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\\10.255.255.10\share\pu\Отдел платных услуг\Прейскуранты\2026 г\№1 Прейскурант с 01.01.2026 г\"/>
    </mc:Choice>
  </mc:AlternateContent>
  <xr:revisionPtr revIDLastSave="0" documentId="13_ncr:1_{DDC8FCDA-88C0-44F4-AC6A-BD4111FF41AC}" xr6:coauthVersionLast="47" xr6:coauthVersionMax="47" xr10:uidLastSave="{00000000-0000-0000-0000-000000000000}"/>
  <bookViews>
    <workbookView xWindow="-120" yWindow="-120" windowWidth="29040" windowHeight="15840" tabRatio="775" firstSheet="1" activeTab="1" xr2:uid="{00000000-000D-0000-FFFF-FFFF00000000}"/>
  </bookViews>
  <sheets>
    <sheet name="прейскурант(с 01.06.2023г.)" sheetId="33" state="hidden" r:id="rId1"/>
    <sheet name="прейскурант(с 01.02.2026г.)" sheetId="39" r:id="rId2"/>
    <sheet name="перечень(с 01.02.2026г.)" sheetId="41" r:id="rId3"/>
    <sheet name="перечень(с 10.06.2020)г." sheetId="36" state="hidden" r:id="rId4"/>
    <sheet name="перечень(с 13.03.2020г)" sheetId="34" state="hidden" r:id="rId5"/>
    <sheet name="перечень (с 10.07.2015 г.)" sheetId="11" state="hidden" r:id="rId6"/>
    <sheet name="Лист1" sheetId="35" state="hidden" r:id="rId7"/>
    <sheet name="Лист2" sheetId="42" r:id="rId8"/>
  </sheets>
  <definedNames>
    <definedName name="_xlnm._FilterDatabase" localSheetId="5" hidden="1">'перечень (с 10.07.2015 г.)'!$A$12:$G$654</definedName>
    <definedName name="_xlnm._FilterDatabase" localSheetId="2" hidden="1">'перечень(с 01.02.2026г.)'!$A$13:$C$682</definedName>
    <definedName name="_xlnm._FilterDatabase" localSheetId="3" hidden="1">'перечень(с 10.06.2020)г.'!$A$12:$C$561</definedName>
    <definedName name="_xlnm._FilterDatabase" localSheetId="4" hidden="1">'перечень(с 13.03.2020г)'!$A$12:$C$557</definedName>
    <definedName name="_xlnm._FilterDatabase" localSheetId="1" hidden="1">'прейскурант(с 01.02.2026г.)'!$A$13:$F$629</definedName>
    <definedName name="_xlnm._FilterDatabase" localSheetId="0" hidden="1">'прейскурант(с 01.06.2023г.)'!$A$13:$W$1044</definedName>
    <definedName name="_xlnm.Print_Area" localSheetId="5">'перечень (с 10.07.2015 г.)'!$A$1:$F$655</definedName>
    <definedName name="_xlnm.Print_Area" localSheetId="2">'перечень(с 01.02.2026г.)'!$A$1:$C$1036</definedName>
    <definedName name="_xlnm.Print_Area" localSheetId="3">'перечень(с 10.06.2020)г.'!$A$1:$M$565</definedName>
    <definedName name="_xlnm.Print_Area" localSheetId="4">'перечень(с 13.03.2020г)'!$A$1:$Q$561</definedName>
    <definedName name="_xlnm.Print_Area" localSheetId="1">'прейскурант(с 01.02.2026г.)'!$A$1:$F$1065</definedName>
    <definedName name="_xlnm.Print_Area" localSheetId="0">'прейскурант(с 01.06.2023г.)'!$A$1:$Q$1498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35" i="39" l="1"/>
  <c r="F1034" i="39"/>
  <c r="F1033" i="39"/>
  <c r="F1032" i="39"/>
  <c r="F1031" i="39"/>
  <c r="F1030" i="39"/>
  <c r="F1029" i="39"/>
  <c r="F1028" i="39"/>
  <c r="F1027" i="39"/>
  <c r="F1026" i="39"/>
  <c r="F1025" i="39"/>
  <c r="F1024" i="39"/>
  <c r="F1023" i="39"/>
  <c r="F1022" i="39"/>
  <c r="F1021" i="39"/>
  <c r="F1020" i="39"/>
  <c r="F1019" i="39"/>
  <c r="F1018" i="39"/>
  <c r="F1017" i="39"/>
  <c r="F1016" i="39"/>
  <c r="F1015" i="39"/>
  <c r="F1013" i="39"/>
  <c r="F1012" i="39"/>
  <c r="F1010" i="39"/>
  <c r="F1009" i="39"/>
  <c r="F1008" i="39"/>
  <c r="F1006" i="39"/>
  <c r="F1005" i="39"/>
  <c r="F1004" i="39"/>
  <c r="F1003" i="39"/>
  <c r="F1002" i="39"/>
  <c r="F1001" i="39"/>
  <c r="F1000" i="39"/>
  <c r="F999" i="39"/>
  <c r="F998" i="39"/>
  <c r="F997" i="39"/>
  <c r="F996" i="39"/>
  <c r="F995" i="39"/>
  <c r="F993" i="39"/>
  <c r="F992" i="39"/>
  <c r="F991" i="39"/>
  <c r="F990" i="39"/>
  <c r="F989" i="39"/>
  <c r="F988" i="39"/>
  <c r="F987" i="39"/>
  <c r="F986" i="39"/>
  <c r="F985" i="39"/>
  <c r="F984" i="39"/>
  <c r="F983" i="39"/>
  <c r="F982" i="39"/>
  <c r="F981" i="39"/>
  <c r="F980" i="39"/>
  <c r="F979" i="39"/>
  <c r="F978" i="39"/>
  <c r="F977" i="39"/>
  <c r="F976" i="39"/>
  <c r="F975" i="39"/>
  <c r="F974" i="39"/>
  <c r="F973" i="39"/>
  <c r="F972" i="39"/>
  <c r="F971" i="39"/>
  <c r="F970" i="39"/>
  <c r="F969" i="39"/>
  <c r="F968" i="39"/>
  <c r="F962" i="39"/>
  <c r="F960" i="39"/>
  <c r="F959" i="39"/>
  <c r="F958" i="39"/>
  <c r="F957" i="39"/>
  <c r="F956" i="39"/>
  <c r="F955" i="39"/>
  <c r="F954" i="39"/>
  <c r="F952" i="39"/>
  <c r="F951" i="39"/>
  <c r="F950" i="39"/>
  <c r="F949" i="39"/>
  <c r="F948" i="39"/>
  <c r="F947" i="39"/>
  <c r="F946" i="39"/>
  <c r="F945" i="39"/>
  <c r="F944" i="39"/>
  <c r="F943" i="39"/>
  <c r="F942" i="39"/>
  <c r="F941" i="39"/>
  <c r="F940" i="39"/>
  <c r="F939" i="39"/>
  <c r="F938" i="39"/>
  <c r="F937" i="39"/>
  <c r="F936" i="39"/>
  <c r="F935" i="39"/>
  <c r="F934" i="39"/>
  <c r="F933" i="39"/>
  <c r="F932" i="39"/>
  <c r="F931" i="39"/>
  <c r="F930" i="39"/>
  <c r="F929" i="39"/>
  <c r="F928" i="39"/>
  <c r="F927" i="39"/>
  <c r="F926" i="39"/>
  <c r="F924" i="39"/>
  <c r="F923" i="39"/>
  <c r="F922" i="39"/>
  <c r="F921" i="39"/>
  <c r="F920" i="39"/>
  <c r="F919" i="39"/>
  <c r="F918" i="39"/>
  <c r="F917" i="39"/>
  <c r="F916" i="39"/>
  <c r="F915" i="39"/>
  <c r="F914" i="39"/>
  <c r="F913" i="39"/>
  <c r="F912" i="39"/>
  <c r="F910" i="39"/>
  <c r="F909" i="39"/>
  <c r="F908" i="39"/>
  <c r="F907" i="39"/>
  <c r="F906" i="39"/>
  <c r="F905" i="39"/>
  <c r="F904" i="39"/>
  <c r="F903" i="39"/>
  <c r="F902" i="39"/>
  <c r="F901" i="39"/>
  <c r="F900" i="39"/>
  <c r="F899" i="39"/>
  <c r="F898" i="39"/>
  <c r="F897" i="39"/>
  <c r="F896" i="39"/>
  <c r="F895" i="39"/>
  <c r="F894" i="39"/>
  <c r="F893" i="39"/>
  <c r="F891" i="39"/>
  <c r="F890" i="39"/>
  <c r="F889" i="39"/>
  <c r="F888" i="39"/>
  <c r="F887" i="39"/>
  <c r="F886" i="39"/>
  <c r="F885" i="39"/>
  <c r="F883" i="39"/>
  <c r="F882" i="39"/>
  <c r="F881" i="39"/>
  <c r="F880" i="39"/>
  <c r="F879" i="39"/>
  <c r="F878" i="39"/>
  <c r="F877" i="39"/>
  <c r="F876" i="39"/>
  <c r="F875" i="39"/>
  <c r="F874" i="39"/>
  <c r="F873" i="39"/>
  <c r="F872" i="39"/>
  <c r="F871" i="39"/>
  <c r="F870" i="39"/>
  <c r="F869" i="39"/>
  <c r="F868" i="39"/>
  <c r="F867" i="39"/>
  <c r="F866" i="39"/>
  <c r="F865" i="39"/>
  <c r="F864" i="39"/>
  <c r="F863" i="39"/>
  <c r="F862" i="39"/>
  <c r="F861" i="39"/>
  <c r="F860" i="39"/>
  <c r="F859" i="39"/>
  <c r="F858" i="39"/>
  <c r="F857" i="39"/>
  <c r="F856" i="39"/>
  <c r="F855" i="39"/>
  <c r="F854" i="39"/>
  <c r="F852" i="39"/>
  <c r="F851" i="39"/>
  <c r="F850" i="39"/>
  <c r="F849" i="39"/>
  <c r="F848" i="39"/>
  <c r="F846" i="39"/>
  <c r="F845" i="39"/>
  <c r="F844" i="39"/>
  <c r="F843" i="39"/>
  <c r="F841" i="39"/>
  <c r="F840" i="39"/>
  <c r="F839" i="39"/>
  <c r="F838" i="39"/>
  <c r="F837" i="39"/>
  <c r="F836" i="39"/>
  <c r="F835" i="39"/>
  <c r="F834" i="39"/>
  <c r="F833" i="39"/>
  <c r="F832" i="39"/>
  <c r="F831" i="39"/>
  <c r="F830" i="39"/>
  <c r="F829" i="39"/>
  <c r="F828" i="39"/>
  <c r="F827" i="39"/>
  <c r="F826" i="39"/>
  <c r="F825" i="39"/>
  <c r="F824" i="39"/>
  <c r="F823" i="39"/>
  <c r="F822" i="39"/>
  <c r="F821" i="39"/>
  <c r="F819" i="39"/>
  <c r="F818" i="39"/>
  <c r="F817" i="39"/>
  <c r="F815" i="39"/>
  <c r="F814" i="39"/>
  <c r="F813" i="39"/>
  <c r="F812" i="39"/>
  <c r="F811" i="39"/>
  <c r="F810" i="39"/>
  <c r="F809" i="39"/>
  <c r="F808" i="39"/>
  <c r="F807" i="39"/>
  <c r="F806" i="39"/>
  <c r="F805" i="39"/>
  <c r="F804" i="39"/>
  <c r="F803" i="39"/>
  <c r="F802" i="39"/>
  <c r="F801" i="39"/>
  <c r="F800" i="39"/>
  <c r="F799" i="39"/>
  <c r="F798" i="39"/>
  <c r="F797" i="39"/>
  <c r="F796" i="39"/>
  <c r="F795" i="39"/>
  <c r="F794" i="39"/>
  <c r="F793" i="39"/>
  <c r="F782" i="39"/>
  <c r="F780" i="39"/>
  <c r="F779" i="39"/>
  <c r="F778" i="39"/>
  <c r="F777" i="39"/>
  <c r="F776" i="39"/>
  <c r="F775" i="39"/>
  <c r="F774" i="39"/>
  <c r="F773" i="39"/>
  <c r="F772" i="39"/>
  <c r="F771" i="39"/>
  <c r="F770" i="39"/>
  <c r="F769" i="39"/>
  <c r="F768" i="39"/>
  <c r="F767" i="39"/>
  <c r="F766" i="39"/>
  <c r="F764" i="39"/>
  <c r="F763" i="39"/>
  <c r="F762" i="39"/>
  <c r="F761" i="39"/>
  <c r="F760" i="39"/>
  <c r="F759" i="39"/>
  <c r="F758" i="39"/>
  <c r="F757" i="39"/>
  <c r="F756" i="39"/>
  <c r="F755" i="39"/>
  <c r="F754" i="39"/>
  <c r="F753" i="39"/>
  <c r="F752" i="39"/>
  <c r="F751" i="39"/>
  <c r="F750" i="39"/>
  <c r="F748" i="39"/>
  <c r="F747" i="39"/>
  <c r="F746" i="39"/>
  <c r="F745" i="39"/>
  <c r="F744" i="39"/>
  <c r="F743" i="39"/>
  <c r="F742" i="39"/>
  <c r="F741" i="39"/>
  <c r="F740" i="39"/>
  <c r="F739" i="39"/>
  <c r="F738" i="39"/>
  <c r="F737" i="39"/>
  <c r="F736" i="39"/>
  <c r="F735" i="39"/>
  <c r="F734" i="39"/>
  <c r="F733" i="39"/>
  <c r="F732" i="39"/>
  <c r="F731" i="39"/>
  <c r="F730" i="39"/>
  <c r="F729" i="39"/>
  <c r="F728" i="39"/>
  <c r="F727" i="39"/>
  <c r="F726" i="39"/>
  <c r="F725" i="39"/>
  <c r="F724" i="39"/>
  <c r="F723" i="39"/>
  <c r="F721" i="39"/>
  <c r="F720" i="39"/>
  <c r="F719" i="39"/>
  <c r="F718" i="39"/>
  <c r="F717" i="39"/>
  <c r="F715" i="39"/>
  <c r="F714" i="39"/>
  <c r="F713" i="39"/>
  <c r="F712" i="39"/>
  <c r="F711" i="39"/>
  <c r="F710" i="39"/>
  <c r="F709" i="39"/>
  <c r="F708" i="39"/>
  <c r="F707" i="39"/>
  <c r="F706" i="39"/>
  <c r="F705" i="39"/>
  <c r="F704" i="39"/>
  <c r="F703" i="39"/>
  <c r="F702" i="39"/>
  <c r="F701" i="39"/>
  <c r="F700" i="39"/>
  <c r="F699" i="39"/>
  <c r="F698" i="39"/>
  <c r="F697" i="39"/>
  <c r="F696" i="39"/>
  <c r="F695" i="39"/>
  <c r="F694" i="39"/>
  <c r="F693" i="39"/>
  <c r="F692" i="39"/>
  <c r="F691" i="39"/>
  <c r="F690" i="39"/>
  <c r="F689" i="39"/>
  <c r="F688" i="39"/>
  <c r="F687" i="39"/>
  <c r="F686" i="39"/>
  <c r="F685" i="39"/>
  <c r="F684" i="39"/>
  <c r="F683" i="39"/>
  <c r="F682" i="39"/>
  <c r="F681" i="39"/>
  <c r="F680" i="39"/>
  <c r="F679" i="39"/>
  <c r="F678" i="39"/>
  <c r="F677" i="39"/>
  <c r="F676" i="39"/>
  <c r="F675" i="39"/>
  <c r="F674" i="39"/>
  <c r="F673" i="39"/>
  <c r="F672" i="39"/>
  <c r="F671" i="39"/>
  <c r="F670" i="39"/>
  <c r="F669" i="39"/>
  <c r="F668" i="39"/>
  <c r="F667" i="39"/>
  <c r="F666" i="39"/>
  <c r="F665" i="39"/>
  <c r="F664" i="39"/>
  <c r="F663" i="39"/>
  <c r="F662" i="39"/>
  <c r="F661" i="39"/>
  <c r="F660" i="39"/>
  <c r="F659" i="39"/>
  <c r="F658" i="39"/>
  <c r="F657" i="39"/>
  <c r="F656" i="39"/>
  <c r="F655" i="39"/>
  <c r="F654" i="39"/>
  <c r="F653" i="39"/>
  <c r="F652" i="39"/>
  <c r="F651" i="39"/>
  <c r="F650" i="39"/>
  <c r="F649" i="39"/>
  <c r="F647" i="39"/>
  <c r="F646" i="39"/>
  <c r="F645" i="39"/>
  <c r="F644" i="39"/>
  <c r="F642" i="39"/>
  <c r="F641" i="39"/>
  <c r="F640" i="39"/>
  <c r="F639" i="39"/>
  <c r="F638" i="39"/>
  <c r="F636" i="39"/>
  <c r="F635" i="39"/>
  <c r="F634" i="39"/>
  <c r="F633" i="39"/>
  <c r="F632" i="39"/>
  <c r="F631" i="39"/>
  <c r="F630" i="39"/>
  <c r="F629" i="39"/>
  <c r="F628" i="39"/>
  <c r="F627" i="39"/>
  <c r="F626" i="39"/>
  <c r="F625" i="39"/>
  <c r="F624" i="39"/>
  <c r="F623" i="39"/>
  <c r="F622" i="39"/>
  <c r="F621" i="39"/>
  <c r="F620" i="39"/>
  <c r="F619" i="39"/>
  <c r="F618" i="39"/>
  <c r="F617" i="39"/>
  <c r="F616" i="39"/>
  <c r="F615" i="39"/>
  <c r="F614" i="39"/>
  <c r="F613" i="39"/>
  <c r="F612" i="39"/>
  <c r="F611" i="39"/>
  <c r="F610" i="39"/>
  <c r="F609" i="39"/>
  <c r="F608" i="39"/>
  <c r="F607" i="39"/>
  <c r="F606" i="39"/>
  <c r="F605" i="39"/>
  <c r="F604" i="39"/>
  <c r="F603" i="39"/>
  <c r="F602" i="39"/>
  <c r="F601" i="39"/>
  <c r="F600" i="39"/>
  <c r="F599" i="39"/>
  <c r="F598" i="39"/>
  <c r="F597" i="39"/>
  <c r="F596" i="39"/>
  <c r="F595" i="39"/>
  <c r="F594" i="39"/>
  <c r="F592" i="39"/>
  <c r="F591" i="39"/>
  <c r="F590" i="39"/>
  <c r="F589" i="39"/>
  <c r="F588" i="39"/>
  <c r="F587" i="39"/>
  <c r="F586" i="39"/>
  <c r="F585" i="39"/>
  <c r="F584" i="39"/>
  <c r="F583" i="39"/>
  <c r="F582" i="39"/>
  <c r="F581" i="39"/>
  <c r="F580" i="39"/>
  <c r="F579" i="39"/>
  <c r="F578" i="39"/>
  <c r="F577" i="39"/>
  <c r="F576" i="39"/>
  <c r="F575" i="39"/>
  <c r="F574" i="39"/>
  <c r="F573" i="39"/>
  <c r="F572" i="39"/>
  <c r="F571" i="39"/>
  <c r="F570" i="39"/>
  <c r="F569" i="39"/>
  <c r="F568" i="39"/>
  <c r="F567" i="39"/>
  <c r="F566" i="39"/>
  <c r="F565" i="39"/>
  <c r="F564" i="39"/>
  <c r="F563" i="39"/>
  <c r="F562" i="39"/>
  <c r="F561" i="39"/>
  <c r="F560" i="39"/>
  <c r="F558" i="39"/>
  <c r="F557" i="39"/>
  <c r="F556" i="39"/>
  <c r="F555" i="39"/>
  <c r="F553" i="39"/>
  <c r="F552" i="39"/>
  <c r="F551" i="39"/>
  <c r="F550" i="39"/>
  <c r="F549" i="39"/>
  <c r="F548" i="39"/>
  <c r="F547" i="39"/>
  <c r="F545" i="39"/>
  <c r="F544" i="39"/>
  <c r="F543" i="39"/>
  <c r="F542" i="39"/>
  <c r="F541" i="39"/>
  <c r="F540" i="39"/>
  <c r="F539" i="39"/>
  <c r="F538" i="39"/>
  <c r="F537" i="39"/>
  <c r="F536" i="39"/>
  <c r="F535" i="39"/>
  <c r="F534" i="39"/>
  <c r="F533" i="39"/>
  <c r="F532" i="39"/>
  <c r="F531" i="39"/>
  <c r="F530" i="39"/>
  <c r="F529" i="39"/>
  <c r="F528" i="39"/>
  <c r="F526" i="39"/>
  <c r="F525" i="39"/>
  <c r="F524" i="39"/>
  <c r="F523" i="39"/>
  <c r="F522" i="39"/>
  <c r="F521" i="39"/>
  <c r="F520" i="39"/>
  <c r="F519" i="39"/>
  <c r="F518" i="39"/>
  <c r="F517" i="39"/>
  <c r="F516" i="39"/>
  <c r="F515" i="39"/>
  <c r="F514" i="39"/>
  <c r="F513" i="39"/>
  <c r="F512" i="39"/>
  <c r="F511" i="39"/>
  <c r="F510" i="39"/>
  <c r="F509" i="39"/>
  <c r="F508" i="39"/>
  <c r="F507" i="39"/>
  <c r="F505" i="39"/>
  <c r="F504" i="39"/>
  <c r="F503" i="39"/>
  <c r="F502" i="39"/>
  <c r="F501" i="39"/>
  <c r="F500" i="39"/>
  <c r="F498" i="39"/>
  <c r="F497" i="39"/>
  <c r="F496" i="39"/>
  <c r="F494" i="39"/>
  <c r="F493" i="39"/>
  <c r="F492" i="39"/>
  <c r="F491" i="39"/>
  <c r="F490" i="39"/>
  <c r="F489" i="39"/>
  <c r="F488" i="39"/>
  <c r="F487" i="39"/>
  <c r="F486" i="39"/>
  <c r="F485" i="39"/>
  <c r="F484" i="39"/>
  <c r="F482" i="39"/>
  <c r="F481" i="39"/>
  <c r="F480" i="39"/>
  <c r="F479" i="39"/>
  <c r="F478" i="39"/>
  <c r="F477" i="39"/>
  <c r="F476" i="39"/>
  <c r="F475" i="39"/>
  <c r="F474" i="39"/>
  <c r="F473" i="39"/>
  <c r="F472" i="39"/>
  <c r="F471" i="39"/>
  <c r="F470" i="39"/>
  <c r="F469" i="39"/>
  <c r="F468" i="39"/>
  <c r="F466" i="39"/>
  <c r="F465" i="39"/>
  <c r="F464" i="39"/>
  <c r="F463" i="39"/>
  <c r="F462" i="39"/>
  <c r="F461" i="39"/>
  <c r="F460" i="39"/>
  <c r="F458" i="39"/>
  <c r="F457" i="39"/>
  <c r="F456" i="39"/>
  <c r="F455" i="39"/>
  <c r="F454" i="39"/>
  <c r="F453" i="39"/>
  <c r="F452" i="39"/>
  <c r="F451" i="39"/>
  <c r="F450" i="39"/>
  <c r="F449" i="39"/>
  <c r="F448" i="39"/>
  <c r="F447" i="39"/>
  <c r="F446" i="39"/>
  <c r="F445" i="39"/>
  <c r="F444" i="39"/>
  <c r="F443" i="39"/>
  <c r="F442" i="39"/>
  <c r="F441" i="39"/>
  <c r="F440" i="39"/>
  <c r="F439" i="39"/>
  <c r="F438" i="39"/>
  <c r="F437" i="39"/>
  <c r="F436" i="39"/>
  <c r="F435" i="39"/>
  <c r="F434" i="39"/>
  <c r="F433" i="39"/>
  <c r="F432" i="39"/>
  <c r="F431" i="39"/>
  <c r="F430" i="39"/>
  <c r="F429" i="39"/>
  <c r="F428" i="39"/>
  <c r="F427" i="39"/>
  <c r="F426" i="39"/>
  <c r="F425" i="39"/>
  <c r="F424" i="39"/>
  <c r="F423" i="39"/>
  <c r="F421" i="39"/>
  <c r="F420" i="39"/>
  <c r="F419" i="39"/>
  <c r="F418" i="39"/>
  <c r="F417" i="39"/>
  <c r="F416" i="39"/>
  <c r="F415" i="39"/>
  <c r="F414" i="39"/>
  <c r="F413" i="39"/>
  <c r="F412" i="39"/>
  <c r="F411" i="39"/>
  <c r="F410" i="39"/>
  <c r="F409" i="39"/>
  <c r="F408" i="39"/>
  <c r="F406" i="39"/>
  <c r="F405" i="39"/>
  <c r="F404" i="39"/>
  <c r="F403" i="39"/>
  <c r="F402" i="39"/>
  <c r="F401" i="39"/>
  <c r="F400" i="39"/>
  <c r="F399" i="39"/>
  <c r="F398" i="39"/>
  <c r="F397" i="39"/>
  <c r="F396" i="39"/>
  <c r="F395" i="39"/>
  <c r="F394" i="39"/>
  <c r="F393" i="39"/>
  <c r="F392" i="39"/>
  <c r="F390" i="39"/>
  <c r="F389" i="39"/>
  <c r="F388" i="39"/>
  <c r="F387" i="39"/>
  <c r="F386" i="39"/>
  <c r="F384" i="39"/>
  <c r="F383" i="39"/>
  <c r="F382" i="39"/>
  <c r="F381" i="39"/>
  <c r="F380" i="39"/>
  <c r="F379" i="39"/>
  <c r="F378" i="39"/>
  <c r="F377" i="39"/>
  <c r="F376" i="39"/>
  <c r="F375" i="39"/>
  <c r="F374" i="39"/>
  <c r="F373" i="39"/>
  <c r="F372" i="39"/>
  <c r="F371" i="39"/>
  <c r="F370" i="39"/>
  <c r="F369" i="39"/>
  <c r="F368" i="39"/>
  <c r="F367" i="39"/>
  <c r="F366" i="39"/>
  <c r="F365" i="39"/>
  <c r="F364" i="39"/>
  <c r="F363" i="39"/>
  <c r="F362" i="39"/>
  <c r="F361" i="39"/>
  <c r="F360" i="39"/>
  <c r="F359" i="39"/>
  <c r="F358" i="39"/>
  <c r="F357" i="39"/>
  <c r="F356" i="39"/>
  <c r="F355" i="39"/>
  <c r="F354" i="39"/>
  <c r="F353" i="39"/>
  <c r="F352" i="39"/>
  <c r="F351" i="39"/>
  <c r="F350" i="39"/>
  <c r="F349" i="39"/>
  <c r="F348" i="39"/>
  <c r="F347" i="39"/>
  <c r="F346" i="39"/>
  <c r="F345" i="39"/>
  <c r="F344" i="39"/>
  <c r="F343" i="39"/>
  <c r="F342" i="39"/>
  <c r="F340" i="39"/>
  <c r="F339" i="39"/>
  <c r="F338" i="39"/>
  <c r="F337" i="39"/>
  <c r="F336" i="39"/>
  <c r="F335" i="39"/>
  <c r="F334" i="39"/>
  <c r="F333" i="39"/>
  <c r="F332" i="39"/>
  <c r="F329" i="39"/>
  <c r="F328" i="39"/>
  <c r="F327" i="39"/>
  <c r="F326" i="39"/>
  <c r="F325" i="39"/>
  <c r="F324" i="39"/>
  <c r="F323" i="39"/>
  <c r="F322" i="39"/>
  <c r="F321" i="39"/>
  <c r="F320" i="39"/>
  <c r="F319" i="39"/>
  <c r="F318" i="39"/>
  <c r="F317" i="39"/>
  <c r="F316" i="39"/>
  <c r="F315" i="39"/>
  <c r="F314" i="39"/>
  <c r="F313" i="39"/>
  <c r="F312" i="39"/>
  <c r="F311" i="39"/>
  <c r="F310" i="39"/>
  <c r="F309" i="39"/>
  <c r="F308" i="39"/>
  <c r="F307" i="39"/>
  <c r="F306" i="39"/>
  <c r="F305" i="39"/>
  <c r="F304" i="39"/>
  <c r="F303" i="39"/>
  <c r="F302" i="39"/>
  <c r="F301" i="39"/>
  <c r="F300" i="39"/>
  <c r="F299" i="39"/>
  <c r="F298" i="39"/>
  <c r="F297" i="39"/>
  <c r="F296" i="39"/>
  <c r="F295" i="39"/>
  <c r="F294" i="39"/>
  <c r="F293" i="39"/>
  <c r="F292" i="39"/>
  <c r="F291" i="39"/>
  <c r="F290" i="39"/>
  <c r="F289" i="39"/>
  <c r="F288" i="39"/>
  <c r="F287" i="39"/>
  <c r="F286" i="39"/>
  <c r="F285" i="39"/>
  <c r="F284" i="39"/>
  <c r="F283" i="39"/>
  <c r="F282" i="39"/>
  <c r="F281" i="39"/>
  <c r="F280" i="39"/>
  <c r="F279" i="39"/>
  <c r="F278" i="39"/>
  <c r="F277" i="39"/>
  <c r="F276" i="39"/>
  <c r="F275" i="39"/>
  <c r="F274" i="39"/>
  <c r="F273" i="39"/>
  <c r="F272" i="39"/>
  <c r="F271" i="39"/>
  <c r="F270" i="39"/>
  <c r="F269" i="39"/>
  <c r="F268" i="39"/>
  <c r="F267" i="39"/>
  <c r="F266" i="39"/>
  <c r="F265" i="39"/>
  <c r="F264" i="39"/>
  <c r="F263" i="39"/>
  <c r="F261" i="39"/>
  <c r="F260" i="39"/>
  <c r="F258" i="39"/>
  <c r="F257" i="39"/>
  <c r="F256" i="39"/>
  <c r="F255" i="39"/>
  <c r="F254" i="39"/>
  <c r="F253" i="39"/>
  <c r="F252" i="39"/>
  <c r="F251" i="39"/>
  <c r="F250" i="39"/>
  <c r="F249" i="39"/>
  <c r="F248" i="39"/>
  <c r="F247" i="39"/>
  <c r="F246" i="39"/>
  <c r="F245" i="39"/>
  <c r="F244" i="39"/>
  <c r="F243" i="39"/>
  <c r="F242" i="39"/>
  <c r="F241" i="39"/>
  <c r="F240" i="39"/>
  <c r="F239" i="39"/>
  <c r="F238" i="39"/>
  <c r="F237" i="39"/>
  <c r="F236" i="39"/>
  <c r="F235" i="39"/>
  <c r="F234" i="39"/>
  <c r="F233" i="39"/>
  <c r="F232" i="39"/>
  <c r="F231" i="39"/>
  <c r="F230" i="39"/>
  <c r="F229" i="39"/>
  <c r="F228" i="39"/>
  <c r="F227" i="39"/>
  <c r="F226" i="39"/>
  <c r="F225" i="39"/>
  <c r="F224" i="39"/>
  <c r="F223" i="39"/>
  <c r="F222" i="39"/>
  <c r="F221" i="39"/>
  <c r="F220" i="39"/>
  <c r="F219" i="39"/>
  <c r="F218" i="39"/>
  <c r="F217" i="39"/>
  <c r="F216" i="39"/>
  <c r="F215" i="39"/>
  <c r="F214" i="39"/>
  <c r="F213" i="39"/>
  <c r="F212" i="39"/>
  <c r="F211" i="39"/>
  <c r="F210" i="39"/>
  <c r="F209" i="39"/>
  <c r="F208" i="39"/>
  <c r="F207" i="39"/>
  <c r="F206" i="39"/>
  <c r="F205" i="39"/>
  <c r="F204" i="39"/>
  <c r="F203" i="39"/>
  <c r="F202" i="39"/>
  <c r="F201" i="39"/>
  <c r="F199" i="39"/>
  <c r="F198" i="39"/>
  <c r="F197" i="39"/>
  <c r="F196" i="39"/>
  <c r="F195" i="39"/>
  <c r="F194" i="39"/>
  <c r="F193" i="39"/>
  <c r="F191" i="39"/>
  <c r="F190" i="39"/>
  <c r="F189" i="39"/>
  <c r="F188" i="39"/>
  <c r="F187" i="39"/>
  <c r="F185" i="39"/>
  <c r="F184" i="39"/>
  <c r="F183" i="39"/>
  <c r="F182" i="39"/>
  <c r="F181" i="39"/>
  <c r="F180" i="39"/>
  <c r="F179" i="39"/>
  <c r="F178" i="39"/>
  <c r="F177" i="39"/>
  <c r="F176" i="39"/>
  <c r="F168" i="39"/>
  <c r="F167" i="39"/>
  <c r="F166" i="39"/>
  <c r="F164" i="39"/>
  <c r="F163" i="39"/>
  <c r="F162" i="39"/>
  <c r="F161" i="39"/>
  <c r="F160" i="39"/>
  <c r="F159" i="39"/>
  <c r="F158" i="39"/>
  <c r="F157" i="39"/>
  <c r="F156" i="39"/>
  <c r="F155" i="39"/>
  <c r="F154" i="39"/>
  <c r="F153" i="39"/>
  <c r="F151" i="39"/>
  <c r="F150" i="39"/>
  <c r="F148" i="39"/>
  <c r="F147" i="39"/>
  <c r="F145" i="39"/>
  <c r="F144" i="39"/>
  <c r="F143" i="39"/>
  <c r="F142" i="39"/>
  <c r="F141" i="39"/>
  <c r="F140" i="39"/>
  <c r="F139" i="39"/>
  <c r="F138" i="39"/>
  <c r="F137" i="39"/>
  <c r="F136" i="39"/>
  <c r="F135" i="39"/>
  <c r="F134" i="39"/>
  <c r="F133" i="39"/>
  <c r="F132" i="39"/>
  <c r="F131" i="39"/>
  <c r="F130" i="39"/>
  <c r="F129" i="39"/>
  <c r="F128" i="39"/>
  <c r="F127" i="39"/>
  <c r="F125" i="39"/>
  <c r="F124" i="39"/>
  <c r="F121" i="39"/>
  <c r="F120" i="39"/>
  <c r="F119" i="39"/>
  <c r="F117" i="39"/>
  <c r="F116" i="39"/>
  <c r="F115" i="39"/>
  <c r="F114" i="39"/>
  <c r="F113" i="39"/>
  <c r="F112" i="39"/>
  <c r="F111" i="39"/>
  <c r="F110" i="39"/>
  <c r="F109" i="39"/>
  <c r="F108" i="39"/>
  <c r="F107" i="39"/>
  <c r="F106" i="39"/>
  <c r="F105" i="39"/>
  <c r="F104" i="39"/>
  <c r="F103" i="39"/>
  <c r="F102" i="39"/>
  <c r="F101" i="39"/>
  <c r="F100" i="39"/>
  <c r="F99" i="39"/>
  <c r="F98" i="39"/>
  <c r="F97" i="39"/>
  <c r="F96" i="39"/>
  <c r="F95" i="39"/>
  <c r="F94" i="39"/>
  <c r="F93" i="39"/>
  <c r="F92" i="39"/>
  <c r="F91" i="39"/>
  <c r="F90" i="39"/>
  <c r="F89" i="39"/>
  <c r="F88" i="39"/>
  <c r="F87" i="39"/>
  <c r="F86" i="39"/>
  <c r="F85" i="39"/>
  <c r="F84" i="39"/>
  <c r="F83" i="39"/>
  <c r="F82" i="39"/>
  <c r="F81" i="39"/>
  <c r="F80" i="39"/>
  <c r="F79" i="39"/>
  <c r="F78" i="39"/>
  <c r="F77" i="39"/>
  <c r="F76" i="39"/>
  <c r="F75" i="39"/>
  <c r="F74" i="39"/>
  <c r="F73" i="39"/>
  <c r="F72" i="39"/>
  <c r="F71" i="39"/>
  <c r="F70" i="39"/>
  <c r="F69" i="39"/>
  <c r="F68" i="39"/>
  <c r="F67" i="39"/>
  <c r="F66" i="39"/>
  <c r="F65" i="39"/>
  <c r="F64" i="39"/>
  <c r="F63" i="39"/>
  <c r="F62" i="39"/>
  <c r="F61" i="39"/>
  <c r="F60" i="39"/>
  <c r="F59" i="39"/>
  <c r="F58" i="39"/>
  <c r="F56" i="39"/>
  <c r="F55" i="39"/>
  <c r="F53" i="39"/>
  <c r="F52" i="39"/>
  <c r="F51" i="39"/>
  <c r="F50" i="39"/>
  <c r="F49" i="39"/>
  <c r="F48" i="39"/>
  <c r="F47" i="39"/>
  <c r="F46" i="39"/>
  <c r="F45" i="39"/>
  <c r="F44" i="39"/>
  <c r="F43" i="39"/>
  <c r="F42" i="39"/>
  <c r="F41" i="39"/>
  <c r="F40" i="39"/>
  <c r="F39" i="39"/>
  <c r="F38" i="39"/>
  <c r="F37" i="39"/>
  <c r="F36" i="39"/>
  <c r="F35" i="39"/>
  <c r="F34" i="39"/>
  <c r="F33" i="39"/>
  <c r="F32" i="39"/>
  <c r="F31" i="39"/>
  <c r="F30" i="39"/>
  <c r="F29" i="39"/>
  <c r="F28" i="39"/>
  <c r="F27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Q655" i="11"/>
  <c r="A655" i="11"/>
  <c r="Q654" i="11"/>
  <c r="O654" i="11"/>
  <c r="K654" i="11"/>
  <c r="J654" i="11"/>
  <c r="G654" i="11"/>
  <c r="F654" i="11"/>
  <c r="A654" i="11"/>
  <c r="Q653" i="11"/>
  <c r="O653" i="11"/>
  <c r="K653" i="11"/>
  <c r="J653" i="11"/>
  <c r="G653" i="11"/>
  <c r="F653" i="11"/>
  <c r="A653" i="11"/>
  <c r="Q652" i="11"/>
  <c r="O652" i="11"/>
  <c r="K652" i="11"/>
  <c r="J652" i="11"/>
  <c r="G652" i="11"/>
  <c r="F652" i="11"/>
  <c r="A652" i="11"/>
  <c r="Q651" i="11"/>
  <c r="O651" i="11"/>
  <c r="K651" i="11"/>
  <c r="J651" i="11"/>
  <c r="G651" i="11"/>
  <c r="F651" i="11"/>
  <c r="A651" i="11"/>
  <c r="Q650" i="11"/>
  <c r="O650" i="11"/>
  <c r="K650" i="11"/>
  <c r="J650" i="11"/>
  <c r="G650" i="11"/>
  <c r="F650" i="11"/>
  <c r="A650" i="11"/>
  <c r="O649" i="11"/>
  <c r="K649" i="11"/>
  <c r="J649" i="11"/>
  <c r="F649" i="11"/>
  <c r="A649" i="11"/>
  <c r="O648" i="11"/>
  <c r="K648" i="11"/>
  <c r="J648" i="11"/>
  <c r="F648" i="11"/>
  <c r="O647" i="11"/>
  <c r="F647" i="11"/>
  <c r="O646" i="11"/>
  <c r="K646" i="11"/>
  <c r="J646" i="11"/>
  <c r="F646" i="11"/>
  <c r="O645" i="11"/>
  <c r="K645" i="11"/>
  <c r="J645" i="11"/>
  <c r="F645" i="11"/>
  <c r="O644" i="11"/>
  <c r="F644" i="11"/>
  <c r="O643" i="11"/>
  <c r="K643" i="11"/>
  <c r="J643" i="11"/>
  <c r="F643" i="11"/>
  <c r="O642" i="11"/>
  <c r="K642" i="11"/>
  <c r="J642" i="11"/>
  <c r="F642" i="11"/>
  <c r="O641" i="11"/>
  <c r="F641" i="11"/>
  <c r="O640" i="11"/>
  <c r="A640" i="11"/>
  <c r="A639" i="11"/>
  <c r="O638" i="11"/>
  <c r="A638" i="11"/>
  <c r="O637" i="11"/>
  <c r="A637" i="11"/>
  <c r="O636" i="11"/>
  <c r="K636" i="11"/>
  <c r="F636" i="11"/>
  <c r="A636" i="11"/>
  <c r="Q635" i="11"/>
  <c r="O635" i="11"/>
  <c r="K635" i="11"/>
  <c r="J635" i="11"/>
  <c r="G635" i="11"/>
  <c r="F635" i="11"/>
  <c r="A635" i="11"/>
  <c r="Q634" i="11"/>
  <c r="O634" i="11"/>
  <c r="K634" i="11"/>
  <c r="J634" i="11"/>
  <c r="G634" i="11"/>
  <c r="F634" i="11"/>
  <c r="O633" i="11"/>
  <c r="F633" i="11"/>
  <c r="A632" i="11"/>
  <c r="A631" i="11"/>
  <c r="A630" i="11"/>
  <c r="A629" i="11"/>
  <c r="A628" i="11"/>
  <c r="A627" i="11"/>
  <c r="A626" i="11"/>
  <c r="A625" i="11"/>
  <c r="A624" i="11"/>
  <c r="A623" i="11"/>
  <c r="A622" i="11"/>
  <c r="A621" i="11"/>
  <c r="A620" i="11"/>
  <c r="A619" i="11"/>
  <c r="A618" i="11"/>
  <c r="A617" i="11"/>
  <c r="A616" i="11"/>
  <c r="A615" i="11"/>
  <c r="O613" i="11"/>
  <c r="F613" i="11"/>
  <c r="A595" i="11"/>
  <c r="A594" i="11"/>
  <c r="A593" i="11"/>
  <c r="A592" i="11"/>
  <c r="A591" i="11"/>
  <c r="A588" i="11"/>
  <c r="A587" i="11"/>
  <c r="A586" i="11"/>
  <c r="A585" i="11"/>
  <c r="A584" i="11"/>
  <c r="A581" i="11"/>
  <c r="A580" i="11"/>
  <c r="A579" i="11"/>
  <c r="A578" i="11"/>
  <c r="A577" i="11"/>
  <c r="O570" i="11"/>
  <c r="O569" i="11"/>
  <c r="O568" i="11"/>
  <c r="O567" i="11"/>
  <c r="O565" i="11"/>
  <c r="O564" i="11"/>
  <c r="O563" i="11"/>
  <c r="O562" i="11"/>
  <c r="O561" i="11"/>
  <c r="Q560" i="11"/>
  <c r="P560" i="11"/>
  <c r="O560" i="11"/>
  <c r="K560" i="11"/>
  <c r="J560" i="11"/>
  <c r="G560" i="11"/>
  <c r="F560" i="11"/>
  <c r="Q559" i="11"/>
  <c r="P559" i="11"/>
  <c r="O559" i="11"/>
  <c r="K559" i="11"/>
  <c r="J559" i="11"/>
  <c r="G559" i="11"/>
  <c r="F559" i="11"/>
  <c r="Q558" i="11"/>
  <c r="O558" i="11"/>
  <c r="K558" i="11"/>
  <c r="J558" i="11"/>
  <c r="O557" i="11"/>
  <c r="O556" i="11"/>
  <c r="O555" i="11"/>
  <c r="O554" i="11"/>
  <c r="A554" i="11"/>
  <c r="O553" i="11"/>
  <c r="A553" i="11"/>
  <c r="O552" i="11"/>
  <c r="O551" i="11"/>
  <c r="O550" i="11"/>
  <c r="A550" i="11"/>
  <c r="O549" i="11"/>
  <c r="A549" i="11"/>
  <c r="O548" i="11"/>
  <c r="A548" i="11"/>
  <c r="O547" i="11"/>
  <c r="A547" i="11"/>
  <c r="O546" i="11"/>
  <c r="O545" i="11"/>
  <c r="O544" i="11"/>
  <c r="A544" i="11"/>
  <c r="O543" i="11"/>
  <c r="A543" i="11"/>
  <c r="O542" i="11"/>
  <c r="A542" i="11"/>
  <c r="O541" i="11"/>
  <c r="O540" i="11"/>
  <c r="O539" i="11"/>
  <c r="A539" i="11"/>
  <c r="A538" i="11"/>
  <c r="O537" i="11"/>
  <c r="A537" i="11"/>
  <c r="O536" i="11"/>
  <c r="A536" i="11"/>
  <c r="Q535" i="11"/>
  <c r="O535" i="11"/>
  <c r="K535" i="11"/>
  <c r="G535" i="11"/>
  <c r="F535" i="11"/>
  <c r="A535" i="11"/>
  <c r="O534" i="11"/>
  <c r="A534" i="11"/>
  <c r="O533" i="11"/>
  <c r="A533" i="11"/>
  <c r="O532" i="11"/>
  <c r="A532" i="11"/>
  <c r="Q531" i="11"/>
  <c r="O531" i="11"/>
  <c r="K531" i="11"/>
  <c r="J531" i="11"/>
  <c r="G531" i="11"/>
  <c r="F531" i="11"/>
  <c r="A531" i="11"/>
  <c r="Q530" i="11"/>
  <c r="O530" i="11"/>
  <c r="K530" i="11"/>
  <c r="J530" i="11"/>
  <c r="G530" i="11"/>
  <c r="F530" i="11"/>
  <c r="A530" i="11"/>
  <c r="Q529" i="11"/>
  <c r="O529" i="11"/>
  <c r="K529" i="11"/>
  <c r="J529" i="11"/>
  <c r="G529" i="11"/>
  <c r="F529" i="11"/>
  <c r="A529" i="11"/>
  <c r="A528" i="11"/>
  <c r="Q527" i="11"/>
  <c r="O527" i="11"/>
  <c r="K527" i="11"/>
  <c r="J527" i="11"/>
  <c r="G527" i="11"/>
  <c r="F527" i="11"/>
  <c r="A527" i="11"/>
  <c r="Q526" i="11"/>
  <c r="O526" i="11"/>
  <c r="J526" i="11"/>
  <c r="G526" i="11"/>
  <c r="F526" i="11"/>
  <c r="A526" i="11"/>
  <c r="Q525" i="11"/>
  <c r="O525" i="11"/>
  <c r="K525" i="11"/>
  <c r="J525" i="11"/>
  <c r="G525" i="11"/>
  <c r="F525" i="11"/>
  <c r="A525" i="11"/>
  <c r="O524" i="11"/>
  <c r="A524" i="11"/>
  <c r="O523" i="11"/>
  <c r="A523" i="11"/>
  <c r="O522" i="11"/>
  <c r="A522" i="11"/>
  <c r="O521" i="11"/>
  <c r="A521" i="11"/>
  <c r="O520" i="11"/>
  <c r="A520" i="11"/>
  <c r="O519" i="11"/>
  <c r="A519" i="11"/>
  <c r="O518" i="11"/>
  <c r="A518" i="11"/>
  <c r="O517" i="11"/>
  <c r="A517" i="11"/>
  <c r="O516" i="11"/>
  <c r="A516" i="11"/>
  <c r="O515" i="11"/>
  <c r="A515" i="11"/>
  <c r="O514" i="11"/>
  <c r="A514" i="11"/>
  <c r="O513" i="11"/>
  <c r="A513" i="11"/>
  <c r="O512" i="11"/>
  <c r="A512" i="11"/>
  <c r="O511" i="11"/>
  <c r="A511" i="11"/>
  <c r="O510" i="11"/>
  <c r="A510" i="11"/>
  <c r="O509" i="11"/>
  <c r="A509" i="11"/>
  <c r="O508" i="11"/>
  <c r="O507" i="11"/>
  <c r="O506" i="11"/>
  <c r="F506" i="11"/>
  <c r="O505" i="11"/>
  <c r="F505" i="11"/>
  <c r="Q504" i="11"/>
  <c r="O504" i="11"/>
  <c r="K504" i="11"/>
  <c r="J504" i="11"/>
  <c r="G504" i="11"/>
  <c r="F504" i="11"/>
  <c r="A504" i="11"/>
  <c r="Q503" i="11"/>
  <c r="O503" i="11"/>
  <c r="K503" i="11"/>
  <c r="J503" i="11"/>
  <c r="G503" i="11"/>
  <c r="F503" i="11"/>
  <c r="A503" i="11"/>
  <c r="Q502" i="11"/>
  <c r="O502" i="11"/>
  <c r="K502" i="11"/>
  <c r="J502" i="11"/>
  <c r="G502" i="11"/>
  <c r="F502" i="11"/>
  <c r="A502" i="11"/>
  <c r="Q501" i="11"/>
  <c r="O501" i="11"/>
  <c r="K501" i="11"/>
  <c r="J501" i="11"/>
  <c r="G501" i="11"/>
  <c r="F501" i="11"/>
  <c r="A501" i="11"/>
  <c r="Q500" i="11"/>
  <c r="O500" i="11"/>
  <c r="K500" i="11"/>
  <c r="J500" i="11"/>
  <c r="G500" i="11"/>
  <c r="F500" i="11"/>
  <c r="A500" i="11"/>
  <c r="Q499" i="11"/>
  <c r="O499" i="11"/>
  <c r="K499" i="11"/>
  <c r="J499" i="11"/>
  <c r="G499" i="11"/>
  <c r="F499" i="11"/>
  <c r="O498" i="11"/>
  <c r="F498" i="11"/>
  <c r="O497" i="11"/>
  <c r="F497" i="11"/>
  <c r="Q496" i="11"/>
  <c r="O496" i="11"/>
  <c r="K496" i="11"/>
  <c r="J496" i="11"/>
  <c r="G496" i="11"/>
  <c r="F496" i="11"/>
  <c r="Q495" i="11"/>
  <c r="O495" i="11"/>
  <c r="K495" i="11"/>
  <c r="J495" i="11"/>
  <c r="G495" i="11"/>
  <c r="F495" i="11"/>
  <c r="O494" i="11"/>
  <c r="F494" i="11"/>
  <c r="Q493" i="11"/>
  <c r="A493" i="11"/>
  <c r="Q492" i="11"/>
  <c r="A492" i="11"/>
  <c r="Q491" i="11"/>
  <c r="A491" i="11"/>
  <c r="Q490" i="11"/>
  <c r="A490" i="11"/>
  <c r="Q489" i="11"/>
  <c r="A489" i="11"/>
  <c r="Q488" i="11"/>
  <c r="A488" i="11"/>
  <c r="A487" i="11"/>
  <c r="Q486" i="11"/>
  <c r="A486" i="11"/>
  <c r="A485" i="11"/>
  <c r="Q484" i="11"/>
  <c r="A484" i="11"/>
  <c r="A483" i="11"/>
  <c r="Q482" i="11"/>
  <c r="A482" i="11"/>
  <c r="Q481" i="11"/>
  <c r="A481" i="11"/>
  <c r="Q480" i="11"/>
  <c r="A480" i="11"/>
  <c r="Q479" i="11"/>
  <c r="A479" i="11"/>
  <c r="Q478" i="11"/>
  <c r="A478" i="11"/>
  <c r="Q477" i="11"/>
  <c r="A477" i="11"/>
  <c r="Q476" i="11"/>
  <c r="A476" i="11"/>
  <c r="Q475" i="11"/>
  <c r="A475" i="11"/>
  <c r="Q474" i="11"/>
  <c r="A474" i="11"/>
  <c r="A473" i="11"/>
  <c r="Q472" i="11"/>
  <c r="A472" i="11"/>
  <c r="Q470" i="11"/>
  <c r="O470" i="11"/>
  <c r="K470" i="11"/>
  <c r="J470" i="11"/>
  <c r="G470" i="11"/>
  <c r="F470" i="11"/>
  <c r="A470" i="11"/>
  <c r="Q469" i="11"/>
  <c r="O469" i="11"/>
  <c r="K469" i="11"/>
  <c r="J469" i="11"/>
  <c r="G469" i="11"/>
  <c r="F469" i="11"/>
  <c r="A469" i="11"/>
  <c r="Q468" i="11"/>
  <c r="O468" i="11"/>
  <c r="K468" i="11"/>
  <c r="J468" i="11"/>
  <c r="G468" i="11"/>
  <c r="F468" i="11"/>
  <c r="A468" i="11"/>
  <c r="Q467" i="11"/>
  <c r="O467" i="11"/>
  <c r="K467" i="11"/>
  <c r="J467" i="11"/>
  <c r="G467" i="11"/>
  <c r="F467" i="11"/>
  <c r="A467" i="11"/>
  <c r="Q466" i="11"/>
  <c r="O466" i="11"/>
  <c r="K466" i="11"/>
  <c r="J466" i="11"/>
  <c r="G466" i="11"/>
  <c r="F466" i="11"/>
  <c r="A466" i="11"/>
  <c r="Q465" i="11"/>
  <c r="O465" i="11"/>
  <c r="K465" i="11"/>
  <c r="J465" i="11"/>
  <c r="G465" i="11"/>
  <c r="F465" i="11"/>
  <c r="A465" i="11"/>
  <c r="Q464" i="11"/>
  <c r="O464" i="11"/>
  <c r="K464" i="11"/>
  <c r="J464" i="11"/>
  <c r="G464" i="11"/>
  <c r="F464" i="11"/>
  <c r="A464" i="11"/>
  <c r="Q463" i="11"/>
  <c r="O463" i="11"/>
  <c r="K463" i="11"/>
  <c r="J463" i="11"/>
  <c r="G463" i="11"/>
  <c r="F463" i="11"/>
  <c r="A463" i="11"/>
  <c r="Q462" i="11"/>
  <c r="O462" i="11"/>
  <c r="K462" i="11"/>
  <c r="J462" i="11"/>
  <c r="G462" i="11"/>
  <c r="F462" i="11"/>
  <c r="A462" i="11"/>
  <c r="O461" i="11"/>
  <c r="A461" i="11"/>
  <c r="Q460" i="11"/>
  <c r="O460" i="11"/>
  <c r="K460" i="11"/>
  <c r="J460" i="11"/>
  <c r="G460" i="11"/>
  <c r="F460" i="11"/>
  <c r="A460" i="11"/>
  <c r="Q459" i="11"/>
  <c r="O459" i="11"/>
  <c r="K459" i="11"/>
  <c r="J459" i="11"/>
  <c r="G459" i="11"/>
  <c r="F459" i="11"/>
  <c r="A459" i="11"/>
  <c r="O458" i="11"/>
  <c r="A458" i="11"/>
  <c r="Q457" i="11"/>
  <c r="O457" i="11"/>
  <c r="K457" i="11"/>
  <c r="J457" i="11"/>
  <c r="G457" i="11"/>
  <c r="F457" i="11"/>
  <c r="A457" i="11"/>
  <c r="Q456" i="11"/>
  <c r="O456" i="11"/>
  <c r="K456" i="11"/>
  <c r="J456" i="11"/>
  <c r="G456" i="11"/>
  <c r="F456" i="11"/>
  <c r="A456" i="11"/>
  <c r="Q455" i="11"/>
  <c r="O455" i="11"/>
  <c r="K455" i="11"/>
  <c r="J455" i="11"/>
  <c r="G455" i="11"/>
  <c r="F455" i="11"/>
  <c r="A455" i="11"/>
  <c r="Q454" i="11"/>
  <c r="O454" i="11"/>
  <c r="K454" i="11"/>
  <c r="J454" i="11"/>
  <c r="G454" i="11"/>
  <c r="F454" i="11"/>
  <c r="A454" i="11"/>
  <c r="Q453" i="11"/>
  <c r="O453" i="11"/>
  <c r="K453" i="11"/>
  <c r="J453" i="11"/>
  <c r="G453" i="11"/>
  <c r="F453" i="11"/>
  <c r="A453" i="11"/>
  <c r="A452" i="11"/>
  <c r="Q451" i="11"/>
  <c r="O451" i="11"/>
  <c r="K451" i="11"/>
  <c r="J451" i="11"/>
  <c r="G451" i="11"/>
  <c r="F451" i="11"/>
  <c r="A451" i="11"/>
  <c r="Q450" i="11"/>
  <c r="O450" i="11"/>
  <c r="K450" i="11"/>
  <c r="J450" i="11"/>
  <c r="G450" i="11"/>
  <c r="F450" i="11"/>
  <c r="A450" i="11"/>
  <c r="Q449" i="11"/>
  <c r="O449" i="11"/>
  <c r="K449" i="11"/>
  <c r="J449" i="11"/>
  <c r="G449" i="11"/>
  <c r="F449" i="11"/>
  <c r="A449" i="11"/>
  <c r="Q448" i="11"/>
  <c r="O448" i="11"/>
  <c r="K448" i="11"/>
  <c r="J448" i="11"/>
  <c r="G448" i="11"/>
  <c r="F448" i="11"/>
  <c r="A448" i="11"/>
  <c r="Q447" i="11"/>
  <c r="O447" i="11"/>
  <c r="K447" i="11"/>
  <c r="J447" i="11"/>
  <c r="G447" i="11"/>
  <c r="F447" i="11"/>
  <c r="A447" i="11"/>
  <c r="Q446" i="11"/>
  <c r="O446" i="11"/>
  <c r="K446" i="11"/>
  <c r="J446" i="11"/>
  <c r="G446" i="11"/>
  <c r="F446" i="11"/>
  <c r="A446" i="11"/>
  <c r="Q445" i="11"/>
  <c r="O445" i="11"/>
  <c r="K445" i="11"/>
  <c r="J445" i="11"/>
  <c r="G445" i="11"/>
  <c r="F445" i="11"/>
  <c r="A445" i="11"/>
  <c r="Q444" i="11"/>
  <c r="O444" i="11"/>
  <c r="K444" i="11"/>
  <c r="J444" i="11"/>
  <c r="G444" i="11"/>
  <c r="F444" i="11"/>
  <c r="A444" i="11"/>
  <c r="Q443" i="11"/>
  <c r="O443" i="11"/>
  <c r="K443" i="11"/>
  <c r="J443" i="11"/>
  <c r="G443" i="11"/>
  <c r="F443" i="11"/>
  <c r="A443" i="11"/>
  <c r="Q442" i="11"/>
  <c r="O442" i="11"/>
  <c r="K442" i="11"/>
  <c r="J442" i="11"/>
  <c r="G442" i="11"/>
  <c r="F442" i="11"/>
  <c r="A442" i="11"/>
  <c r="Q441" i="11"/>
  <c r="O441" i="11"/>
  <c r="K441" i="11"/>
  <c r="J441" i="11"/>
  <c r="G441" i="11"/>
  <c r="F441" i="11"/>
  <c r="A441" i="11"/>
  <c r="Q440" i="11"/>
  <c r="O440" i="11"/>
  <c r="K440" i="11"/>
  <c r="J440" i="11"/>
  <c r="G440" i="11"/>
  <c r="F440" i="11"/>
  <c r="A440" i="11"/>
  <c r="Q439" i="11"/>
  <c r="O439" i="11"/>
  <c r="K439" i="11"/>
  <c r="J439" i="11"/>
  <c r="G439" i="11"/>
  <c r="F439" i="11"/>
  <c r="A439" i="11"/>
  <c r="Q438" i="11"/>
  <c r="O438" i="11"/>
  <c r="K438" i="11"/>
  <c r="J438" i="11"/>
  <c r="G438" i="11"/>
  <c r="F438" i="11"/>
  <c r="A438" i="11"/>
  <c r="Q437" i="11"/>
  <c r="O437" i="11"/>
  <c r="K437" i="11"/>
  <c r="J437" i="11"/>
  <c r="G437" i="11"/>
  <c r="F437" i="11"/>
  <c r="A437" i="11"/>
  <c r="Q436" i="11"/>
  <c r="O436" i="11"/>
  <c r="K436" i="11"/>
  <c r="J436" i="11"/>
  <c r="G436" i="11"/>
  <c r="F436" i="11"/>
  <c r="A436" i="11"/>
  <c r="Q435" i="11"/>
  <c r="O435" i="11"/>
  <c r="K435" i="11"/>
  <c r="J435" i="11"/>
  <c r="G435" i="11"/>
  <c r="F435" i="11"/>
  <c r="O434" i="11"/>
  <c r="F434" i="11"/>
  <c r="Q433" i="11"/>
  <c r="P433" i="11"/>
  <c r="O433" i="11"/>
  <c r="K433" i="11"/>
  <c r="J433" i="11"/>
  <c r="G433" i="11"/>
  <c r="F433" i="11"/>
  <c r="Q432" i="11"/>
  <c r="P432" i="11"/>
  <c r="O432" i="11"/>
  <c r="K432" i="11"/>
  <c r="J432" i="11"/>
  <c r="G432" i="11"/>
  <c r="F432" i="11"/>
  <c r="Q431" i="11"/>
  <c r="P431" i="11"/>
  <c r="O431" i="11"/>
  <c r="K431" i="11"/>
  <c r="J431" i="11"/>
  <c r="G431" i="11"/>
  <c r="F431" i="11"/>
  <c r="Q430" i="11"/>
  <c r="P430" i="11"/>
  <c r="O430" i="11"/>
  <c r="K430" i="11"/>
  <c r="J430" i="11"/>
  <c r="G430" i="11"/>
  <c r="F430" i="11"/>
  <c r="Q429" i="11"/>
  <c r="P429" i="11"/>
  <c r="O429" i="11"/>
  <c r="K429" i="11"/>
  <c r="J429" i="11"/>
  <c r="G429" i="11"/>
  <c r="F429" i="11"/>
  <c r="O428" i="11"/>
  <c r="F428" i="11"/>
  <c r="O427" i="11"/>
  <c r="A427" i="11"/>
  <c r="O426" i="11"/>
  <c r="A426" i="11"/>
  <c r="O425" i="11"/>
  <c r="A425" i="11"/>
  <c r="O424" i="11"/>
  <c r="A424" i="11"/>
  <c r="O423" i="11"/>
  <c r="A423" i="11"/>
  <c r="O422" i="11"/>
  <c r="A422" i="11"/>
  <c r="O421" i="11"/>
  <c r="A421" i="11"/>
  <c r="Q420" i="11"/>
  <c r="O420" i="11"/>
  <c r="K420" i="11"/>
  <c r="J420" i="11"/>
  <c r="G420" i="11"/>
  <c r="F420" i="11"/>
  <c r="A420" i="11"/>
  <c r="Q419" i="11"/>
  <c r="O419" i="11"/>
  <c r="K419" i="11"/>
  <c r="J419" i="11"/>
  <c r="G419" i="11"/>
  <c r="F419" i="11"/>
  <c r="A419" i="11"/>
  <c r="Q418" i="11"/>
  <c r="O418" i="11"/>
  <c r="K418" i="11"/>
  <c r="J418" i="11"/>
  <c r="G418" i="11"/>
  <c r="F418" i="11"/>
  <c r="A418" i="11"/>
  <c r="Q417" i="11"/>
  <c r="O417" i="11"/>
  <c r="K417" i="11"/>
  <c r="J417" i="11"/>
  <c r="G417" i="11"/>
  <c r="F417" i="11"/>
  <c r="A417" i="11"/>
  <c r="Q416" i="11"/>
  <c r="O416" i="11"/>
  <c r="K416" i="11"/>
  <c r="J416" i="11"/>
  <c r="G416" i="11"/>
  <c r="F416" i="11"/>
  <c r="A416" i="11"/>
  <c r="Q415" i="11"/>
  <c r="O415" i="11"/>
  <c r="K415" i="11"/>
  <c r="J415" i="11"/>
  <c r="G415" i="11"/>
  <c r="F415" i="11"/>
  <c r="A415" i="11"/>
  <c r="Q414" i="11"/>
  <c r="O414" i="11"/>
  <c r="K414" i="11"/>
  <c r="J414" i="11"/>
  <c r="G414" i="11"/>
  <c r="F414" i="11"/>
  <c r="A414" i="11"/>
  <c r="Q413" i="11"/>
  <c r="O413" i="11"/>
  <c r="K413" i="11"/>
  <c r="J413" i="11"/>
  <c r="G413" i="11"/>
  <c r="F413" i="11"/>
  <c r="A413" i="11"/>
  <c r="Q412" i="11"/>
  <c r="O412" i="11"/>
  <c r="K412" i="11"/>
  <c r="J412" i="11"/>
  <c r="G412" i="11"/>
  <c r="F412" i="11"/>
  <c r="A412" i="11"/>
  <c r="Q411" i="11"/>
  <c r="O411" i="11"/>
  <c r="K411" i="11"/>
  <c r="J411" i="11"/>
  <c r="G411" i="11"/>
  <c r="F411" i="11"/>
  <c r="A411" i="11"/>
  <c r="Q410" i="11"/>
  <c r="O410" i="11"/>
  <c r="K410" i="11"/>
  <c r="J410" i="11"/>
  <c r="G410" i="11"/>
  <c r="F410" i="11"/>
  <c r="A410" i="11"/>
  <c r="Q409" i="11"/>
  <c r="O409" i="11"/>
  <c r="K409" i="11"/>
  <c r="J409" i="11"/>
  <c r="G409" i="11"/>
  <c r="F409" i="11"/>
  <c r="A409" i="11"/>
  <c r="Q408" i="11"/>
  <c r="O408" i="11"/>
  <c r="K408" i="11"/>
  <c r="J408" i="11"/>
  <c r="G408" i="11"/>
  <c r="F408" i="11"/>
  <c r="A408" i="11"/>
  <c r="Q407" i="11"/>
  <c r="O407" i="11"/>
  <c r="K407" i="11"/>
  <c r="J407" i="11"/>
  <c r="G407" i="11"/>
  <c r="F407" i="11"/>
  <c r="A407" i="11"/>
  <c r="Q406" i="11"/>
  <c r="O406" i="11"/>
  <c r="K406" i="11"/>
  <c r="J406" i="11"/>
  <c r="G406" i="11"/>
  <c r="F406" i="11"/>
  <c r="A406" i="11"/>
  <c r="Q405" i="11"/>
  <c r="O405" i="11"/>
  <c r="K405" i="11"/>
  <c r="J405" i="11"/>
  <c r="G405" i="11"/>
  <c r="F405" i="11"/>
  <c r="A405" i="11"/>
  <c r="Q404" i="11"/>
  <c r="O404" i="11"/>
  <c r="K404" i="11"/>
  <c r="J404" i="11"/>
  <c r="G404" i="11"/>
  <c r="F404" i="11"/>
  <c r="A404" i="11"/>
  <c r="Q403" i="11"/>
  <c r="O403" i="11"/>
  <c r="K403" i="11"/>
  <c r="J403" i="11"/>
  <c r="G403" i="11"/>
  <c r="F403" i="11"/>
  <c r="A403" i="11"/>
  <c r="Q402" i="11"/>
  <c r="O402" i="11"/>
  <c r="K402" i="11"/>
  <c r="J402" i="11"/>
  <c r="G402" i="11"/>
  <c r="F402" i="11"/>
  <c r="A402" i="11"/>
  <c r="Q401" i="11"/>
  <c r="O401" i="11"/>
  <c r="K401" i="11"/>
  <c r="J401" i="11"/>
  <c r="G401" i="11"/>
  <c r="F401" i="11"/>
  <c r="A401" i="11"/>
  <c r="O400" i="11"/>
  <c r="F400" i="11"/>
  <c r="Q399" i="11"/>
  <c r="O399" i="11"/>
  <c r="K399" i="11"/>
  <c r="J399" i="11"/>
  <c r="G399" i="11"/>
  <c r="F399" i="11"/>
  <c r="Q398" i="11"/>
  <c r="O398" i="11"/>
  <c r="K398" i="11"/>
  <c r="J398" i="11"/>
  <c r="G398" i="11"/>
  <c r="F398" i="11"/>
  <c r="Q397" i="11"/>
  <c r="O397" i="11"/>
  <c r="K397" i="11"/>
  <c r="J397" i="11"/>
  <c r="G397" i="11"/>
  <c r="F397" i="11"/>
  <c r="O396" i="11"/>
  <c r="F396" i="11"/>
  <c r="Q395" i="11"/>
  <c r="O395" i="11"/>
  <c r="K395" i="11"/>
  <c r="J395" i="11"/>
  <c r="G395" i="11"/>
  <c r="F395" i="11"/>
  <c r="Q394" i="11"/>
  <c r="O394" i="11"/>
  <c r="K394" i="11"/>
  <c r="J394" i="11"/>
  <c r="G394" i="11"/>
  <c r="F394" i="11"/>
  <c r="Q393" i="11"/>
  <c r="O393" i="11"/>
  <c r="K393" i="11"/>
  <c r="J393" i="11"/>
  <c r="G393" i="11"/>
  <c r="F393" i="11"/>
  <c r="A393" i="11"/>
  <c r="Q392" i="11"/>
  <c r="O392" i="11"/>
  <c r="N392" i="11"/>
  <c r="M392" i="11"/>
  <c r="L392" i="11"/>
  <c r="K392" i="11"/>
  <c r="J392" i="11"/>
  <c r="I392" i="11"/>
  <c r="G392" i="11"/>
  <c r="F392" i="11"/>
  <c r="Q391" i="11"/>
  <c r="O391" i="11"/>
  <c r="K391" i="11"/>
  <c r="J391" i="11"/>
  <c r="G391" i="11"/>
  <c r="F391" i="11"/>
  <c r="A391" i="11"/>
  <c r="Q390" i="11"/>
  <c r="O390" i="11"/>
  <c r="K390" i="11"/>
  <c r="J390" i="11"/>
  <c r="G390" i="11"/>
  <c r="F390" i="11"/>
  <c r="A390" i="11"/>
  <c r="Q389" i="11"/>
  <c r="O389" i="11"/>
  <c r="K389" i="11"/>
  <c r="J389" i="11"/>
  <c r="G389" i="11"/>
  <c r="F389" i="11"/>
  <c r="A389" i="11"/>
  <c r="Q388" i="11"/>
  <c r="O388" i="11"/>
  <c r="K388" i="11"/>
  <c r="J388" i="11"/>
  <c r="G388" i="11"/>
  <c r="F388" i="11"/>
  <c r="A388" i="11"/>
  <c r="Q387" i="11"/>
  <c r="O387" i="11"/>
  <c r="K387" i="11"/>
  <c r="J387" i="11"/>
  <c r="G387" i="11"/>
  <c r="F387" i="11"/>
  <c r="A387" i="11"/>
  <c r="O386" i="11"/>
  <c r="F386" i="11"/>
  <c r="Q385" i="11"/>
  <c r="O385" i="11"/>
  <c r="K385" i="11"/>
  <c r="J385" i="11"/>
  <c r="A385" i="11"/>
  <c r="Q384" i="11"/>
  <c r="O384" i="11"/>
  <c r="K384" i="11"/>
  <c r="J384" i="11"/>
  <c r="A384" i="11"/>
  <c r="Q383" i="11"/>
  <c r="O383" i="11"/>
  <c r="K383" i="11"/>
  <c r="J383" i="11"/>
  <c r="A383" i="11"/>
  <c r="Q382" i="11"/>
  <c r="O382" i="11"/>
  <c r="K382" i="11"/>
  <c r="J382" i="11"/>
  <c r="A382" i="11"/>
  <c r="Q381" i="11"/>
  <c r="O381" i="11"/>
  <c r="K381" i="11"/>
  <c r="J381" i="11"/>
  <c r="A381" i="11"/>
  <c r="Q380" i="11"/>
  <c r="O380" i="11"/>
  <c r="K380" i="11"/>
  <c r="J380" i="11"/>
  <c r="A380" i="11"/>
  <c r="Q379" i="11"/>
  <c r="O379" i="11"/>
  <c r="K379" i="11"/>
  <c r="J379" i="11"/>
  <c r="A379" i="11"/>
  <c r="Q378" i="11"/>
  <c r="O378" i="11"/>
  <c r="K378" i="11"/>
  <c r="J378" i="11"/>
  <c r="A378" i="11"/>
  <c r="Q377" i="11"/>
  <c r="O377" i="11"/>
  <c r="K377" i="11"/>
  <c r="J377" i="11"/>
  <c r="A377" i="11"/>
  <c r="Q376" i="11"/>
  <c r="O376" i="11"/>
  <c r="K376" i="11"/>
  <c r="J376" i="11"/>
  <c r="A376" i="11"/>
  <c r="Q375" i="11"/>
  <c r="O375" i="11"/>
  <c r="K375" i="11"/>
  <c r="J375" i="11"/>
  <c r="A375" i="11"/>
  <c r="O374" i="11"/>
  <c r="Q373" i="11"/>
  <c r="O373" i="11"/>
  <c r="K373" i="11"/>
  <c r="J373" i="11"/>
  <c r="G373" i="11"/>
  <c r="F373" i="11"/>
  <c r="A373" i="11"/>
  <c r="Q372" i="11"/>
  <c r="O372" i="11"/>
  <c r="K372" i="11"/>
  <c r="J372" i="11"/>
  <c r="G372" i="11"/>
  <c r="F372" i="11"/>
  <c r="A372" i="11"/>
  <c r="Q371" i="11"/>
  <c r="O371" i="11"/>
  <c r="K371" i="11"/>
  <c r="J371" i="11"/>
  <c r="G371" i="11"/>
  <c r="F371" i="11"/>
  <c r="A371" i="11"/>
  <c r="Q370" i="11"/>
  <c r="O370" i="11"/>
  <c r="K370" i="11"/>
  <c r="J370" i="11"/>
  <c r="G370" i="11"/>
  <c r="F370" i="11"/>
  <c r="A370" i="11"/>
  <c r="Q369" i="11"/>
  <c r="O369" i="11"/>
  <c r="K369" i="11"/>
  <c r="J369" i="11"/>
  <c r="G369" i="11"/>
  <c r="F369" i="11"/>
  <c r="A369" i="11"/>
  <c r="Q368" i="11"/>
  <c r="O368" i="11"/>
  <c r="K368" i="11"/>
  <c r="J368" i="11"/>
  <c r="G368" i="11"/>
  <c r="F368" i="11"/>
  <c r="O367" i="11"/>
  <c r="F367" i="11"/>
  <c r="Q366" i="11"/>
  <c r="O366" i="11"/>
  <c r="K366" i="11"/>
  <c r="J366" i="11"/>
  <c r="A366" i="11"/>
  <c r="Q365" i="11"/>
  <c r="O365" i="11"/>
  <c r="K365" i="11"/>
  <c r="J365" i="11"/>
  <c r="A365" i="11"/>
  <c r="Q364" i="11"/>
  <c r="O364" i="11"/>
  <c r="K364" i="11"/>
  <c r="J364" i="11"/>
  <c r="A364" i="11"/>
  <c r="Q363" i="11"/>
  <c r="O363" i="11"/>
  <c r="K363" i="11"/>
  <c r="J363" i="11"/>
  <c r="A363" i="11"/>
  <c r="Q362" i="11"/>
  <c r="O362" i="11"/>
  <c r="K362" i="11"/>
  <c r="J362" i="11"/>
  <c r="A362" i="11"/>
  <c r="Q361" i="11"/>
  <c r="O361" i="11"/>
  <c r="K361" i="11"/>
  <c r="J361" i="11"/>
  <c r="O360" i="11"/>
  <c r="Q359" i="11"/>
  <c r="O359" i="11"/>
  <c r="K359" i="11"/>
  <c r="J359" i="11"/>
  <c r="G359" i="11"/>
  <c r="F359" i="11"/>
  <c r="Q358" i="11"/>
  <c r="O358" i="11"/>
  <c r="K358" i="11"/>
  <c r="J358" i="11"/>
  <c r="G358" i="11"/>
  <c r="F358" i="11"/>
  <c r="Q357" i="11"/>
  <c r="O357" i="11"/>
  <c r="K357" i="11"/>
  <c r="J357" i="11"/>
  <c r="G357" i="11"/>
  <c r="F357" i="11"/>
  <c r="A357" i="11"/>
  <c r="O356" i="11"/>
  <c r="F356" i="11"/>
  <c r="Q355" i="11"/>
  <c r="O355" i="11"/>
  <c r="K355" i="11"/>
  <c r="J355" i="11"/>
  <c r="G355" i="11"/>
  <c r="F355" i="11"/>
  <c r="A355" i="11"/>
  <c r="Q354" i="11"/>
  <c r="O354" i="11"/>
  <c r="K354" i="11"/>
  <c r="J354" i="11"/>
  <c r="G354" i="11"/>
  <c r="F354" i="11"/>
  <c r="A354" i="11"/>
  <c r="Q353" i="11"/>
  <c r="O353" i="11"/>
  <c r="K353" i="11"/>
  <c r="J353" i="11"/>
  <c r="G353" i="11"/>
  <c r="F353" i="11"/>
  <c r="A353" i="11"/>
  <c r="Q352" i="11"/>
  <c r="O352" i="11"/>
  <c r="K352" i="11"/>
  <c r="J352" i="11"/>
  <c r="G352" i="11"/>
  <c r="F352" i="11"/>
  <c r="A352" i="11"/>
  <c r="Q351" i="11"/>
  <c r="O351" i="11"/>
  <c r="K351" i="11"/>
  <c r="J351" i="11"/>
  <c r="G351" i="11"/>
  <c r="F351" i="11"/>
  <c r="A351" i="11"/>
  <c r="Q350" i="11"/>
  <c r="O350" i="11"/>
  <c r="K350" i="11"/>
  <c r="J350" i="11"/>
  <c r="G350" i="11"/>
  <c r="F350" i="11"/>
  <c r="A350" i="11"/>
  <c r="Q349" i="11"/>
  <c r="O349" i="11"/>
  <c r="K349" i="11"/>
  <c r="J349" i="11"/>
  <c r="G349" i="11"/>
  <c r="F349" i="11"/>
  <c r="A349" i="11"/>
  <c r="Q348" i="11"/>
  <c r="O348" i="11"/>
  <c r="K348" i="11"/>
  <c r="J348" i="11"/>
  <c r="G348" i="11"/>
  <c r="F348" i="11"/>
  <c r="A348" i="11"/>
  <c r="Q347" i="11"/>
  <c r="O347" i="11"/>
  <c r="K347" i="11"/>
  <c r="J347" i="11"/>
  <c r="G347" i="11"/>
  <c r="F347" i="11"/>
  <c r="A347" i="11"/>
  <c r="Q346" i="11"/>
  <c r="O346" i="11"/>
  <c r="K346" i="11"/>
  <c r="J346" i="11"/>
  <c r="G346" i="11"/>
  <c r="F346" i="11"/>
  <c r="A346" i="11"/>
  <c r="Q345" i="11"/>
  <c r="O345" i="11"/>
  <c r="K345" i="11"/>
  <c r="J345" i="11"/>
  <c r="G345" i="11"/>
  <c r="F345" i="11"/>
  <c r="A345" i="11"/>
  <c r="Q344" i="11"/>
  <c r="O344" i="11"/>
  <c r="K344" i="11"/>
  <c r="J344" i="11"/>
  <c r="G344" i="11"/>
  <c r="F344" i="11"/>
  <c r="A344" i="11"/>
  <c r="A343" i="11"/>
  <c r="Q342" i="11"/>
  <c r="O342" i="11"/>
  <c r="K342" i="11"/>
  <c r="J342" i="11"/>
  <c r="G342" i="11"/>
  <c r="F342" i="11"/>
  <c r="A342" i="11"/>
  <c r="Q341" i="11"/>
  <c r="O341" i="11"/>
  <c r="K341" i="11"/>
  <c r="J341" i="11"/>
  <c r="G341" i="11"/>
  <c r="F341" i="11"/>
  <c r="A341" i="11"/>
  <c r="Q340" i="11"/>
  <c r="O340" i="11"/>
  <c r="K340" i="11"/>
  <c r="J340" i="11"/>
  <c r="G340" i="11"/>
  <c r="F340" i="11"/>
  <c r="A340" i="11"/>
  <c r="Q338" i="11"/>
  <c r="O338" i="11"/>
  <c r="K338" i="11"/>
  <c r="J338" i="11"/>
  <c r="G338" i="11"/>
  <c r="F338" i="11"/>
  <c r="Q337" i="11"/>
  <c r="O337" i="11"/>
  <c r="K337" i="11"/>
  <c r="J337" i="11"/>
  <c r="G337" i="11"/>
  <c r="F337" i="11"/>
  <c r="A337" i="11"/>
  <c r="Q336" i="11"/>
  <c r="O336" i="11"/>
  <c r="K336" i="11"/>
  <c r="J336" i="11"/>
  <c r="G336" i="11"/>
  <c r="F336" i="11"/>
  <c r="A336" i="11"/>
  <c r="Q335" i="11"/>
  <c r="O335" i="11"/>
  <c r="K335" i="11"/>
  <c r="J335" i="11"/>
  <c r="G335" i="11"/>
  <c r="F335" i="11"/>
  <c r="A335" i="11"/>
  <c r="Q334" i="11"/>
  <c r="O334" i="11"/>
  <c r="K334" i="11"/>
  <c r="J334" i="11"/>
  <c r="G334" i="11"/>
  <c r="F334" i="11"/>
  <c r="A334" i="11"/>
  <c r="Q333" i="11"/>
  <c r="O333" i="11"/>
  <c r="K333" i="11"/>
  <c r="J333" i="11"/>
  <c r="G333" i="11"/>
  <c r="F333" i="11"/>
  <c r="A333" i="11"/>
  <c r="Q332" i="11"/>
  <c r="O332" i="11"/>
  <c r="K332" i="11"/>
  <c r="J332" i="11"/>
  <c r="G332" i="11"/>
  <c r="F332" i="11"/>
  <c r="A332" i="11"/>
  <c r="Q331" i="11"/>
  <c r="O331" i="11"/>
  <c r="K331" i="11"/>
  <c r="J331" i="11"/>
  <c r="G331" i="11"/>
  <c r="F331" i="11"/>
  <c r="A331" i="11"/>
  <c r="Q330" i="11"/>
  <c r="O330" i="11"/>
  <c r="K330" i="11"/>
  <c r="J330" i="11"/>
  <c r="G330" i="11"/>
  <c r="F330" i="11"/>
  <c r="A330" i="11"/>
  <c r="Q329" i="11"/>
  <c r="O329" i="11"/>
  <c r="K329" i="11"/>
  <c r="J329" i="11"/>
  <c r="G329" i="11"/>
  <c r="F329" i="11"/>
  <c r="A329" i="11"/>
  <c r="Q328" i="11"/>
  <c r="O328" i="11"/>
  <c r="K328" i="11"/>
  <c r="J328" i="11"/>
  <c r="G328" i="11"/>
  <c r="F328" i="11"/>
  <c r="A328" i="11"/>
  <c r="O327" i="11"/>
  <c r="F327" i="11"/>
  <c r="Q326" i="11"/>
  <c r="O326" i="11"/>
  <c r="K326" i="11"/>
  <c r="J326" i="11"/>
  <c r="G326" i="11"/>
  <c r="F326" i="11"/>
  <c r="A326" i="11"/>
  <c r="Q325" i="11"/>
  <c r="O325" i="11"/>
  <c r="K325" i="11"/>
  <c r="J325" i="11"/>
  <c r="G325" i="11"/>
  <c r="F325" i="11"/>
  <c r="A325" i="11"/>
  <c r="Q324" i="11"/>
  <c r="O324" i="11"/>
  <c r="K324" i="11"/>
  <c r="J324" i="11"/>
  <c r="G324" i="11"/>
  <c r="F324" i="11"/>
  <c r="A324" i="11"/>
  <c r="Q323" i="11"/>
  <c r="O323" i="11"/>
  <c r="K323" i="11"/>
  <c r="J323" i="11"/>
  <c r="G323" i="11"/>
  <c r="F323" i="11"/>
  <c r="A323" i="11"/>
  <c r="Q321" i="11"/>
  <c r="O321" i="11"/>
  <c r="K321" i="11"/>
  <c r="J321" i="11"/>
  <c r="G321" i="11"/>
  <c r="F321" i="11"/>
  <c r="A321" i="11"/>
  <c r="Q320" i="11"/>
  <c r="O320" i="11"/>
  <c r="K320" i="11"/>
  <c r="J320" i="11"/>
  <c r="G320" i="11"/>
  <c r="F320" i="11"/>
  <c r="A320" i="11"/>
  <c r="Q319" i="11"/>
  <c r="O319" i="11"/>
  <c r="K319" i="11"/>
  <c r="J319" i="11"/>
  <c r="G319" i="11"/>
  <c r="F319" i="11"/>
  <c r="A319" i="11"/>
  <c r="A318" i="11"/>
  <c r="A317" i="11"/>
  <c r="A316" i="11"/>
  <c r="Q315" i="11"/>
  <c r="O315" i="11"/>
  <c r="K315" i="11"/>
  <c r="J315" i="11"/>
  <c r="G315" i="11"/>
  <c r="F315" i="11"/>
  <c r="A315" i="11"/>
  <c r="Q314" i="11"/>
  <c r="O314" i="11"/>
  <c r="K314" i="11"/>
  <c r="J314" i="11"/>
  <c r="G314" i="11"/>
  <c r="F314" i="11"/>
  <c r="A314" i="11"/>
  <c r="Q313" i="11"/>
  <c r="O313" i="11"/>
  <c r="K313" i="11"/>
  <c r="J313" i="11"/>
  <c r="G313" i="11"/>
  <c r="F313" i="11"/>
  <c r="A313" i="11"/>
  <c r="Q312" i="11"/>
  <c r="O312" i="11"/>
  <c r="K312" i="11"/>
  <c r="J312" i="11"/>
  <c r="G312" i="11"/>
  <c r="F312" i="11"/>
  <c r="A312" i="11"/>
  <c r="O311" i="11"/>
  <c r="F311" i="11"/>
  <c r="Q310" i="11"/>
  <c r="O310" i="11"/>
  <c r="K310" i="11"/>
  <c r="J310" i="11"/>
  <c r="G310" i="11"/>
  <c r="F310" i="11"/>
  <c r="Q309" i="11"/>
  <c r="O309" i="11"/>
  <c r="K309" i="11"/>
  <c r="J309" i="11"/>
  <c r="G309" i="11"/>
  <c r="F309" i="11"/>
  <c r="O308" i="11"/>
  <c r="F308" i="11"/>
  <c r="Q307" i="11"/>
  <c r="O307" i="11"/>
  <c r="K307" i="11"/>
  <c r="J307" i="11"/>
  <c r="G307" i="11"/>
  <c r="F307" i="11"/>
  <c r="Q306" i="11"/>
  <c r="O306" i="11"/>
  <c r="K306" i="11"/>
  <c r="J306" i="11"/>
  <c r="G306" i="11"/>
  <c r="F306" i="11"/>
  <c r="Q305" i="11"/>
  <c r="O305" i="11"/>
  <c r="K305" i="11"/>
  <c r="J305" i="11"/>
  <c r="G305" i="11"/>
  <c r="F305" i="11"/>
  <c r="O304" i="11"/>
  <c r="F304" i="11"/>
  <c r="Q303" i="11"/>
  <c r="O303" i="11"/>
  <c r="K303" i="11"/>
  <c r="J303" i="11"/>
  <c r="G303" i="11"/>
  <c r="F303" i="11"/>
  <c r="Q302" i="11"/>
  <c r="O302" i="11"/>
  <c r="K302" i="11"/>
  <c r="J302" i="11"/>
  <c r="G302" i="11"/>
  <c r="F302" i="11"/>
  <c r="Q300" i="11"/>
  <c r="O300" i="11"/>
  <c r="K300" i="11"/>
  <c r="J300" i="11"/>
  <c r="G300" i="11"/>
  <c r="F300" i="11"/>
  <c r="Q299" i="11"/>
  <c r="O299" i="11"/>
  <c r="K299" i="11"/>
  <c r="J299" i="11"/>
  <c r="G299" i="11"/>
  <c r="F299" i="11"/>
  <c r="Q298" i="11"/>
  <c r="O298" i="11"/>
  <c r="K298" i="11"/>
  <c r="J298" i="11"/>
  <c r="G298" i="11"/>
  <c r="F298" i="11"/>
  <c r="Q297" i="11"/>
  <c r="O297" i="11"/>
  <c r="K297" i="11"/>
  <c r="J297" i="11"/>
  <c r="G297" i="11"/>
  <c r="F297" i="11"/>
  <c r="F296" i="11"/>
  <c r="F295" i="11"/>
  <c r="Q294" i="11"/>
  <c r="O294" i="11"/>
  <c r="K294" i="11"/>
  <c r="J294" i="11"/>
  <c r="G294" i="11"/>
  <c r="F294" i="11"/>
  <c r="Q293" i="11"/>
  <c r="O293" i="11"/>
  <c r="K293" i="11"/>
  <c r="J293" i="11"/>
  <c r="G293" i="11"/>
  <c r="F293" i="11"/>
  <c r="Q292" i="11"/>
  <c r="O292" i="11"/>
  <c r="K292" i="11"/>
  <c r="J292" i="11"/>
  <c r="G292" i="11"/>
  <c r="F292" i="11"/>
  <c r="F291" i="11"/>
  <c r="Q290" i="11"/>
  <c r="O290" i="11"/>
  <c r="K290" i="11"/>
  <c r="J290" i="11"/>
  <c r="G290" i="11"/>
  <c r="F290" i="11"/>
  <c r="Q289" i="11"/>
  <c r="O289" i="11"/>
  <c r="K289" i="11"/>
  <c r="J289" i="11"/>
  <c r="G289" i="11"/>
  <c r="F289" i="11"/>
  <c r="Q288" i="11"/>
  <c r="O288" i="11"/>
  <c r="K288" i="11"/>
  <c r="J288" i="11"/>
  <c r="G288" i="11"/>
  <c r="F288" i="11"/>
  <c r="F287" i="11"/>
  <c r="Q286" i="11"/>
  <c r="O286" i="11"/>
  <c r="K286" i="11"/>
  <c r="J286" i="11"/>
  <c r="G286" i="11"/>
  <c r="F286" i="11"/>
  <c r="A286" i="11"/>
  <c r="Q285" i="11"/>
  <c r="O285" i="11"/>
  <c r="K285" i="11"/>
  <c r="J285" i="11"/>
  <c r="G285" i="11"/>
  <c r="F285" i="11"/>
  <c r="A285" i="11"/>
  <c r="Q284" i="11"/>
  <c r="O284" i="11"/>
  <c r="K284" i="11"/>
  <c r="J284" i="11"/>
  <c r="G284" i="11"/>
  <c r="F284" i="11"/>
  <c r="A284" i="11"/>
  <c r="Q283" i="11"/>
  <c r="O283" i="11"/>
  <c r="K283" i="11"/>
  <c r="J283" i="11"/>
  <c r="G283" i="11"/>
  <c r="F283" i="11"/>
  <c r="A283" i="11"/>
  <c r="Q282" i="11"/>
  <c r="O282" i="11"/>
  <c r="K282" i="11"/>
  <c r="J282" i="11"/>
  <c r="G282" i="11"/>
  <c r="F282" i="11"/>
  <c r="A282" i="11"/>
  <c r="Q281" i="11"/>
  <c r="O281" i="11"/>
  <c r="K281" i="11"/>
  <c r="J281" i="11"/>
  <c r="G281" i="11"/>
  <c r="F281" i="11"/>
  <c r="A281" i="11"/>
  <c r="Q280" i="11"/>
  <c r="O280" i="11"/>
  <c r="K280" i="11"/>
  <c r="J280" i="11"/>
  <c r="G280" i="11"/>
  <c r="F280" i="11"/>
  <c r="A280" i="11"/>
  <c r="Q279" i="11"/>
  <c r="O279" i="11"/>
  <c r="K279" i="11"/>
  <c r="J279" i="11"/>
  <c r="G279" i="11"/>
  <c r="F279" i="11"/>
  <c r="A279" i="11"/>
  <c r="Q278" i="11"/>
  <c r="O278" i="11"/>
  <c r="K278" i="11"/>
  <c r="J278" i="11"/>
  <c r="G278" i="11"/>
  <c r="F278" i="11"/>
  <c r="A278" i="11"/>
  <c r="Q277" i="11"/>
  <c r="O277" i="11"/>
  <c r="K277" i="11"/>
  <c r="J277" i="11"/>
  <c r="G277" i="11"/>
  <c r="F277" i="11"/>
  <c r="A277" i="11"/>
  <c r="Q276" i="11"/>
  <c r="O276" i="11"/>
  <c r="K276" i="11"/>
  <c r="J276" i="11"/>
  <c r="G276" i="11"/>
  <c r="F276" i="11"/>
  <c r="A276" i="11"/>
  <c r="Q275" i="11"/>
  <c r="K275" i="11"/>
  <c r="J275" i="11"/>
  <c r="G275" i="11"/>
  <c r="F275" i="11"/>
  <c r="A275" i="11"/>
  <c r="Q274" i="11"/>
  <c r="O274" i="11"/>
  <c r="K274" i="11"/>
  <c r="J274" i="11"/>
  <c r="G274" i="11"/>
  <c r="F274" i="11"/>
  <c r="A274" i="11"/>
  <c r="Q273" i="11"/>
  <c r="K273" i="11"/>
  <c r="J273" i="11"/>
  <c r="G273" i="11"/>
  <c r="F273" i="11"/>
  <c r="A273" i="11"/>
  <c r="Q272" i="11"/>
  <c r="O272" i="11"/>
  <c r="K272" i="11"/>
  <c r="J272" i="11"/>
  <c r="G272" i="11"/>
  <c r="F272" i="11"/>
  <c r="A272" i="11"/>
  <c r="Q271" i="11"/>
  <c r="O271" i="11"/>
  <c r="K271" i="11"/>
  <c r="J271" i="11"/>
  <c r="G271" i="11"/>
  <c r="F271" i="11"/>
  <c r="A271" i="11"/>
  <c r="Q270" i="11"/>
  <c r="O270" i="11"/>
  <c r="K270" i="11"/>
  <c r="J270" i="11"/>
  <c r="G270" i="11"/>
  <c r="F270" i="11"/>
  <c r="A270" i="11"/>
  <c r="Q269" i="11"/>
  <c r="O269" i="11"/>
  <c r="K269" i="11"/>
  <c r="J269" i="11"/>
  <c r="G269" i="11"/>
  <c r="F269" i="11"/>
  <c r="A269" i="11"/>
  <c r="A268" i="11"/>
  <c r="Q267" i="11"/>
  <c r="K267" i="11"/>
  <c r="J267" i="11"/>
  <c r="G267" i="11"/>
  <c r="F267" i="11"/>
  <c r="A267" i="11"/>
  <c r="Q266" i="11"/>
  <c r="O266" i="11"/>
  <c r="K266" i="11"/>
  <c r="J266" i="11"/>
  <c r="G266" i="11"/>
  <c r="F266" i="11"/>
  <c r="A266" i="11"/>
  <c r="Q265" i="11"/>
  <c r="O265" i="11"/>
  <c r="K265" i="11"/>
  <c r="J265" i="11"/>
  <c r="G265" i="11"/>
  <c r="F265" i="11"/>
  <c r="A265" i="11"/>
  <c r="Q264" i="11"/>
  <c r="O264" i="11"/>
  <c r="K264" i="11"/>
  <c r="J264" i="11"/>
  <c r="G264" i="11"/>
  <c r="F264" i="11"/>
  <c r="A264" i="11"/>
  <c r="Q263" i="11"/>
  <c r="O263" i="11"/>
  <c r="K263" i="11"/>
  <c r="J263" i="11"/>
  <c r="G263" i="11"/>
  <c r="F263" i="11"/>
  <c r="A263" i="11"/>
  <c r="Q262" i="11"/>
  <c r="O262" i="11"/>
  <c r="K262" i="11"/>
  <c r="J262" i="11"/>
  <c r="G262" i="11"/>
  <c r="F262" i="11"/>
  <c r="A262" i="11"/>
  <c r="Q261" i="11"/>
  <c r="O261" i="11"/>
  <c r="K261" i="11"/>
  <c r="J261" i="11"/>
  <c r="G261" i="11"/>
  <c r="F261" i="11"/>
  <c r="A261" i="11"/>
  <c r="Q260" i="11"/>
  <c r="O260" i="11"/>
  <c r="K260" i="11"/>
  <c r="J260" i="11"/>
  <c r="G260" i="11"/>
  <c r="F260" i="11"/>
  <c r="A260" i="11"/>
  <c r="Q259" i="11"/>
  <c r="O259" i="11"/>
  <c r="K259" i="11"/>
  <c r="J259" i="11"/>
  <c r="G259" i="11"/>
  <c r="F259" i="11"/>
  <c r="A259" i="11"/>
  <c r="Q258" i="11"/>
  <c r="O258" i="11"/>
  <c r="K258" i="11"/>
  <c r="J258" i="11"/>
  <c r="G258" i="11"/>
  <c r="F258" i="11"/>
  <c r="A258" i="11"/>
  <c r="F256" i="11"/>
  <c r="Q255" i="11"/>
  <c r="O255" i="11"/>
  <c r="K255" i="11"/>
  <c r="J255" i="11"/>
  <c r="G255" i="11"/>
  <c r="F255" i="11"/>
  <c r="A255" i="11"/>
  <c r="Q254" i="11"/>
  <c r="O254" i="11"/>
  <c r="K254" i="11"/>
  <c r="J254" i="11"/>
  <c r="G254" i="11"/>
  <c r="F254" i="11"/>
  <c r="A254" i="11"/>
  <c r="Q253" i="11"/>
  <c r="O253" i="11"/>
  <c r="K253" i="11"/>
  <c r="J253" i="11"/>
  <c r="G253" i="11"/>
  <c r="F253" i="11"/>
  <c r="A253" i="11"/>
  <c r="Q252" i="11"/>
  <c r="O252" i="11"/>
  <c r="K252" i="11"/>
  <c r="J252" i="11"/>
  <c r="G252" i="11"/>
  <c r="F252" i="11"/>
  <c r="A252" i="11"/>
  <c r="Q251" i="11"/>
  <c r="O251" i="11"/>
  <c r="K251" i="11"/>
  <c r="J251" i="11"/>
  <c r="G251" i="11"/>
  <c r="F251" i="11"/>
  <c r="A251" i="11"/>
  <c r="Q250" i="11"/>
  <c r="O250" i="11"/>
  <c r="K250" i="11"/>
  <c r="J250" i="11"/>
  <c r="G250" i="11"/>
  <c r="F250" i="11"/>
  <c r="A250" i="11"/>
  <c r="Q249" i="11"/>
  <c r="O249" i="11"/>
  <c r="K249" i="11"/>
  <c r="J249" i="11"/>
  <c r="G249" i="11"/>
  <c r="F249" i="11"/>
  <c r="A249" i="11"/>
  <c r="A248" i="11"/>
  <c r="A247" i="11"/>
  <c r="Q246" i="11"/>
  <c r="O246" i="11"/>
  <c r="K246" i="11"/>
  <c r="J246" i="11"/>
  <c r="G246" i="11"/>
  <c r="F246" i="11"/>
  <c r="A246" i="11"/>
  <c r="Q245" i="11"/>
  <c r="O245" i="11"/>
  <c r="K245" i="11"/>
  <c r="J245" i="11"/>
  <c r="G245" i="11"/>
  <c r="F245" i="11"/>
  <c r="A245" i="11"/>
  <c r="Q244" i="11"/>
  <c r="O244" i="11"/>
  <c r="K244" i="11"/>
  <c r="J244" i="11"/>
  <c r="G244" i="11"/>
  <c r="F244" i="11"/>
  <c r="A244" i="11"/>
  <c r="Q243" i="11"/>
  <c r="O243" i="11"/>
  <c r="K243" i="11"/>
  <c r="J243" i="11"/>
  <c r="G243" i="11"/>
  <c r="F243" i="11"/>
  <c r="A243" i="11"/>
  <c r="Q242" i="11"/>
  <c r="O242" i="11"/>
  <c r="K242" i="11"/>
  <c r="J242" i="11"/>
  <c r="G242" i="11"/>
  <c r="F242" i="11"/>
  <c r="A242" i="11"/>
  <c r="Q241" i="11"/>
  <c r="O241" i="11"/>
  <c r="K241" i="11"/>
  <c r="J241" i="11"/>
  <c r="G241" i="11"/>
  <c r="F241" i="11"/>
  <c r="A241" i="11"/>
  <c r="Q240" i="11"/>
  <c r="O240" i="11"/>
  <c r="K240" i="11"/>
  <c r="J240" i="11"/>
  <c r="G240" i="11"/>
  <c r="F240" i="11"/>
  <c r="A240" i="11"/>
  <c r="Q239" i="11"/>
  <c r="K239" i="11"/>
  <c r="J239" i="11"/>
  <c r="G239" i="11"/>
  <c r="F239" i="11"/>
  <c r="A239" i="11"/>
  <c r="Q238" i="11"/>
  <c r="O238" i="11"/>
  <c r="K238" i="11"/>
  <c r="J238" i="11"/>
  <c r="G238" i="11"/>
  <c r="F238" i="11"/>
  <c r="A238" i="11"/>
  <c r="Q237" i="11"/>
  <c r="O237" i="11"/>
  <c r="K237" i="11"/>
  <c r="J237" i="11"/>
  <c r="G237" i="11"/>
  <c r="F237" i="11"/>
  <c r="A237" i="11"/>
  <c r="Q236" i="11"/>
  <c r="O236" i="11"/>
  <c r="K236" i="11"/>
  <c r="J236" i="11"/>
  <c r="G236" i="11"/>
  <c r="F236" i="11"/>
  <c r="A236" i="11"/>
  <c r="Q235" i="11"/>
  <c r="O235" i="11"/>
  <c r="K235" i="11"/>
  <c r="J235" i="11"/>
  <c r="G235" i="11"/>
  <c r="F235" i="11"/>
  <c r="Q234" i="11"/>
  <c r="O234" i="11"/>
  <c r="K234" i="11"/>
  <c r="J234" i="11"/>
  <c r="G234" i="11"/>
  <c r="F234" i="11"/>
  <c r="Q233" i="11"/>
  <c r="O233" i="11"/>
  <c r="K233" i="11"/>
  <c r="J233" i="11"/>
  <c r="G233" i="11"/>
  <c r="F233" i="11"/>
  <c r="Q232" i="11"/>
  <c r="O232" i="11"/>
  <c r="K232" i="11"/>
  <c r="J232" i="11"/>
  <c r="G232" i="11"/>
  <c r="F232" i="11"/>
  <c r="Q231" i="11"/>
  <c r="O231" i="11"/>
  <c r="K231" i="11"/>
  <c r="J231" i="11"/>
  <c r="G231" i="11"/>
  <c r="F231" i="11"/>
  <c r="Q229" i="11"/>
  <c r="O229" i="11"/>
  <c r="K229" i="11"/>
  <c r="J229" i="11"/>
  <c r="G229" i="11"/>
  <c r="F229" i="11"/>
  <c r="Q228" i="11"/>
  <c r="O228" i="11"/>
  <c r="K228" i="11"/>
  <c r="J228" i="11"/>
  <c r="G228" i="11"/>
  <c r="F228" i="11"/>
  <c r="A226" i="11"/>
  <c r="Q224" i="11"/>
  <c r="K224" i="11"/>
  <c r="J224" i="11"/>
  <c r="G224" i="11"/>
  <c r="F224" i="11"/>
  <c r="A224" i="11"/>
  <c r="Q223" i="11"/>
  <c r="K223" i="11"/>
  <c r="J223" i="11"/>
  <c r="G223" i="11"/>
  <c r="F223" i="11"/>
  <c r="A223" i="11"/>
  <c r="Q222" i="11"/>
  <c r="O222" i="11"/>
  <c r="K222" i="11"/>
  <c r="J222" i="11"/>
  <c r="G222" i="11"/>
  <c r="F222" i="11"/>
  <c r="A222" i="11"/>
  <c r="Q221" i="11"/>
  <c r="K221" i="11"/>
  <c r="J221" i="11"/>
  <c r="G221" i="11"/>
  <c r="F221" i="11"/>
  <c r="A221" i="11"/>
  <c r="Q220" i="11"/>
  <c r="K220" i="11"/>
  <c r="J220" i="11"/>
  <c r="G220" i="11"/>
  <c r="F220" i="11"/>
  <c r="A220" i="11"/>
  <c r="Q219" i="11"/>
  <c r="O219" i="11"/>
  <c r="K219" i="11"/>
  <c r="J219" i="11"/>
  <c r="G219" i="11"/>
  <c r="F219" i="11"/>
  <c r="A219" i="11"/>
  <c r="Q218" i="11"/>
  <c r="O218" i="11"/>
  <c r="K218" i="11"/>
  <c r="J218" i="11"/>
  <c r="G218" i="11"/>
  <c r="F218" i="11"/>
  <c r="A218" i="11"/>
  <c r="Q217" i="11"/>
  <c r="K217" i="11"/>
  <c r="J217" i="11"/>
  <c r="G217" i="11"/>
  <c r="F217" i="11"/>
  <c r="A217" i="11"/>
  <c r="Q216" i="11"/>
  <c r="K216" i="11"/>
  <c r="J216" i="11"/>
  <c r="G216" i="11"/>
  <c r="F216" i="11"/>
  <c r="A216" i="11"/>
  <c r="Q215" i="11"/>
  <c r="K215" i="11"/>
  <c r="J215" i="11"/>
  <c r="G215" i="11"/>
  <c r="F215" i="11"/>
  <c r="A215" i="11"/>
  <c r="Q214" i="11"/>
  <c r="K214" i="11"/>
  <c r="J214" i="11"/>
  <c r="G214" i="11"/>
  <c r="F214" i="11"/>
  <c r="A214" i="11"/>
  <c r="Q213" i="11"/>
  <c r="K213" i="11"/>
  <c r="J213" i="11"/>
  <c r="G213" i="11"/>
  <c r="F213" i="11"/>
  <c r="A213" i="11"/>
  <c r="Q212" i="11"/>
  <c r="K212" i="11"/>
  <c r="J212" i="11"/>
  <c r="G212" i="11"/>
  <c r="F212" i="11"/>
  <c r="A212" i="11"/>
  <c r="Q211" i="11"/>
  <c r="O211" i="11"/>
  <c r="K211" i="11"/>
  <c r="J211" i="11"/>
  <c r="G211" i="11"/>
  <c r="F211" i="11"/>
  <c r="A211" i="11"/>
  <c r="Q210" i="11"/>
  <c r="O210" i="11"/>
  <c r="K210" i="11"/>
  <c r="J210" i="11"/>
  <c r="G210" i="11"/>
  <c r="F210" i="11"/>
  <c r="A210" i="11"/>
  <c r="Q209" i="11"/>
  <c r="O209" i="11"/>
  <c r="K209" i="11"/>
  <c r="J209" i="11"/>
  <c r="G209" i="11"/>
  <c r="F209" i="11"/>
  <c r="A209" i="11"/>
  <c r="Q208" i="11"/>
  <c r="O208" i="11"/>
  <c r="K208" i="11"/>
  <c r="J208" i="11"/>
  <c r="G208" i="11"/>
  <c r="F208" i="11"/>
  <c r="A208" i="11"/>
  <c r="Q207" i="11"/>
  <c r="O207" i="11"/>
  <c r="K207" i="11"/>
  <c r="J207" i="11"/>
  <c r="G207" i="11"/>
  <c r="F207" i="11"/>
  <c r="A207" i="11"/>
  <c r="Q206" i="11"/>
  <c r="O206" i="11"/>
  <c r="K206" i="11"/>
  <c r="J206" i="11"/>
  <c r="G206" i="11"/>
  <c r="F206" i="11"/>
  <c r="A206" i="11"/>
  <c r="Q205" i="11"/>
  <c r="O205" i="11"/>
  <c r="K205" i="11"/>
  <c r="J205" i="11"/>
  <c r="G205" i="11"/>
  <c r="F205" i="11"/>
  <c r="A205" i="11"/>
  <c r="Q204" i="11"/>
  <c r="O204" i="11"/>
  <c r="K204" i="11"/>
  <c r="J204" i="11"/>
  <c r="G204" i="11"/>
  <c r="F204" i="11"/>
  <c r="A204" i="11"/>
  <c r="Q203" i="11"/>
  <c r="O203" i="11"/>
  <c r="K203" i="11"/>
  <c r="J203" i="11"/>
  <c r="G203" i="11"/>
  <c r="F203" i="11"/>
  <c r="A203" i="11"/>
  <c r="Q202" i="11"/>
  <c r="O202" i="11"/>
  <c r="K202" i="11"/>
  <c r="J202" i="11"/>
  <c r="G202" i="11"/>
  <c r="F202" i="11"/>
  <c r="A202" i="11"/>
  <c r="Q201" i="11"/>
  <c r="O201" i="11"/>
  <c r="K201" i="11"/>
  <c r="J201" i="11"/>
  <c r="G201" i="11"/>
  <c r="F201" i="11"/>
  <c r="A201" i="11"/>
  <c r="Q200" i="11"/>
  <c r="O200" i="11"/>
  <c r="K200" i="11"/>
  <c r="J200" i="11"/>
  <c r="G200" i="11"/>
  <c r="F200" i="11"/>
  <c r="A200" i="11"/>
  <c r="A199" i="11"/>
  <c r="Q198" i="11"/>
  <c r="K198" i="11"/>
  <c r="J198" i="11"/>
  <c r="G198" i="11"/>
  <c r="F198" i="11"/>
  <c r="A198" i="11"/>
  <c r="Q197" i="11"/>
  <c r="O197" i="11"/>
  <c r="K197" i="11"/>
  <c r="J197" i="11"/>
  <c r="G197" i="11"/>
  <c r="F197" i="11"/>
  <c r="A197" i="11"/>
  <c r="Q196" i="11"/>
  <c r="O196" i="11"/>
  <c r="K196" i="11"/>
  <c r="J196" i="11"/>
  <c r="G196" i="11"/>
  <c r="F196" i="11"/>
  <c r="A196" i="11"/>
  <c r="Q195" i="11"/>
  <c r="O195" i="11"/>
  <c r="K195" i="11"/>
  <c r="J195" i="11"/>
  <c r="G195" i="11"/>
  <c r="F195" i="11"/>
  <c r="A195" i="11"/>
  <c r="Q194" i="11"/>
  <c r="O194" i="11"/>
  <c r="K194" i="11"/>
  <c r="J194" i="11"/>
  <c r="G194" i="11"/>
  <c r="F194" i="11"/>
  <c r="A194" i="11"/>
  <c r="Q193" i="11"/>
  <c r="O193" i="11"/>
  <c r="K193" i="11"/>
  <c r="J193" i="11"/>
  <c r="G193" i="11"/>
  <c r="F193" i="11"/>
  <c r="A193" i="11"/>
  <c r="Q192" i="11"/>
  <c r="O192" i="11"/>
  <c r="K192" i="11"/>
  <c r="J192" i="11"/>
  <c r="G192" i="11"/>
  <c r="F192" i="11"/>
  <c r="A192" i="11"/>
  <c r="Q191" i="11"/>
  <c r="O191" i="11"/>
  <c r="K191" i="11"/>
  <c r="J191" i="11"/>
  <c r="G191" i="11"/>
  <c r="F191" i="11"/>
  <c r="A191" i="11"/>
  <c r="Q190" i="11"/>
  <c r="O190" i="11"/>
  <c r="K190" i="11"/>
  <c r="J190" i="11"/>
  <c r="G190" i="11"/>
  <c r="F190" i="11"/>
  <c r="A190" i="11"/>
  <c r="O189" i="11"/>
  <c r="A189" i="11"/>
  <c r="O188" i="11"/>
  <c r="A188" i="11"/>
  <c r="O187" i="11"/>
  <c r="A187" i="11"/>
  <c r="O186" i="11"/>
  <c r="A186" i="11"/>
  <c r="Q185" i="11"/>
  <c r="O185" i="11"/>
  <c r="K185" i="11"/>
  <c r="J185" i="11"/>
  <c r="G185" i="11"/>
  <c r="F185" i="11"/>
  <c r="A185" i="11"/>
  <c r="Q184" i="11"/>
  <c r="O184" i="11"/>
  <c r="K184" i="11"/>
  <c r="J184" i="11"/>
  <c r="G184" i="11"/>
  <c r="F184" i="11"/>
  <c r="A184" i="11"/>
  <c r="Q183" i="11"/>
  <c r="O183" i="11"/>
  <c r="K183" i="11"/>
  <c r="J183" i="11"/>
  <c r="G183" i="11"/>
  <c r="F183" i="11"/>
  <c r="A183" i="11"/>
  <c r="Q182" i="11"/>
  <c r="O182" i="11"/>
  <c r="K182" i="11"/>
  <c r="J182" i="11"/>
  <c r="G182" i="11"/>
  <c r="F182" i="11"/>
  <c r="A182" i="11"/>
  <c r="Q181" i="11"/>
  <c r="O181" i="11"/>
  <c r="K181" i="11"/>
  <c r="J181" i="11"/>
  <c r="G181" i="11"/>
  <c r="F181" i="11"/>
  <c r="A181" i="11"/>
  <c r="Q180" i="11"/>
  <c r="O180" i="11"/>
  <c r="K180" i="11"/>
  <c r="J180" i="11"/>
  <c r="G180" i="11"/>
  <c r="F180" i="11"/>
  <c r="A180" i="11"/>
  <c r="Q179" i="11"/>
  <c r="O179" i="11"/>
  <c r="K179" i="11"/>
  <c r="J179" i="11"/>
  <c r="G179" i="11"/>
  <c r="F179" i="11"/>
  <c r="A179" i="11"/>
  <c r="Q178" i="11"/>
  <c r="O178" i="11"/>
  <c r="K178" i="11"/>
  <c r="J178" i="11"/>
  <c r="G178" i="11"/>
  <c r="F178" i="11"/>
  <c r="A178" i="11"/>
  <c r="Q177" i="11"/>
  <c r="O177" i="11"/>
  <c r="K177" i="11"/>
  <c r="J177" i="11"/>
  <c r="G177" i="11"/>
  <c r="F177" i="11"/>
  <c r="A177" i="11"/>
  <c r="Q176" i="11"/>
  <c r="O176" i="11"/>
  <c r="K176" i="11"/>
  <c r="J176" i="11"/>
  <c r="G176" i="11"/>
  <c r="F176" i="11"/>
  <c r="A176" i="11"/>
  <c r="Q175" i="11"/>
  <c r="O175" i="11"/>
  <c r="K175" i="11"/>
  <c r="J175" i="11"/>
  <c r="G175" i="11"/>
  <c r="F175" i="11"/>
  <c r="A175" i="11"/>
  <c r="Q174" i="11"/>
  <c r="O174" i="11"/>
  <c r="K174" i="11"/>
  <c r="J174" i="11"/>
  <c r="G174" i="11"/>
  <c r="F174" i="11"/>
  <c r="A174" i="11"/>
  <c r="Q173" i="11"/>
  <c r="O173" i="11"/>
  <c r="K173" i="11"/>
  <c r="J173" i="11"/>
  <c r="G173" i="11"/>
  <c r="F173" i="11"/>
  <c r="A173" i="11"/>
  <c r="Q172" i="11"/>
  <c r="O172" i="11"/>
  <c r="K172" i="11"/>
  <c r="J172" i="11"/>
  <c r="G172" i="11"/>
  <c r="F172" i="11"/>
  <c r="A172" i="11"/>
  <c r="Q171" i="11"/>
  <c r="O171" i="11"/>
  <c r="K171" i="11"/>
  <c r="J171" i="11"/>
  <c r="G171" i="11"/>
  <c r="F171" i="11"/>
  <c r="A171" i="11"/>
  <c r="Q170" i="11"/>
  <c r="O170" i="11"/>
  <c r="K170" i="11"/>
  <c r="J170" i="11"/>
  <c r="G170" i="11"/>
  <c r="F170" i="11"/>
  <c r="A170" i="11"/>
  <c r="Q169" i="11"/>
  <c r="O169" i="11"/>
  <c r="K169" i="11"/>
  <c r="J169" i="11"/>
  <c r="G169" i="11"/>
  <c r="F169" i="11"/>
  <c r="A169" i="11"/>
  <c r="Q168" i="11"/>
  <c r="O168" i="11"/>
  <c r="K168" i="11"/>
  <c r="J168" i="11"/>
  <c r="G168" i="11"/>
  <c r="F168" i="11"/>
  <c r="A168" i="11"/>
  <c r="Q167" i="11"/>
  <c r="O167" i="11"/>
  <c r="K167" i="11"/>
  <c r="J167" i="11"/>
  <c r="G167" i="11"/>
  <c r="F167" i="11"/>
  <c r="A167" i="11"/>
  <c r="Q166" i="11"/>
  <c r="O166" i="11"/>
  <c r="K166" i="11"/>
  <c r="J166" i="11"/>
  <c r="G166" i="11"/>
  <c r="F166" i="11"/>
  <c r="A166" i="11"/>
  <c r="Q165" i="11"/>
  <c r="O165" i="11"/>
  <c r="K165" i="11"/>
  <c r="J165" i="11"/>
  <c r="G165" i="11"/>
  <c r="F165" i="11"/>
  <c r="A165" i="11"/>
  <c r="Q164" i="11"/>
  <c r="O164" i="11"/>
  <c r="K164" i="11"/>
  <c r="J164" i="11"/>
  <c r="G164" i="11"/>
  <c r="F164" i="11"/>
  <c r="A164" i="11"/>
  <c r="Q163" i="11"/>
  <c r="O163" i="11"/>
  <c r="K163" i="11"/>
  <c r="J163" i="11"/>
  <c r="G163" i="11"/>
  <c r="F163" i="11"/>
  <c r="A163" i="11"/>
  <c r="Q162" i="11"/>
  <c r="O162" i="11"/>
  <c r="K162" i="11"/>
  <c r="J162" i="11"/>
  <c r="G162" i="11"/>
  <c r="F162" i="11"/>
  <c r="A162" i="11"/>
  <c r="Q161" i="11"/>
  <c r="O161" i="11"/>
  <c r="K161" i="11"/>
  <c r="J161" i="11"/>
  <c r="G161" i="11"/>
  <c r="F161" i="11"/>
  <c r="A161" i="11"/>
  <c r="Q160" i="11"/>
  <c r="O160" i="11"/>
  <c r="K160" i="11"/>
  <c r="J160" i="11"/>
  <c r="G160" i="11"/>
  <c r="F160" i="11"/>
  <c r="A160" i="11"/>
  <c r="Q159" i="11"/>
  <c r="O159" i="11"/>
  <c r="K159" i="11"/>
  <c r="J159" i="11"/>
  <c r="G159" i="11"/>
  <c r="F159" i="11"/>
  <c r="A159" i="11"/>
  <c r="O158" i="11"/>
  <c r="A158" i="11"/>
  <c r="Q157" i="11"/>
  <c r="O157" i="11"/>
  <c r="K157" i="11"/>
  <c r="J157" i="11"/>
  <c r="G157" i="11"/>
  <c r="F157" i="11"/>
  <c r="A157" i="11"/>
  <c r="Q156" i="11"/>
  <c r="O156" i="11"/>
  <c r="K156" i="11"/>
  <c r="J156" i="11"/>
  <c r="G156" i="11"/>
  <c r="F156" i="11"/>
  <c r="A156" i="11"/>
  <c r="Q155" i="11"/>
  <c r="O155" i="11"/>
  <c r="K155" i="11"/>
  <c r="J155" i="11"/>
  <c r="G155" i="11"/>
  <c r="F155" i="11"/>
  <c r="A155" i="11"/>
  <c r="Q154" i="11"/>
  <c r="O154" i="11"/>
  <c r="K154" i="11"/>
  <c r="J154" i="11"/>
  <c r="G154" i="11"/>
  <c r="F154" i="11"/>
  <c r="A154" i="11"/>
  <c r="Q153" i="11"/>
  <c r="O153" i="11"/>
  <c r="K153" i="11"/>
  <c r="J153" i="11"/>
  <c r="G153" i="11"/>
  <c r="F153" i="11"/>
  <c r="A153" i="11"/>
  <c r="O152" i="11"/>
  <c r="A152" i="11"/>
  <c r="Q151" i="11"/>
  <c r="K151" i="11"/>
  <c r="J151" i="11"/>
  <c r="G151" i="11"/>
  <c r="F151" i="11"/>
  <c r="A151" i="11"/>
  <c r="Q150" i="11"/>
  <c r="O150" i="11"/>
  <c r="K150" i="11"/>
  <c r="J150" i="11"/>
  <c r="G150" i="11"/>
  <c r="F150" i="11"/>
  <c r="A150" i="11"/>
  <c r="Q149" i="11"/>
  <c r="O149" i="11"/>
  <c r="K149" i="11"/>
  <c r="J149" i="11"/>
  <c r="G149" i="11"/>
  <c r="F149" i="11"/>
  <c r="A149" i="11"/>
  <c r="Q148" i="11"/>
  <c r="O148" i="11"/>
  <c r="K148" i="11"/>
  <c r="J148" i="11"/>
  <c r="G148" i="11"/>
  <c r="F148" i="11"/>
  <c r="A148" i="11"/>
  <c r="Q147" i="11"/>
  <c r="O147" i="11"/>
  <c r="K147" i="11"/>
  <c r="J147" i="11"/>
  <c r="G147" i="11"/>
  <c r="F147" i="11"/>
  <c r="A147" i="11"/>
  <c r="Q146" i="11"/>
  <c r="O146" i="11"/>
  <c r="K146" i="11"/>
  <c r="J146" i="11"/>
  <c r="G146" i="11"/>
  <c r="F146" i="11"/>
  <c r="A146" i="11"/>
  <c r="Q145" i="11"/>
  <c r="O145" i="11"/>
  <c r="K145" i="11"/>
  <c r="J145" i="11"/>
  <c r="G145" i="11"/>
  <c r="F145" i="11"/>
  <c r="A145" i="11"/>
  <c r="Q144" i="11"/>
  <c r="O144" i="11"/>
  <c r="K144" i="11"/>
  <c r="J144" i="11"/>
  <c r="G144" i="11"/>
  <c r="F144" i="11"/>
  <c r="A144" i="11"/>
  <c r="Q143" i="11"/>
  <c r="O143" i="11"/>
  <c r="K143" i="11"/>
  <c r="J143" i="11"/>
  <c r="G143" i="11"/>
  <c r="F143" i="11"/>
  <c r="A143" i="11"/>
  <c r="Q142" i="11"/>
  <c r="O142" i="11"/>
  <c r="K142" i="11"/>
  <c r="J142" i="11"/>
  <c r="G142" i="11"/>
  <c r="F142" i="11"/>
  <c r="A142" i="11"/>
  <c r="Q141" i="11"/>
  <c r="O141" i="11"/>
  <c r="K141" i="11"/>
  <c r="J141" i="11"/>
  <c r="G141" i="11"/>
  <c r="F141" i="11"/>
  <c r="A141" i="11"/>
  <c r="Q140" i="11"/>
  <c r="O140" i="11"/>
  <c r="K140" i="11"/>
  <c r="J140" i="11"/>
  <c r="G140" i="11"/>
  <c r="F140" i="11"/>
  <c r="A140" i="11"/>
  <c r="Q139" i="11"/>
  <c r="O139" i="11"/>
  <c r="K139" i="11"/>
  <c r="J139" i="11"/>
  <c r="G139" i="11"/>
  <c r="F139" i="11"/>
  <c r="A139" i="11"/>
  <c r="Q138" i="11"/>
  <c r="O138" i="11"/>
  <c r="K138" i="11"/>
  <c r="J138" i="11"/>
  <c r="G138" i="11"/>
  <c r="F138" i="11"/>
  <c r="A138" i="11"/>
  <c r="Q137" i="11"/>
  <c r="O137" i="11"/>
  <c r="K137" i="11"/>
  <c r="J137" i="11"/>
  <c r="G137" i="11"/>
  <c r="F137" i="11"/>
  <c r="A137" i="11"/>
  <c r="Q136" i="11"/>
  <c r="O136" i="11"/>
  <c r="K136" i="11"/>
  <c r="J136" i="11"/>
  <c r="G136" i="11"/>
  <c r="F136" i="11"/>
  <c r="A136" i="11"/>
  <c r="Q135" i="11"/>
  <c r="O135" i="11"/>
  <c r="K135" i="11"/>
  <c r="J135" i="11"/>
  <c r="G135" i="11"/>
  <c r="F135" i="11"/>
  <c r="A135" i="11"/>
  <c r="Q134" i="11"/>
  <c r="O134" i="11"/>
  <c r="K134" i="11"/>
  <c r="J134" i="11"/>
  <c r="G134" i="11"/>
  <c r="F134" i="11"/>
  <c r="A134" i="11"/>
  <c r="Q133" i="11"/>
  <c r="O133" i="11"/>
  <c r="K133" i="11"/>
  <c r="J133" i="11"/>
  <c r="G133" i="11"/>
  <c r="F133" i="11"/>
  <c r="A133" i="11"/>
  <c r="O132" i="11"/>
  <c r="A132" i="11"/>
  <c r="Q131" i="11"/>
  <c r="O131" i="11"/>
  <c r="K131" i="11"/>
  <c r="J131" i="11"/>
  <c r="G131" i="11"/>
  <c r="F131" i="11"/>
  <c r="A131" i="11"/>
  <c r="Q130" i="11"/>
  <c r="O130" i="11"/>
  <c r="K130" i="11"/>
  <c r="J130" i="11"/>
  <c r="G130" i="11"/>
  <c r="F130" i="11"/>
  <c r="A130" i="11"/>
  <c r="Q129" i="11"/>
  <c r="O129" i="11"/>
  <c r="K129" i="11"/>
  <c r="J129" i="11"/>
  <c r="G129" i="11"/>
  <c r="F129" i="11"/>
  <c r="A129" i="11"/>
  <c r="Q128" i="11"/>
  <c r="O128" i="11"/>
  <c r="K128" i="11"/>
  <c r="J128" i="11"/>
  <c r="G128" i="11"/>
  <c r="F128" i="11"/>
  <c r="A128" i="11"/>
  <c r="Q127" i="11"/>
  <c r="O127" i="11"/>
  <c r="K127" i="11"/>
  <c r="J127" i="11"/>
  <c r="G127" i="11"/>
  <c r="F127" i="11"/>
  <c r="A127" i="11"/>
  <c r="Q126" i="11"/>
  <c r="O126" i="11"/>
  <c r="K126" i="11"/>
  <c r="J126" i="11"/>
  <c r="G126" i="11"/>
  <c r="F126" i="11"/>
  <c r="A126" i="11"/>
  <c r="Q125" i="11"/>
  <c r="O125" i="11"/>
  <c r="K125" i="11"/>
  <c r="J125" i="11"/>
  <c r="G125" i="11"/>
  <c r="F125" i="11"/>
  <c r="A125" i="11"/>
  <c r="Q124" i="11"/>
  <c r="O124" i="11"/>
  <c r="K124" i="11"/>
  <c r="J124" i="11"/>
  <c r="G124" i="11"/>
  <c r="F124" i="11"/>
  <c r="A124" i="11"/>
  <c r="Q123" i="11"/>
  <c r="O123" i="11"/>
  <c r="K123" i="11"/>
  <c r="J123" i="11"/>
  <c r="G123" i="11"/>
  <c r="F123" i="11"/>
  <c r="A123" i="11"/>
  <c r="Q122" i="11"/>
  <c r="O122" i="11"/>
  <c r="K122" i="11"/>
  <c r="J122" i="11"/>
  <c r="G122" i="11"/>
  <c r="F122" i="11"/>
  <c r="A122" i="11"/>
  <c r="O121" i="11"/>
  <c r="F121" i="11"/>
  <c r="Q120" i="11"/>
  <c r="O120" i="11"/>
  <c r="K120" i="11"/>
  <c r="J120" i="11"/>
  <c r="G120" i="11"/>
  <c r="F120" i="11"/>
  <c r="A120" i="11"/>
  <c r="Q119" i="11"/>
  <c r="P119" i="11"/>
  <c r="O119" i="11"/>
  <c r="K119" i="11"/>
  <c r="J119" i="11"/>
  <c r="G119" i="11"/>
  <c r="F119" i="11"/>
  <c r="A119" i="11"/>
  <c r="Q118" i="11"/>
  <c r="O118" i="11"/>
  <c r="K118" i="11"/>
  <c r="J118" i="11"/>
  <c r="G118" i="11"/>
  <c r="F118" i="11"/>
  <c r="A118" i="11"/>
  <c r="Q117" i="11"/>
  <c r="O117" i="11"/>
  <c r="K117" i="11"/>
  <c r="J117" i="11"/>
  <c r="G117" i="11"/>
  <c r="F117" i="11"/>
  <c r="A117" i="11"/>
  <c r="Q116" i="11"/>
  <c r="P116" i="11"/>
  <c r="O116" i="11"/>
  <c r="K116" i="11"/>
  <c r="J116" i="11"/>
  <c r="G116" i="11"/>
  <c r="F116" i="11"/>
  <c r="A116" i="11"/>
  <c r="Q115" i="11"/>
  <c r="P115" i="11"/>
  <c r="O115" i="11"/>
  <c r="K115" i="11"/>
  <c r="J115" i="11"/>
  <c r="G115" i="11"/>
  <c r="F115" i="11"/>
  <c r="A115" i="11"/>
  <c r="Q114" i="11"/>
  <c r="P114" i="11"/>
  <c r="O114" i="11"/>
  <c r="K114" i="11"/>
  <c r="J114" i="11"/>
  <c r="G114" i="11"/>
  <c r="F114" i="11"/>
  <c r="A114" i="11"/>
  <c r="Q113" i="11"/>
  <c r="P113" i="11"/>
  <c r="O113" i="11"/>
  <c r="K113" i="11"/>
  <c r="J113" i="11"/>
  <c r="G113" i="11"/>
  <c r="F113" i="11"/>
  <c r="A113" i="11"/>
  <c r="Q112" i="11"/>
  <c r="P112" i="11"/>
  <c r="O112" i="11"/>
  <c r="K112" i="11"/>
  <c r="J112" i="11"/>
  <c r="G112" i="11"/>
  <c r="F112" i="11"/>
  <c r="A112" i="11"/>
  <c r="Q111" i="11"/>
  <c r="P111" i="11"/>
  <c r="O111" i="11"/>
  <c r="K111" i="11"/>
  <c r="J111" i="11"/>
  <c r="G111" i="11"/>
  <c r="F111" i="11"/>
  <c r="A111" i="11"/>
  <c r="Q110" i="11"/>
  <c r="P110" i="11"/>
  <c r="K110" i="11"/>
  <c r="J110" i="11"/>
  <c r="G110" i="11"/>
  <c r="F110" i="11"/>
  <c r="A110" i="11"/>
  <c r="Q109" i="11"/>
  <c r="O109" i="11"/>
  <c r="K109" i="11"/>
  <c r="J109" i="11"/>
  <c r="G109" i="11"/>
  <c r="F109" i="11"/>
  <c r="A109" i="11"/>
  <c r="Q108" i="11"/>
  <c r="O108" i="11"/>
  <c r="K108" i="11"/>
  <c r="J108" i="11"/>
  <c r="G108" i="11"/>
  <c r="F108" i="11"/>
  <c r="A108" i="11"/>
  <c r="Q107" i="11"/>
  <c r="P107" i="11"/>
  <c r="O107" i="11"/>
  <c r="K107" i="11"/>
  <c r="J107" i="11"/>
  <c r="G107" i="11"/>
  <c r="F107" i="11"/>
  <c r="A107" i="11"/>
  <c r="Q106" i="11"/>
  <c r="P106" i="11"/>
  <c r="O106" i="11"/>
  <c r="K106" i="11"/>
  <c r="J106" i="11"/>
  <c r="G106" i="11"/>
  <c r="F106" i="11"/>
  <c r="O105" i="11"/>
  <c r="F105" i="11"/>
  <c r="Q104" i="11"/>
  <c r="P104" i="11"/>
  <c r="O104" i="11"/>
  <c r="K104" i="11"/>
  <c r="J104" i="11"/>
  <c r="G104" i="11"/>
  <c r="F104" i="11"/>
  <c r="Q103" i="11"/>
  <c r="P103" i="11"/>
  <c r="O103" i="11"/>
  <c r="K103" i="11"/>
  <c r="J103" i="11"/>
  <c r="G103" i="11"/>
  <c r="F103" i="11"/>
  <c r="Q102" i="11"/>
  <c r="P102" i="11"/>
  <c r="O102" i="11"/>
  <c r="K102" i="11"/>
  <c r="J102" i="11"/>
  <c r="G102" i="11"/>
  <c r="F102" i="11"/>
  <c r="Q101" i="11"/>
  <c r="P101" i="11"/>
  <c r="O101" i="11"/>
  <c r="K101" i="11"/>
  <c r="J101" i="11"/>
  <c r="G101" i="11"/>
  <c r="F101" i="11"/>
  <c r="O100" i="11"/>
  <c r="F100" i="11"/>
  <c r="O99" i="11"/>
  <c r="O98" i="11"/>
  <c r="O97" i="11"/>
  <c r="O96" i="11"/>
  <c r="O95" i="11"/>
  <c r="Q94" i="11"/>
  <c r="P94" i="11"/>
  <c r="O94" i="11"/>
  <c r="K94" i="11"/>
  <c r="J94" i="11"/>
  <c r="G94" i="11"/>
  <c r="F94" i="11"/>
  <c r="Q93" i="11"/>
  <c r="P93" i="11"/>
  <c r="O93" i="11"/>
  <c r="K93" i="11"/>
  <c r="J93" i="11"/>
  <c r="G93" i="11"/>
  <c r="F93" i="11"/>
  <c r="Q92" i="11"/>
  <c r="P92" i="11"/>
  <c r="O92" i="11"/>
  <c r="K92" i="11"/>
  <c r="J92" i="11"/>
  <c r="G92" i="11"/>
  <c r="F92" i="11"/>
  <c r="Q91" i="11"/>
  <c r="P91" i="11"/>
  <c r="O91" i="11"/>
  <c r="K91" i="11"/>
  <c r="J91" i="11"/>
  <c r="G91" i="11"/>
  <c r="F91" i="11"/>
  <c r="Q90" i="11"/>
  <c r="P90" i="11"/>
  <c r="O90" i="11"/>
  <c r="K90" i="11"/>
  <c r="J90" i="11"/>
  <c r="G90" i="11"/>
  <c r="F90" i="11"/>
  <c r="O89" i="11"/>
  <c r="F89" i="11"/>
  <c r="Q87" i="11"/>
  <c r="P87" i="11"/>
  <c r="O87" i="11"/>
  <c r="K87" i="11"/>
  <c r="J87" i="11"/>
  <c r="G87" i="11"/>
  <c r="F87" i="11"/>
  <c r="Q86" i="11"/>
  <c r="P86" i="11"/>
  <c r="O86" i="11"/>
  <c r="K86" i="11"/>
  <c r="J86" i="11"/>
  <c r="G86" i="11"/>
  <c r="F86" i="11"/>
  <c r="Q85" i="11"/>
  <c r="P85" i="11"/>
  <c r="O85" i="11"/>
  <c r="K85" i="11"/>
  <c r="J85" i="11"/>
  <c r="G85" i="11"/>
  <c r="F85" i="11"/>
  <c r="Q84" i="11"/>
  <c r="P84" i="11"/>
  <c r="O84" i="11"/>
  <c r="K84" i="11"/>
  <c r="J84" i="11"/>
  <c r="G84" i="11"/>
  <c r="F84" i="11"/>
  <c r="Q83" i="11"/>
  <c r="P83" i="11"/>
  <c r="O83" i="11"/>
  <c r="K83" i="11"/>
  <c r="J83" i="11"/>
  <c r="G83" i="11"/>
  <c r="F83" i="11"/>
  <c r="Q82" i="11"/>
  <c r="P82" i="11"/>
  <c r="O82" i="11"/>
  <c r="M82" i="11"/>
  <c r="L82" i="11"/>
  <c r="K82" i="11"/>
  <c r="J82" i="11"/>
  <c r="G82" i="11"/>
  <c r="F82" i="11"/>
  <c r="Q81" i="11"/>
  <c r="P81" i="11"/>
  <c r="O81" i="11"/>
  <c r="K81" i="11"/>
  <c r="J81" i="11"/>
  <c r="G81" i="11"/>
  <c r="F81" i="11"/>
  <c r="Q80" i="11"/>
  <c r="P80" i="11"/>
  <c r="O80" i="11"/>
  <c r="K80" i="11"/>
  <c r="J80" i="11"/>
  <c r="G80" i="11"/>
  <c r="F80" i="11"/>
  <c r="Q79" i="11"/>
  <c r="P79" i="11"/>
  <c r="O79" i="11"/>
  <c r="K79" i="11"/>
  <c r="J79" i="11"/>
  <c r="G79" i="11"/>
  <c r="F79" i="11"/>
  <c r="Q78" i="11"/>
  <c r="P78" i="11"/>
  <c r="O78" i="11"/>
  <c r="K78" i="11"/>
  <c r="J78" i="11"/>
  <c r="G78" i="11"/>
  <c r="F78" i="11"/>
  <c r="Q77" i="11"/>
  <c r="P77" i="11"/>
  <c r="O77" i="11"/>
  <c r="K77" i="11"/>
  <c r="J77" i="11"/>
  <c r="G77" i="11"/>
  <c r="F77" i="11"/>
  <c r="Q76" i="11"/>
  <c r="P76" i="11"/>
  <c r="O76" i="11"/>
  <c r="K76" i="11"/>
  <c r="J76" i="11"/>
  <c r="G76" i="11"/>
  <c r="F76" i="11"/>
  <c r="Q75" i="11"/>
  <c r="P75" i="11"/>
  <c r="O75" i="11"/>
  <c r="K75" i="11"/>
  <c r="J75" i="11"/>
  <c r="G75" i="11"/>
  <c r="F75" i="11"/>
  <c r="Q74" i="11"/>
  <c r="P74" i="11"/>
  <c r="O74" i="11"/>
  <c r="K74" i="11"/>
  <c r="J74" i="11"/>
  <c r="G74" i="11"/>
  <c r="F74" i="11"/>
  <c r="O73" i="11"/>
  <c r="F73" i="11"/>
  <c r="Q72" i="11"/>
  <c r="P72" i="11"/>
  <c r="O72" i="11"/>
  <c r="K72" i="11"/>
  <c r="J72" i="11"/>
  <c r="G72" i="11"/>
  <c r="F72" i="11"/>
  <c r="Q71" i="11"/>
  <c r="P71" i="11"/>
  <c r="O71" i="11"/>
  <c r="K71" i="11"/>
  <c r="J71" i="11"/>
  <c r="G71" i="11"/>
  <c r="F71" i="11"/>
  <c r="Q70" i="11"/>
  <c r="P70" i="11"/>
  <c r="O70" i="11"/>
  <c r="K70" i="11"/>
  <c r="J70" i="11"/>
  <c r="G70" i="11"/>
  <c r="F70" i="11"/>
  <c r="Q69" i="11"/>
  <c r="P69" i="11"/>
  <c r="O69" i="11"/>
  <c r="K69" i="11"/>
  <c r="J69" i="11"/>
  <c r="G69" i="11"/>
  <c r="F69" i="11"/>
  <c r="Q68" i="11"/>
  <c r="P68" i="11"/>
  <c r="O68" i="11"/>
  <c r="K68" i="11"/>
  <c r="J68" i="11"/>
  <c r="G68" i="11"/>
  <c r="F68" i="11"/>
  <c r="Q67" i="11"/>
  <c r="P67" i="11"/>
  <c r="O67" i="11"/>
  <c r="K67" i="11"/>
  <c r="J67" i="11"/>
  <c r="G67" i="11"/>
  <c r="F67" i="11"/>
  <c r="Q66" i="11"/>
  <c r="P66" i="11"/>
  <c r="O66" i="11"/>
  <c r="K66" i="11"/>
  <c r="J66" i="11"/>
  <c r="G66" i="11"/>
  <c r="F66" i="11"/>
  <c r="Q65" i="11"/>
  <c r="P65" i="11"/>
  <c r="O65" i="11"/>
  <c r="K65" i="11"/>
  <c r="J65" i="11"/>
  <c r="G65" i="11"/>
  <c r="F65" i="11"/>
  <c r="Q64" i="11"/>
  <c r="P64" i="11"/>
  <c r="O64" i="11"/>
  <c r="K64" i="11"/>
  <c r="J64" i="11"/>
  <c r="G64" i="11"/>
  <c r="F64" i="11"/>
  <c r="O63" i="11"/>
  <c r="F63" i="11"/>
  <c r="Q62" i="11"/>
  <c r="P62" i="11"/>
  <c r="O62" i="11"/>
  <c r="K62" i="11"/>
  <c r="J62" i="11"/>
  <c r="G62" i="11"/>
  <c r="F62" i="11"/>
  <c r="Q61" i="11"/>
  <c r="P61" i="11"/>
  <c r="O61" i="11"/>
  <c r="K61" i="11"/>
  <c r="J61" i="11"/>
  <c r="G61" i="11"/>
  <c r="F61" i="11"/>
  <c r="Q60" i="11"/>
  <c r="P60" i="11"/>
  <c r="O60" i="11"/>
  <c r="K60" i="11"/>
  <c r="J60" i="11"/>
  <c r="G60" i="11"/>
  <c r="F60" i="11"/>
  <c r="Q59" i="11"/>
  <c r="P59" i="11"/>
  <c r="O59" i="11"/>
  <c r="K59" i="11"/>
  <c r="J59" i="11"/>
  <c r="G59" i="11"/>
  <c r="F59" i="11"/>
  <c r="Q58" i="11"/>
  <c r="P58" i="11"/>
  <c r="O58" i="11"/>
  <c r="K58" i="11"/>
  <c r="J58" i="11"/>
  <c r="G58" i="11"/>
  <c r="F58" i="11"/>
  <c r="Q57" i="11"/>
  <c r="P57" i="11"/>
  <c r="O57" i="11"/>
  <c r="K57" i="11"/>
  <c r="J57" i="11"/>
  <c r="G57" i="11"/>
  <c r="F57" i="11"/>
  <c r="Q56" i="11"/>
  <c r="P56" i="11"/>
  <c r="O56" i="11"/>
  <c r="K56" i="11"/>
  <c r="J56" i="11"/>
  <c r="G56" i="11"/>
  <c r="F56" i="11"/>
  <c r="Q55" i="11"/>
  <c r="P55" i="11"/>
  <c r="O55" i="11"/>
  <c r="K55" i="11"/>
  <c r="J55" i="11"/>
  <c r="G55" i="11"/>
  <c r="F55" i="11"/>
  <c r="Q54" i="11"/>
  <c r="P54" i="11"/>
  <c r="O54" i="11"/>
  <c r="K54" i="11"/>
  <c r="J54" i="11"/>
  <c r="G54" i="11"/>
  <c r="F54" i="11"/>
  <c r="Q53" i="11"/>
  <c r="P53" i="11"/>
  <c r="O53" i="11"/>
  <c r="K53" i="11"/>
  <c r="J53" i="11"/>
  <c r="G53" i="11"/>
  <c r="F53" i="11"/>
  <c r="Q52" i="11"/>
  <c r="P52" i="11"/>
  <c r="O52" i="11"/>
  <c r="K52" i="11"/>
  <c r="J52" i="11"/>
  <c r="G52" i="11"/>
  <c r="F52" i="11"/>
  <c r="Q51" i="11"/>
  <c r="P51" i="11"/>
  <c r="O51" i="11"/>
  <c r="K51" i="11"/>
  <c r="J51" i="11"/>
  <c r="G51" i="11"/>
  <c r="F51" i="11"/>
  <c r="Q50" i="11"/>
  <c r="P50" i="11"/>
  <c r="O50" i="11"/>
  <c r="K50" i="11"/>
  <c r="J50" i="11"/>
  <c r="G50" i="11"/>
  <c r="F50" i="11"/>
  <c r="Q49" i="11"/>
  <c r="P49" i="11"/>
  <c r="O49" i="11"/>
  <c r="K49" i="11"/>
  <c r="J49" i="11"/>
  <c r="G49" i="11"/>
  <c r="F49" i="11"/>
  <c r="Q48" i="11"/>
  <c r="P48" i="11"/>
  <c r="O48" i="11"/>
  <c r="K48" i="11"/>
  <c r="J48" i="11"/>
  <c r="G48" i="11"/>
  <c r="F48" i="11"/>
  <c r="Q47" i="11"/>
  <c r="P47" i="11"/>
  <c r="O47" i="11"/>
  <c r="K47" i="11"/>
  <c r="J47" i="11"/>
  <c r="G47" i="11"/>
  <c r="F47" i="11"/>
  <c r="Q46" i="11"/>
  <c r="P46" i="11"/>
  <c r="O46" i="11"/>
  <c r="K46" i="11"/>
  <c r="J46" i="11"/>
  <c r="G46" i="11"/>
  <c r="F46" i="11"/>
  <c r="Q45" i="11"/>
  <c r="P45" i="11"/>
  <c r="O45" i="11"/>
  <c r="K45" i="11"/>
  <c r="J45" i="11"/>
  <c r="G45" i="11"/>
  <c r="F45" i="11"/>
  <c r="Q44" i="11"/>
  <c r="P44" i="11"/>
  <c r="O44" i="11"/>
  <c r="K44" i="11"/>
  <c r="J44" i="11"/>
  <c r="G44" i="11"/>
  <c r="F44" i="11"/>
  <c r="O43" i="11"/>
  <c r="F43" i="11"/>
  <c r="Q42" i="11"/>
  <c r="P42" i="11"/>
  <c r="O42" i="11"/>
  <c r="K42" i="11"/>
  <c r="J42" i="11"/>
  <c r="G42" i="11"/>
  <c r="F42" i="11"/>
  <c r="Q41" i="11"/>
  <c r="P41" i="11"/>
  <c r="O41" i="11"/>
  <c r="K41" i="11"/>
  <c r="J41" i="11"/>
  <c r="G41" i="11"/>
  <c r="F41" i="11"/>
  <c r="Q40" i="11"/>
  <c r="P40" i="11"/>
  <c r="O40" i="11"/>
  <c r="K40" i="11"/>
  <c r="J40" i="11"/>
  <c r="G40" i="11"/>
  <c r="F40" i="11"/>
  <c r="Q39" i="11"/>
  <c r="P39" i="11"/>
  <c r="O39" i="11"/>
  <c r="K39" i="11"/>
  <c r="J39" i="11"/>
  <c r="G39" i="11"/>
  <c r="F39" i="11"/>
  <c r="Q38" i="11"/>
  <c r="P38" i="11"/>
  <c r="O38" i="11"/>
  <c r="K38" i="11"/>
  <c r="J38" i="11"/>
  <c r="G38" i="11"/>
  <c r="F38" i="11"/>
  <c r="Q37" i="11"/>
  <c r="P37" i="11"/>
  <c r="O37" i="11"/>
  <c r="K37" i="11"/>
  <c r="J37" i="11"/>
  <c r="G37" i="11"/>
  <c r="F37" i="11"/>
  <c r="Q36" i="11"/>
  <c r="P36" i="11"/>
  <c r="O36" i="11"/>
  <c r="K36" i="11"/>
  <c r="J36" i="11"/>
  <c r="G36" i="11"/>
  <c r="F36" i="11"/>
  <c r="Q35" i="11"/>
  <c r="P35" i="11"/>
  <c r="O35" i="11"/>
  <c r="K35" i="11"/>
  <c r="J35" i="11"/>
  <c r="G35" i="11"/>
  <c r="F35" i="11"/>
  <c r="Q34" i="11"/>
  <c r="P34" i="11"/>
  <c r="O34" i="11"/>
  <c r="K34" i="11"/>
  <c r="J34" i="11"/>
  <c r="G34" i="11"/>
  <c r="F34" i="11"/>
  <c r="Q33" i="11"/>
  <c r="P33" i="11"/>
  <c r="O33" i="11"/>
  <c r="K33" i="11"/>
  <c r="J33" i="11"/>
  <c r="G33" i="11"/>
  <c r="F33" i="11"/>
  <c r="F32" i="11"/>
  <c r="Q31" i="11"/>
  <c r="Q30" i="11"/>
  <c r="K30" i="11"/>
  <c r="J30" i="11"/>
  <c r="G30" i="11"/>
  <c r="F30" i="11"/>
  <c r="Q29" i="11"/>
  <c r="K29" i="11"/>
  <c r="J29" i="11"/>
  <c r="G29" i="11"/>
  <c r="F29" i="11"/>
  <c r="Q28" i="11"/>
  <c r="K28" i="11"/>
  <c r="J28" i="11"/>
  <c r="G28" i="11"/>
  <c r="F28" i="11"/>
  <c r="Q27" i="11"/>
  <c r="K27" i="11"/>
  <c r="J27" i="11"/>
  <c r="G27" i="11"/>
  <c r="F27" i="11"/>
  <c r="Q26" i="11"/>
  <c r="K26" i="11"/>
  <c r="J26" i="11"/>
  <c r="G26" i="11"/>
  <c r="F26" i="11"/>
  <c r="Q25" i="11"/>
  <c r="K25" i="11"/>
  <c r="J25" i="11"/>
  <c r="G25" i="11"/>
  <c r="F25" i="11"/>
  <c r="Q24" i="11"/>
  <c r="K24" i="11"/>
  <c r="J24" i="11"/>
  <c r="G24" i="11"/>
  <c r="F24" i="11"/>
  <c r="Q23" i="11"/>
  <c r="K23" i="11"/>
  <c r="J23" i="11"/>
  <c r="G23" i="11"/>
  <c r="F23" i="11"/>
  <c r="Q22" i="11"/>
  <c r="K22" i="11"/>
  <c r="J22" i="11"/>
  <c r="G22" i="11"/>
  <c r="F22" i="11"/>
  <c r="Q21" i="11"/>
  <c r="K21" i="11"/>
  <c r="J21" i="11"/>
  <c r="G21" i="11"/>
  <c r="F21" i="11"/>
  <c r="Q20" i="11"/>
  <c r="K20" i="11"/>
  <c r="J20" i="11"/>
  <c r="G20" i="11"/>
  <c r="F20" i="11"/>
  <c r="Q19" i="11"/>
  <c r="K19" i="11"/>
  <c r="J19" i="11"/>
  <c r="G19" i="11"/>
  <c r="F19" i="11"/>
  <c r="Q18" i="11"/>
  <c r="K18" i="11"/>
  <c r="J18" i="11"/>
  <c r="G18" i="11"/>
  <c r="F18" i="11"/>
  <c r="Q17" i="11"/>
  <c r="K17" i="11"/>
  <c r="J17" i="11"/>
  <c r="G17" i="11"/>
  <c r="F17" i="11"/>
  <c r="Q16" i="11"/>
  <c r="K16" i="11"/>
  <c r="J16" i="11"/>
  <c r="G16" i="11"/>
  <c r="F16" i="11"/>
  <c r="Q15" i="11"/>
  <c r="K15" i="11"/>
  <c r="J15" i="11"/>
  <c r="G15" i="11"/>
  <c r="F15" i="11"/>
  <c r="P559" i="34"/>
  <c r="O559" i="34"/>
  <c r="N559" i="34"/>
  <c r="K559" i="34"/>
  <c r="J559" i="34"/>
  <c r="P558" i="34"/>
  <c r="O558" i="34"/>
  <c r="N558" i="34"/>
  <c r="K558" i="34"/>
  <c r="J558" i="34"/>
  <c r="P557" i="34"/>
  <c r="O557" i="34"/>
  <c r="N557" i="34"/>
  <c r="K557" i="34"/>
  <c r="J557" i="34"/>
  <c r="P556" i="34"/>
  <c r="O556" i="34"/>
  <c r="N556" i="34"/>
  <c r="K556" i="34"/>
  <c r="J556" i="34"/>
  <c r="P555" i="34"/>
  <c r="O555" i="34"/>
  <c r="N555" i="34"/>
  <c r="K555" i="34"/>
  <c r="J555" i="34"/>
  <c r="P554" i="34"/>
  <c r="O554" i="34"/>
  <c r="N554" i="34"/>
  <c r="K554" i="34"/>
  <c r="J554" i="34"/>
  <c r="P553" i="34"/>
  <c r="O553" i="34"/>
  <c r="N553" i="34"/>
  <c r="K553" i="34"/>
  <c r="J553" i="34"/>
  <c r="P552" i="34"/>
  <c r="O552" i="34"/>
  <c r="N552" i="34"/>
  <c r="K552" i="34"/>
  <c r="J552" i="34"/>
  <c r="P551" i="34"/>
  <c r="O551" i="34"/>
  <c r="N551" i="34"/>
  <c r="K551" i="34"/>
  <c r="J551" i="34"/>
  <c r="P550" i="34"/>
  <c r="O550" i="34"/>
  <c r="N550" i="34"/>
  <c r="K550" i="34"/>
  <c r="J550" i="34"/>
  <c r="P549" i="34"/>
  <c r="O549" i="34"/>
  <c r="N549" i="34"/>
  <c r="K549" i="34"/>
  <c r="J549" i="34"/>
  <c r="P548" i="34"/>
  <c r="O548" i="34"/>
  <c r="N548" i="34"/>
  <c r="K548" i="34"/>
  <c r="J548" i="34"/>
  <c r="P547" i="34"/>
  <c r="O547" i="34"/>
  <c r="N547" i="34"/>
  <c r="K547" i="34"/>
  <c r="J547" i="34"/>
  <c r="P546" i="34"/>
  <c r="O546" i="34"/>
  <c r="N546" i="34"/>
  <c r="K546" i="34"/>
  <c r="J546" i="34"/>
  <c r="P545" i="34"/>
  <c r="O545" i="34"/>
  <c r="N545" i="34"/>
  <c r="K545" i="34"/>
  <c r="J545" i="34"/>
  <c r="P544" i="34"/>
  <c r="O544" i="34"/>
  <c r="N544" i="34"/>
  <c r="K544" i="34"/>
  <c r="J544" i="34"/>
  <c r="P543" i="34"/>
  <c r="O543" i="34"/>
  <c r="N543" i="34"/>
  <c r="K543" i="34"/>
  <c r="J543" i="34"/>
  <c r="P541" i="34"/>
  <c r="O541" i="34"/>
  <c r="N541" i="34"/>
  <c r="K541" i="34"/>
  <c r="J541" i="34"/>
  <c r="P540" i="34"/>
  <c r="O540" i="34"/>
  <c r="N540" i="34"/>
  <c r="K540" i="34"/>
  <c r="J540" i="34"/>
  <c r="P539" i="34"/>
  <c r="O539" i="34"/>
  <c r="N539" i="34"/>
  <c r="K539" i="34"/>
  <c r="J539" i="34"/>
  <c r="P538" i="34"/>
  <c r="O538" i="34"/>
  <c r="N538" i="34"/>
  <c r="K538" i="34"/>
  <c r="J538" i="34"/>
  <c r="P537" i="34"/>
  <c r="O537" i="34"/>
  <c r="N537" i="34"/>
  <c r="K537" i="34"/>
  <c r="J537" i="34"/>
  <c r="P536" i="34"/>
  <c r="O536" i="34"/>
  <c r="N536" i="34"/>
  <c r="K536" i="34"/>
  <c r="J536" i="34"/>
  <c r="P535" i="34"/>
  <c r="O535" i="34"/>
  <c r="N535" i="34"/>
  <c r="K535" i="34"/>
  <c r="J535" i="34"/>
  <c r="P534" i="34"/>
  <c r="O534" i="34"/>
  <c r="N534" i="34"/>
  <c r="K534" i="34"/>
  <c r="J534" i="34"/>
  <c r="P531" i="34"/>
  <c r="O531" i="34"/>
  <c r="N531" i="34"/>
  <c r="K531" i="34"/>
  <c r="J531" i="34"/>
  <c r="P530" i="34"/>
  <c r="O530" i="34"/>
  <c r="N530" i="34"/>
  <c r="K530" i="34"/>
  <c r="J530" i="34"/>
  <c r="P529" i="34"/>
  <c r="O529" i="34"/>
  <c r="N529" i="34"/>
  <c r="K529" i="34"/>
  <c r="J529" i="34"/>
  <c r="P528" i="34"/>
  <c r="O528" i="34"/>
  <c r="N528" i="34"/>
  <c r="K528" i="34"/>
  <c r="J528" i="34"/>
  <c r="F528" i="34"/>
  <c r="E528" i="34"/>
  <c r="P527" i="34"/>
  <c r="O527" i="34"/>
  <c r="N527" i="34"/>
  <c r="K527" i="34"/>
  <c r="J527" i="34"/>
  <c r="P526" i="34"/>
  <c r="O526" i="34"/>
  <c r="N526" i="34"/>
  <c r="K526" i="34"/>
  <c r="J526" i="34"/>
  <c r="P525" i="34"/>
  <c r="O525" i="34"/>
  <c r="N525" i="34"/>
  <c r="K525" i="34"/>
  <c r="J525" i="34"/>
  <c r="P524" i="34"/>
  <c r="O524" i="34"/>
  <c r="N524" i="34"/>
  <c r="K524" i="34"/>
  <c r="J524" i="34"/>
  <c r="P523" i="34"/>
  <c r="O523" i="34"/>
  <c r="N523" i="34"/>
  <c r="K523" i="34"/>
  <c r="J523" i="34"/>
  <c r="P522" i="34"/>
  <c r="O522" i="34"/>
  <c r="N522" i="34"/>
  <c r="K522" i="34"/>
  <c r="J522" i="34"/>
  <c r="F522" i="34"/>
  <c r="E522" i="34"/>
  <c r="P521" i="34"/>
  <c r="O521" i="34"/>
  <c r="N521" i="34"/>
  <c r="K521" i="34"/>
  <c r="J521" i="34"/>
  <c r="F521" i="34"/>
  <c r="E521" i="34"/>
  <c r="P520" i="34"/>
  <c r="O520" i="34"/>
  <c r="N520" i="34"/>
  <c r="K520" i="34"/>
  <c r="J520" i="34"/>
  <c r="F520" i="34"/>
  <c r="E520" i="34"/>
  <c r="P519" i="34"/>
  <c r="O519" i="34"/>
  <c r="N519" i="34"/>
  <c r="K519" i="34"/>
  <c r="J519" i="34"/>
  <c r="F519" i="34"/>
  <c r="E519" i="34"/>
  <c r="F518" i="34"/>
  <c r="E518" i="34"/>
  <c r="P514" i="34"/>
  <c r="O514" i="34"/>
  <c r="N514" i="34"/>
  <c r="K514" i="34"/>
  <c r="J514" i="34"/>
  <c r="F514" i="34"/>
  <c r="E514" i="34"/>
  <c r="P513" i="34"/>
  <c r="O513" i="34"/>
  <c r="N513" i="34"/>
  <c r="J513" i="34"/>
  <c r="P512" i="34"/>
  <c r="O512" i="34"/>
  <c r="N512" i="34"/>
  <c r="K512" i="34"/>
  <c r="J512" i="34"/>
  <c r="P510" i="34"/>
  <c r="K510" i="34"/>
  <c r="F510" i="34"/>
  <c r="P509" i="34"/>
  <c r="K509" i="34"/>
  <c r="F509" i="34"/>
  <c r="P508" i="34"/>
  <c r="K508" i="34"/>
  <c r="F508" i="34"/>
  <c r="P507" i="34"/>
  <c r="K507" i="34"/>
  <c r="F507" i="34"/>
  <c r="P506" i="34"/>
  <c r="K506" i="34"/>
  <c r="P504" i="34"/>
  <c r="P503" i="34"/>
  <c r="K503" i="34"/>
  <c r="F503" i="34"/>
  <c r="A503" i="34"/>
  <c r="P502" i="34"/>
  <c r="K502" i="34"/>
  <c r="F502" i="34"/>
  <c r="A502" i="34"/>
  <c r="P501" i="34"/>
  <c r="O501" i="34"/>
  <c r="N501" i="34"/>
  <c r="K501" i="34"/>
  <c r="J501" i="34"/>
  <c r="I501" i="34"/>
  <c r="F501" i="34"/>
  <c r="E501" i="34"/>
  <c r="A501" i="34"/>
  <c r="P500" i="34"/>
  <c r="O500" i="34"/>
  <c r="N500" i="34"/>
  <c r="K500" i="34"/>
  <c r="J500" i="34"/>
  <c r="I500" i="34"/>
  <c r="P499" i="34"/>
  <c r="O499" i="34"/>
  <c r="N499" i="34"/>
  <c r="K499" i="34"/>
  <c r="J499" i="34"/>
  <c r="I499" i="34"/>
  <c r="F499" i="34"/>
  <c r="E499" i="34"/>
  <c r="P497" i="34"/>
  <c r="K497" i="34"/>
  <c r="P496" i="34"/>
  <c r="K496" i="34"/>
  <c r="A496" i="34"/>
  <c r="P495" i="34"/>
  <c r="K495" i="34"/>
  <c r="A495" i="34"/>
  <c r="P494" i="34"/>
  <c r="K494" i="34"/>
  <c r="A494" i="34"/>
  <c r="P493" i="34"/>
  <c r="K493" i="34"/>
  <c r="A493" i="34"/>
  <c r="P492" i="34"/>
  <c r="K492" i="34"/>
  <c r="A492" i="34"/>
  <c r="P491" i="34"/>
  <c r="K491" i="34"/>
  <c r="A491" i="34"/>
  <c r="P490" i="34"/>
  <c r="K490" i="34"/>
  <c r="A490" i="34"/>
  <c r="P489" i="34"/>
  <c r="K489" i="34"/>
  <c r="P488" i="34"/>
  <c r="K488" i="34"/>
  <c r="P487" i="34"/>
  <c r="K487" i="34"/>
  <c r="P486" i="34"/>
  <c r="K486" i="34"/>
  <c r="F486" i="34"/>
  <c r="D486" i="34"/>
  <c r="F485" i="34"/>
  <c r="E485" i="34"/>
  <c r="P484" i="34"/>
  <c r="O484" i="34"/>
  <c r="N484" i="34"/>
  <c r="P483" i="34"/>
  <c r="O483" i="34"/>
  <c r="N483" i="34"/>
  <c r="K483" i="34"/>
  <c r="J483" i="34"/>
  <c r="F483" i="34"/>
  <c r="D483" i="34"/>
  <c r="A483" i="34"/>
  <c r="P482" i="34"/>
  <c r="O482" i="34"/>
  <c r="N482" i="34"/>
  <c r="K482" i="34"/>
  <c r="J482" i="34"/>
  <c r="A482" i="34"/>
  <c r="P481" i="34"/>
  <c r="O481" i="34"/>
  <c r="N481" i="34"/>
  <c r="K481" i="34"/>
  <c r="J481" i="34"/>
  <c r="F481" i="34"/>
  <c r="E481" i="34"/>
  <c r="P480" i="34"/>
  <c r="O480" i="34"/>
  <c r="N480" i="34"/>
  <c r="K480" i="34"/>
  <c r="J480" i="34"/>
  <c r="F480" i="34"/>
  <c r="E480" i="34"/>
  <c r="P479" i="34"/>
  <c r="O479" i="34"/>
  <c r="N479" i="34"/>
  <c r="K479" i="34"/>
  <c r="J479" i="34"/>
  <c r="F479" i="34"/>
  <c r="E479" i="34"/>
  <c r="F478" i="34"/>
  <c r="E478" i="34"/>
  <c r="P477" i="34"/>
  <c r="O477" i="34"/>
  <c r="N477" i="34"/>
  <c r="K477" i="34"/>
  <c r="J477" i="34"/>
  <c r="F477" i="34"/>
  <c r="E477" i="34"/>
  <c r="A477" i="34"/>
  <c r="P476" i="34"/>
  <c r="O476" i="34"/>
  <c r="N476" i="34"/>
  <c r="K476" i="34"/>
  <c r="J476" i="34"/>
  <c r="P475" i="34"/>
  <c r="O475" i="34"/>
  <c r="N475" i="34"/>
  <c r="K475" i="34"/>
  <c r="J475" i="34"/>
  <c r="F475" i="34"/>
  <c r="P474" i="34"/>
  <c r="O474" i="34"/>
  <c r="N474" i="34"/>
  <c r="K474" i="34"/>
  <c r="J474" i="34"/>
  <c r="F474" i="34"/>
  <c r="F473" i="34"/>
  <c r="P472" i="34"/>
  <c r="A472" i="34"/>
  <c r="P471" i="34"/>
  <c r="K471" i="34"/>
  <c r="A471" i="34"/>
  <c r="P470" i="34"/>
  <c r="K470" i="34"/>
  <c r="F470" i="34"/>
  <c r="A470" i="34"/>
  <c r="P469" i="34"/>
  <c r="K469" i="34"/>
  <c r="F469" i="34"/>
  <c r="A469" i="34"/>
  <c r="P468" i="34"/>
  <c r="K468" i="34"/>
  <c r="F468" i="34"/>
  <c r="A468" i="34"/>
  <c r="P467" i="34"/>
  <c r="K467" i="34"/>
  <c r="F467" i="34"/>
  <c r="A467" i="34"/>
  <c r="P466" i="34"/>
  <c r="K466" i="34"/>
  <c r="F466" i="34"/>
  <c r="A466" i="34"/>
  <c r="P465" i="34"/>
  <c r="K465" i="34"/>
  <c r="F465" i="34"/>
  <c r="A465" i="34"/>
  <c r="P464" i="34"/>
  <c r="K464" i="34"/>
  <c r="F464" i="34"/>
  <c r="A464" i="34"/>
  <c r="P463" i="34"/>
  <c r="K463" i="34"/>
  <c r="F463" i="34"/>
  <c r="A463" i="34"/>
  <c r="P462" i="34"/>
  <c r="K462" i="34"/>
  <c r="F462" i="34"/>
  <c r="A462" i="34"/>
  <c r="P461" i="34"/>
  <c r="K461" i="34"/>
  <c r="F461" i="34"/>
  <c r="A461" i="34"/>
  <c r="P460" i="34"/>
  <c r="K460" i="34"/>
  <c r="F460" i="34"/>
  <c r="A460" i="34"/>
  <c r="P459" i="34"/>
  <c r="K459" i="34"/>
  <c r="F459" i="34"/>
  <c r="A459" i="34"/>
  <c r="P458" i="34"/>
  <c r="K458" i="34"/>
  <c r="F458" i="34"/>
  <c r="A458" i="34"/>
  <c r="P457" i="34"/>
  <c r="K457" i="34"/>
  <c r="F457" i="34"/>
  <c r="A457" i="34"/>
  <c r="P456" i="34"/>
  <c r="K456" i="34"/>
  <c r="F456" i="34"/>
  <c r="A456" i="34"/>
  <c r="P455" i="34"/>
  <c r="K455" i="34"/>
  <c r="F455" i="34"/>
  <c r="F454" i="34"/>
  <c r="P453" i="34"/>
  <c r="A453" i="34"/>
  <c r="P452" i="34"/>
  <c r="A452" i="34"/>
  <c r="P451" i="34"/>
  <c r="K451" i="34"/>
  <c r="F451" i="34"/>
  <c r="A451" i="34"/>
  <c r="P450" i="34"/>
  <c r="K450" i="34"/>
  <c r="A450" i="34"/>
  <c r="P449" i="34"/>
  <c r="K449" i="34"/>
  <c r="A449" i="34"/>
  <c r="P448" i="34"/>
  <c r="K448" i="34"/>
  <c r="A448" i="34"/>
  <c r="P447" i="34"/>
  <c r="K447" i="34"/>
  <c r="A447" i="34"/>
  <c r="P446" i="34"/>
  <c r="K446" i="34"/>
  <c r="A446" i="34"/>
  <c r="P445" i="34"/>
  <c r="K445" i="34"/>
  <c r="A445" i="34"/>
  <c r="P444" i="34"/>
  <c r="K444" i="34"/>
  <c r="A444" i="34"/>
  <c r="P443" i="34"/>
  <c r="K443" i="34"/>
  <c r="A443" i="34"/>
  <c r="P442" i="34"/>
  <c r="K442" i="34"/>
  <c r="A442" i="34"/>
  <c r="P441" i="34"/>
  <c r="K441" i="34"/>
  <c r="A441" i="34"/>
  <c r="P440" i="34"/>
  <c r="K440" i="34"/>
  <c r="A440" i="34"/>
  <c r="P439" i="34"/>
  <c r="K439" i="34"/>
  <c r="A439" i="34"/>
  <c r="P438" i="34"/>
  <c r="K438" i="34"/>
  <c r="A438" i="34"/>
  <c r="P437" i="34"/>
  <c r="K437" i="34"/>
  <c r="A437" i="34"/>
  <c r="P436" i="34"/>
  <c r="K436" i="34"/>
  <c r="A436" i="34"/>
  <c r="P435" i="34"/>
  <c r="K435" i="34"/>
  <c r="P432" i="34"/>
  <c r="K432" i="34"/>
  <c r="A432" i="34"/>
  <c r="P431" i="34"/>
  <c r="K431" i="34"/>
  <c r="A431" i="34"/>
  <c r="P430" i="34"/>
  <c r="K430" i="34"/>
  <c r="A430" i="34"/>
  <c r="P429" i="34"/>
  <c r="K429" i="34"/>
  <c r="F429" i="34"/>
  <c r="A429" i="34"/>
  <c r="P428" i="34"/>
  <c r="K428" i="34"/>
  <c r="A428" i="34"/>
  <c r="P427" i="34"/>
  <c r="K427" i="34"/>
  <c r="F427" i="34"/>
  <c r="A427" i="34"/>
  <c r="P426" i="34"/>
  <c r="K426" i="34"/>
  <c r="F426" i="34"/>
  <c r="A426" i="34"/>
  <c r="P425" i="34"/>
  <c r="K425" i="34"/>
  <c r="F425" i="34"/>
  <c r="A425" i="34"/>
  <c r="P424" i="34"/>
  <c r="K424" i="34"/>
  <c r="F424" i="34"/>
  <c r="A424" i="34"/>
  <c r="P423" i="34"/>
  <c r="K423" i="34"/>
  <c r="F423" i="34"/>
  <c r="A423" i="34"/>
  <c r="P422" i="34"/>
  <c r="K422" i="34"/>
  <c r="F422" i="34"/>
  <c r="A422" i="34"/>
  <c r="P421" i="34"/>
  <c r="K421" i="34"/>
  <c r="F421" i="34"/>
  <c r="A421" i="34"/>
  <c r="P420" i="34"/>
  <c r="K420" i="34"/>
  <c r="F420" i="34"/>
  <c r="A420" i="34"/>
  <c r="P419" i="34"/>
  <c r="K419" i="34"/>
  <c r="F419" i="34"/>
  <c r="A419" i="34"/>
  <c r="P418" i="34"/>
  <c r="K418" i="34"/>
  <c r="F418" i="34"/>
  <c r="A418" i="34"/>
  <c r="P417" i="34"/>
  <c r="K417" i="34"/>
  <c r="F417" i="34"/>
  <c r="A417" i="34"/>
  <c r="P416" i="34"/>
  <c r="K416" i="34"/>
  <c r="F416" i="34"/>
  <c r="A416" i="34"/>
  <c r="P415" i="34"/>
  <c r="K415" i="34"/>
  <c r="F415" i="34"/>
  <c r="A415" i="34"/>
  <c r="P414" i="34"/>
  <c r="K414" i="34"/>
  <c r="F414" i="34"/>
  <c r="A414" i="34"/>
  <c r="P413" i="34"/>
  <c r="K413" i="34"/>
  <c r="F413" i="34"/>
  <c r="A413" i="34"/>
  <c r="P412" i="34"/>
  <c r="K412" i="34"/>
  <c r="A412" i="34"/>
  <c r="P411" i="34"/>
  <c r="K411" i="34"/>
  <c r="F411" i="34"/>
  <c r="A411" i="34"/>
  <c r="P410" i="34"/>
  <c r="K410" i="34"/>
  <c r="F410" i="34"/>
  <c r="A410" i="34"/>
  <c r="P409" i="34"/>
  <c r="K409" i="34"/>
  <c r="F409" i="34"/>
  <c r="A409" i="34"/>
  <c r="P408" i="34"/>
  <c r="K408" i="34"/>
  <c r="F408" i="34"/>
  <c r="A408" i="34"/>
  <c r="P407" i="34"/>
  <c r="K407" i="34"/>
  <c r="F407" i="34"/>
  <c r="A407" i="34"/>
  <c r="P406" i="34"/>
  <c r="K406" i="34"/>
  <c r="F406" i="34"/>
  <c r="A406" i="34"/>
  <c r="P405" i="34"/>
  <c r="K405" i="34"/>
  <c r="F405" i="34"/>
  <c r="A405" i="34"/>
  <c r="P404" i="34"/>
  <c r="K404" i="34"/>
  <c r="F404" i="34"/>
  <c r="A404" i="34"/>
  <c r="P403" i="34"/>
  <c r="K403" i="34"/>
  <c r="F403" i="34"/>
  <c r="A403" i="34"/>
  <c r="P402" i="34"/>
  <c r="K402" i="34"/>
  <c r="F402" i="34"/>
  <c r="A402" i="34"/>
  <c r="P401" i="34"/>
  <c r="K401" i="34"/>
  <c r="F401" i="34"/>
  <c r="A401" i="34"/>
  <c r="P400" i="34"/>
  <c r="K400" i="34"/>
  <c r="F400" i="34"/>
  <c r="A400" i="34"/>
  <c r="P399" i="34"/>
  <c r="K399" i="34"/>
  <c r="F399" i="34"/>
  <c r="A399" i="34"/>
  <c r="P398" i="34"/>
  <c r="K398" i="34"/>
  <c r="F398" i="34"/>
  <c r="A398" i="34"/>
  <c r="P397" i="34"/>
  <c r="K397" i="34"/>
  <c r="F397" i="34"/>
  <c r="A397" i="34"/>
  <c r="P396" i="34"/>
  <c r="K396" i="34"/>
  <c r="F396" i="34"/>
  <c r="A396" i="34"/>
  <c r="P395" i="34"/>
  <c r="K395" i="34"/>
  <c r="F395" i="34"/>
  <c r="A395" i="34"/>
  <c r="P394" i="34"/>
  <c r="K394" i="34"/>
  <c r="F394" i="34"/>
  <c r="A394" i="34"/>
  <c r="P393" i="34"/>
  <c r="K393" i="34"/>
  <c r="F393" i="34"/>
  <c r="F392" i="34"/>
  <c r="P391" i="34"/>
  <c r="K391" i="34"/>
  <c r="A391" i="34"/>
  <c r="P390" i="34"/>
  <c r="K390" i="34"/>
  <c r="F390" i="34"/>
  <c r="A390" i="34"/>
  <c r="P389" i="34"/>
  <c r="K389" i="34"/>
  <c r="F389" i="34"/>
  <c r="A389" i="34"/>
  <c r="P388" i="34"/>
  <c r="K388" i="34"/>
  <c r="F388" i="34"/>
  <c r="A388" i="34"/>
  <c r="P387" i="34"/>
  <c r="K387" i="34"/>
  <c r="F387" i="34"/>
  <c r="A387" i="34"/>
  <c r="P386" i="34"/>
  <c r="K386" i="34"/>
  <c r="F386" i="34"/>
  <c r="A386" i="34"/>
  <c r="P385" i="34"/>
  <c r="K385" i="34"/>
  <c r="F385" i="34"/>
  <c r="A385" i="34"/>
  <c r="P384" i="34"/>
  <c r="K384" i="34"/>
  <c r="F384" i="34"/>
  <c r="A384" i="34"/>
  <c r="P383" i="34"/>
  <c r="K383" i="34"/>
  <c r="F383" i="34"/>
  <c r="A383" i="34"/>
  <c r="P382" i="34"/>
  <c r="K382" i="34"/>
  <c r="F382" i="34"/>
  <c r="A382" i="34"/>
  <c r="P381" i="34"/>
  <c r="K381" i="34"/>
  <c r="F381" i="34"/>
  <c r="A381" i="34"/>
  <c r="P380" i="34"/>
  <c r="K380" i="34"/>
  <c r="F380" i="34"/>
  <c r="A380" i="34"/>
  <c r="P379" i="34"/>
  <c r="K379" i="34"/>
  <c r="A379" i="34"/>
  <c r="P378" i="34"/>
  <c r="K378" i="34"/>
  <c r="F378" i="34"/>
  <c r="A378" i="34"/>
  <c r="P377" i="34"/>
  <c r="K377" i="34"/>
  <c r="F377" i="34"/>
  <c r="A377" i="34"/>
  <c r="P376" i="34"/>
  <c r="K376" i="34"/>
  <c r="F376" i="34"/>
  <c r="A376" i="34"/>
  <c r="P375" i="34"/>
  <c r="K375" i="34"/>
  <c r="F375" i="34"/>
  <c r="A375" i="34"/>
  <c r="P374" i="34"/>
  <c r="K374" i="34"/>
  <c r="F374" i="34"/>
  <c r="A374" i="34"/>
  <c r="P373" i="34"/>
  <c r="K373" i="34"/>
  <c r="F373" i="34"/>
  <c r="A373" i="34"/>
  <c r="P372" i="34"/>
  <c r="K372" i="34"/>
  <c r="F372" i="34"/>
  <c r="A372" i="34"/>
  <c r="P371" i="34"/>
  <c r="K371" i="34"/>
  <c r="F371" i="34"/>
  <c r="A371" i="34"/>
  <c r="P370" i="34"/>
  <c r="K370" i="34"/>
  <c r="F370" i="34"/>
  <c r="A370" i="34"/>
  <c r="P369" i="34"/>
  <c r="K369" i="34"/>
  <c r="F369" i="34"/>
  <c r="A369" i="34"/>
  <c r="P368" i="34"/>
  <c r="K368" i="34"/>
  <c r="F368" i="34"/>
  <c r="A368" i="34"/>
  <c r="P367" i="34"/>
  <c r="K367" i="34"/>
  <c r="A367" i="34"/>
  <c r="P366" i="34"/>
  <c r="K366" i="34"/>
  <c r="A366" i="34"/>
  <c r="P365" i="34"/>
  <c r="K365" i="34"/>
  <c r="A365" i="34"/>
  <c r="P364" i="34"/>
  <c r="K364" i="34"/>
  <c r="A364" i="34"/>
  <c r="P363" i="34"/>
  <c r="K363" i="34"/>
  <c r="A363" i="34"/>
  <c r="P362" i="34"/>
  <c r="K362" i="34"/>
  <c r="A362" i="34"/>
  <c r="P361" i="34"/>
  <c r="K361" i="34"/>
  <c r="A361" i="34"/>
  <c r="P360" i="34"/>
  <c r="K360" i="34"/>
  <c r="A360" i="34"/>
  <c r="P359" i="34"/>
  <c r="K359" i="34"/>
  <c r="F359" i="34"/>
  <c r="A359" i="34"/>
  <c r="P358" i="34"/>
  <c r="K358" i="34"/>
  <c r="F358" i="34"/>
  <c r="A358" i="34"/>
  <c r="P357" i="34"/>
  <c r="K357" i="34"/>
  <c r="F357" i="34"/>
  <c r="F356" i="34"/>
  <c r="P355" i="34"/>
  <c r="K355" i="34"/>
  <c r="P354" i="34"/>
  <c r="K354" i="34"/>
  <c r="P353" i="34"/>
  <c r="K353" i="34"/>
  <c r="F353" i="34"/>
  <c r="P352" i="34"/>
  <c r="K352" i="34"/>
  <c r="F352" i="34"/>
  <c r="P351" i="34"/>
  <c r="K351" i="34"/>
  <c r="F351" i="34"/>
  <c r="P350" i="34"/>
  <c r="K350" i="34"/>
  <c r="P349" i="34"/>
  <c r="K349" i="34"/>
  <c r="F349" i="34"/>
  <c r="A349" i="34"/>
  <c r="F348" i="34"/>
  <c r="F347" i="34"/>
  <c r="P346" i="34"/>
  <c r="K346" i="34"/>
  <c r="P345" i="34"/>
  <c r="K345" i="34"/>
  <c r="F344" i="34"/>
  <c r="P343" i="34"/>
  <c r="A343" i="34"/>
  <c r="P342" i="34"/>
  <c r="A342" i="34"/>
  <c r="P341" i="34"/>
  <c r="A341" i="34"/>
  <c r="P340" i="34"/>
  <c r="A340" i="34"/>
  <c r="P339" i="34"/>
  <c r="A339" i="34"/>
  <c r="P338" i="34"/>
  <c r="A338" i="34"/>
  <c r="P337" i="34"/>
  <c r="K337" i="34"/>
  <c r="A337" i="34"/>
  <c r="P336" i="34"/>
  <c r="K336" i="34"/>
  <c r="F336" i="34"/>
  <c r="A336" i="34"/>
  <c r="P335" i="34"/>
  <c r="K335" i="34"/>
  <c r="F335" i="34"/>
  <c r="A335" i="34"/>
  <c r="P334" i="34"/>
  <c r="K334" i="34"/>
  <c r="F334" i="34"/>
  <c r="A334" i="34"/>
  <c r="P333" i="34"/>
  <c r="K333" i="34"/>
  <c r="A333" i="34"/>
  <c r="P332" i="34"/>
  <c r="K332" i="34"/>
  <c r="F332" i="34"/>
  <c r="A332" i="34"/>
  <c r="P331" i="34"/>
  <c r="K331" i="34"/>
  <c r="F331" i="34"/>
  <c r="A331" i="34"/>
  <c r="P330" i="34"/>
  <c r="K330" i="34"/>
  <c r="F330" i="34"/>
  <c r="A330" i="34"/>
  <c r="P329" i="34"/>
  <c r="K329" i="34"/>
  <c r="F329" i="34"/>
  <c r="A329" i="34"/>
  <c r="P328" i="34"/>
  <c r="K328" i="34"/>
  <c r="F328" i="34"/>
  <c r="A328" i="34"/>
  <c r="P327" i="34"/>
  <c r="K327" i="34"/>
  <c r="F327" i="34"/>
  <c r="A327" i="34"/>
  <c r="P326" i="34"/>
  <c r="K326" i="34"/>
  <c r="F326" i="34"/>
  <c r="A326" i="34"/>
  <c r="P325" i="34"/>
  <c r="K325" i="34"/>
  <c r="F325" i="34"/>
  <c r="A325" i="34"/>
  <c r="P324" i="34"/>
  <c r="K324" i="34"/>
  <c r="F324" i="34"/>
  <c r="A324" i="34"/>
  <c r="P323" i="34"/>
  <c r="K323" i="34"/>
  <c r="F323" i="34"/>
  <c r="A323" i="34"/>
  <c r="P322" i="34"/>
  <c r="K322" i="34"/>
  <c r="F322" i="34"/>
  <c r="A322" i="34"/>
  <c r="P321" i="34"/>
  <c r="K321" i="34"/>
  <c r="F321" i="34"/>
  <c r="A321" i="34"/>
  <c r="P320" i="34"/>
  <c r="K320" i="34"/>
  <c r="F320" i="34"/>
  <c r="A320" i="34"/>
  <c r="P319" i="34"/>
  <c r="K319" i="34"/>
  <c r="F319" i="34"/>
  <c r="A319" i="34"/>
  <c r="P318" i="34"/>
  <c r="K318" i="34"/>
  <c r="F318" i="34"/>
  <c r="A318" i="34"/>
  <c r="P317" i="34"/>
  <c r="K317" i="34"/>
  <c r="F317" i="34"/>
  <c r="A317" i="34"/>
  <c r="P316" i="34"/>
  <c r="K316" i="34"/>
  <c r="F316" i="34"/>
  <c r="A316" i="34"/>
  <c r="P315" i="34"/>
  <c r="K315" i="34"/>
  <c r="F315" i="34"/>
  <c r="A315" i="34"/>
  <c r="P314" i="34"/>
  <c r="K314" i="34"/>
  <c r="F314" i="34"/>
  <c r="A314" i="34"/>
  <c r="P313" i="34"/>
  <c r="K313" i="34"/>
  <c r="F313" i="34"/>
  <c r="A313" i="34"/>
  <c r="P312" i="34"/>
  <c r="K312" i="34"/>
  <c r="F312" i="34"/>
  <c r="A312" i="34"/>
  <c r="P311" i="34"/>
  <c r="K311" i="34"/>
  <c r="F311" i="34"/>
  <c r="A311" i="34"/>
  <c r="P310" i="34"/>
  <c r="K310" i="34"/>
  <c r="F310" i="34"/>
  <c r="A310" i="34"/>
  <c r="P309" i="34"/>
  <c r="K309" i="34"/>
  <c r="F309" i="34"/>
  <c r="A309" i="34"/>
  <c r="P308" i="34"/>
  <c r="K308" i="34"/>
  <c r="F308" i="34"/>
  <c r="A308" i="34"/>
  <c r="P307" i="34"/>
  <c r="K307" i="34"/>
  <c r="F307" i="34"/>
  <c r="A307" i="34"/>
  <c r="P306" i="34"/>
  <c r="K306" i="34"/>
  <c r="F306" i="34"/>
  <c r="A306" i="34"/>
  <c r="P305" i="34"/>
  <c r="K305" i="34"/>
  <c r="F305" i="34"/>
  <c r="A305" i="34"/>
  <c r="P304" i="34"/>
  <c r="K304" i="34"/>
  <c r="F304" i="34"/>
  <c r="A304" i="34"/>
  <c r="P303" i="34"/>
  <c r="K303" i="34"/>
  <c r="F303" i="34"/>
  <c r="A303" i="34"/>
  <c r="P302" i="34"/>
  <c r="K302" i="34"/>
  <c r="F302" i="34"/>
  <c r="F301" i="34"/>
  <c r="P300" i="34"/>
  <c r="K300" i="34"/>
  <c r="F300" i="34"/>
  <c r="A300" i="34"/>
  <c r="P299" i="34"/>
  <c r="K299" i="34"/>
  <c r="A299" i="34"/>
  <c r="P298" i="34"/>
  <c r="K298" i="34"/>
  <c r="F298" i="34"/>
  <c r="F297" i="34"/>
  <c r="A296" i="34"/>
  <c r="A295" i="34"/>
  <c r="P294" i="34"/>
  <c r="K294" i="34"/>
  <c r="A294" i="34"/>
  <c r="P293" i="34"/>
  <c r="K293" i="34"/>
  <c r="A293" i="34"/>
  <c r="P292" i="34"/>
  <c r="K292" i="34"/>
  <c r="F292" i="34"/>
  <c r="A292" i="34"/>
  <c r="P291" i="34"/>
  <c r="K291" i="34"/>
  <c r="A291" i="34"/>
  <c r="P290" i="34"/>
  <c r="K290" i="34"/>
  <c r="F290" i="34"/>
  <c r="P288" i="34"/>
  <c r="A288" i="34"/>
  <c r="P287" i="34"/>
  <c r="A287" i="34"/>
  <c r="P286" i="34"/>
  <c r="A286" i="34"/>
  <c r="P285" i="34"/>
  <c r="A285" i="34"/>
  <c r="P284" i="34"/>
  <c r="A284" i="34"/>
  <c r="P283" i="34"/>
  <c r="K283" i="34"/>
  <c r="A283" i="34"/>
  <c r="P282" i="34"/>
  <c r="K282" i="34"/>
  <c r="F282" i="34"/>
  <c r="A282" i="34"/>
  <c r="P281" i="34"/>
  <c r="K281" i="34"/>
  <c r="P279" i="34"/>
  <c r="A279" i="34"/>
  <c r="P278" i="34"/>
  <c r="A278" i="34"/>
  <c r="P277" i="34"/>
  <c r="A277" i="34"/>
  <c r="P276" i="34"/>
  <c r="A276" i="34"/>
  <c r="P275" i="34"/>
  <c r="A275" i="34"/>
  <c r="P274" i="34"/>
  <c r="K274" i="34"/>
  <c r="A274" i="34"/>
  <c r="P273" i="34"/>
  <c r="K273" i="34"/>
  <c r="A273" i="34"/>
  <c r="P272" i="34"/>
  <c r="K272" i="34"/>
  <c r="A272" i="34"/>
  <c r="P271" i="34"/>
  <c r="K271" i="34"/>
  <c r="F270" i="34"/>
  <c r="P269" i="34"/>
  <c r="A269" i="34"/>
  <c r="P268" i="34"/>
  <c r="K268" i="34"/>
  <c r="A268" i="34"/>
  <c r="P267" i="34"/>
  <c r="A267" i="34"/>
  <c r="P266" i="34"/>
  <c r="K266" i="34"/>
  <c r="A266" i="34"/>
  <c r="P265" i="34"/>
  <c r="K265" i="34"/>
  <c r="F265" i="34"/>
  <c r="A265" i="34"/>
  <c r="P264" i="34"/>
  <c r="K264" i="34"/>
  <c r="A264" i="34"/>
  <c r="P263" i="34"/>
  <c r="K263" i="34"/>
  <c r="F263" i="34"/>
  <c r="A263" i="34"/>
  <c r="P262" i="34"/>
  <c r="K262" i="34"/>
  <c r="F262" i="34"/>
  <c r="A262" i="34"/>
  <c r="P261" i="34"/>
  <c r="K261" i="34"/>
  <c r="F261" i="34"/>
  <c r="A261" i="34"/>
  <c r="P260" i="34"/>
  <c r="K260" i="34"/>
  <c r="F260" i="34"/>
  <c r="A260" i="34"/>
  <c r="P259" i="34"/>
  <c r="K259" i="34"/>
  <c r="F259" i="34"/>
  <c r="A259" i="34"/>
  <c r="P258" i="34"/>
  <c r="K258" i="34"/>
  <c r="F258" i="34"/>
  <c r="A258" i="34"/>
  <c r="P257" i="34"/>
  <c r="A257" i="34"/>
  <c r="P256" i="34"/>
  <c r="K256" i="34"/>
  <c r="F256" i="34"/>
  <c r="A256" i="34"/>
  <c r="P255" i="34"/>
  <c r="K255" i="34"/>
  <c r="F255" i="34"/>
  <c r="A255" i="34"/>
  <c r="P254" i="34"/>
  <c r="K254" i="34"/>
  <c r="F254" i="34"/>
  <c r="A254" i="34"/>
  <c r="P253" i="34"/>
  <c r="A253" i="34"/>
  <c r="P252" i="34"/>
  <c r="K252" i="34"/>
  <c r="F252" i="34"/>
  <c r="A252" i="34"/>
  <c r="P251" i="34"/>
  <c r="A251" i="34"/>
  <c r="P250" i="34"/>
  <c r="K250" i="34"/>
  <c r="F250" i="34"/>
  <c r="A250" i="34"/>
  <c r="P249" i="34"/>
  <c r="A249" i="34"/>
  <c r="P248" i="34"/>
  <c r="K248" i="34"/>
  <c r="F248" i="34"/>
  <c r="A248" i="34"/>
  <c r="P247" i="34"/>
  <c r="K247" i="34"/>
  <c r="F247" i="34"/>
  <c r="A247" i="34"/>
  <c r="K246" i="34"/>
  <c r="F246" i="34"/>
  <c r="A246" i="34"/>
  <c r="P245" i="34"/>
  <c r="A245" i="34"/>
  <c r="P244" i="34"/>
  <c r="K244" i="34"/>
  <c r="F244" i="34"/>
  <c r="A244" i="34"/>
  <c r="K243" i="34"/>
  <c r="F243" i="34"/>
  <c r="A243" i="34"/>
  <c r="P242" i="34"/>
  <c r="K242" i="34"/>
  <c r="F242" i="34"/>
  <c r="F241" i="34"/>
  <c r="P240" i="34"/>
  <c r="K240" i="34"/>
  <c r="F240" i="34"/>
  <c r="A240" i="34"/>
  <c r="P239" i="34"/>
  <c r="K239" i="34"/>
  <c r="A239" i="34"/>
  <c r="P238" i="34"/>
  <c r="K238" i="34"/>
  <c r="F238" i="34"/>
  <c r="A238" i="34"/>
  <c r="P237" i="34"/>
  <c r="K237" i="34"/>
  <c r="A237" i="34"/>
  <c r="P236" i="34"/>
  <c r="K236" i="34"/>
  <c r="F236" i="34"/>
  <c r="A236" i="34"/>
  <c r="P235" i="34"/>
  <c r="K235" i="34"/>
  <c r="F235" i="34"/>
  <c r="A235" i="34"/>
  <c r="P234" i="34"/>
  <c r="K234" i="34"/>
  <c r="F234" i="34"/>
  <c r="A234" i="34"/>
  <c r="P233" i="34"/>
  <c r="K233" i="34"/>
  <c r="F233" i="34"/>
  <c r="A233" i="34"/>
  <c r="P232" i="34"/>
  <c r="K232" i="34"/>
  <c r="F232" i="34"/>
  <c r="A232" i="34"/>
  <c r="P231" i="34"/>
  <c r="K231" i="34"/>
  <c r="F231" i="34"/>
  <c r="A231" i="34"/>
  <c r="P230" i="34"/>
  <c r="A230" i="34"/>
  <c r="P229" i="34"/>
  <c r="K229" i="34"/>
  <c r="F229" i="34"/>
  <c r="F228" i="34"/>
  <c r="P227" i="34"/>
  <c r="A227" i="34"/>
  <c r="P226" i="34"/>
  <c r="A226" i="34"/>
  <c r="P225" i="34"/>
  <c r="A225" i="34"/>
  <c r="P224" i="34"/>
  <c r="K224" i="34"/>
  <c r="F224" i="34"/>
  <c r="A224" i="34"/>
  <c r="P223" i="34"/>
  <c r="A223" i="34"/>
  <c r="P222" i="34"/>
  <c r="K222" i="34"/>
  <c r="F222" i="34"/>
  <c r="A222" i="34"/>
  <c r="P221" i="34"/>
  <c r="A221" i="34"/>
  <c r="P220" i="34"/>
  <c r="K220" i="34"/>
  <c r="F219" i="34"/>
  <c r="P218" i="34"/>
  <c r="A218" i="34"/>
  <c r="P217" i="34"/>
  <c r="A217" i="34"/>
  <c r="P216" i="34"/>
  <c r="A216" i="34"/>
  <c r="P215" i="34"/>
  <c r="K215" i="34"/>
  <c r="F215" i="34"/>
  <c r="A215" i="34"/>
  <c r="P214" i="34"/>
  <c r="K214" i="34"/>
  <c r="F213" i="34"/>
  <c r="P212" i="34"/>
  <c r="K212" i="34"/>
  <c r="F212" i="34"/>
  <c r="A212" i="34"/>
  <c r="P211" i="34"/>
  <c r="K211" i="34"/>
  <c r="A211" i="34"/>
  <c r="P210" i="34"/>
  <c r="K210" i="34"/>
  <c r="F210" i="34"/>
  <c r="A210" i="34"/>
  <c r="P209" i="34"/>
  <c r="K209" i="34"/>
  <c r="F209" i="34"/>
  <c r="A209" i="34"/>
  <c r="P208" i="34"/>
  <c r="K208" i="34"/>
  <c r="F208" i="34"/>
  <c r="A208" i="34"/>
  <c r="P207" i="34"/>
  <c r="K207" i="34"/>
  <c r="F207" i="34"/>
  <c r="A207" i="34"/>
  <c r="P206" i="34"/>
  <c r="A206" i="34"/>
  <c r="P205" i="34"/>
  <c r="K205" i="34"/>
  <c r="F205" i="34"/>
  <c r="F204" i="34"/>
  <c r="F203" i="34"/>
  <c r="P202" i="34"/>
  <c r="K202" i="34"/>
  <c r="A202" i="34"/>
  <c r="P201" i="34"/>
  <c r="K201" i="34"/>
  <c r="A201" i="34"/>
  <c r="P200" i="34"/>
  <c r="K200" i="34"/>
  <c r="F200" i="34"/>
  <c r="A200" i="34"/>
  <c r="P199" i="34"/>
  <c r="K199" i="34"/>
  <c r="A199" i="34"/>
  <c r="P198" i="34"/>
  <c r="K198" i="34"/>
  <c r="F198" i="34"/>
  <c r="A198" i="34"/>
  <c r="P197" i="34"/>
  <c r="K197" i="34"/>
  <c r="F197" i="34"/>
  <c r="A197" i="34"/>
  <c r="P196" i="34"/>
  <c r="K196" i="34"/>
  <c r="A196" i="34"/>
  <c r="P195" i="34"/>
  <c r="K195" i="34"/>
  <c r="F195" i="34"/>
  <c r="A195" i="34"/>
  <c r="P194" i="34"/>
  <c r="K194" i="34"/>
  <c r="A194" i="34"/>
  <c r="P193" i="34"/>
  <c r="K193" i="34"/>
  <c r="A193" i="34"/>
  <c r="P192" i="34"/>
  <c r="K192" i="34"/>
  <c r="A192" i="34"/>
  <c r="P191" i="34"/>
  <c r="K191" i="34"/>
  <c r="A191" i="34"/>
  <c r="P190" i="34"/>
  <c r="K190" i="34"/>
  <c r="A190" i="34"/>
  <c r="P189" i="34"/>
  <c r="K189" i="34"/>
  <c r="A189" i="34"/>
  <c r="P188" i="34"/>
  <c r="K188" i="34"/>
  <c r="A188" i="34"/>
  <c r="P187" i="34"/>
  <c r="K187" i="34"/>
  <c r="A187" i="34"/>
  <c r="P186" i="34"/>
  <c r="K186" i="34"/>
  <c r="A186" i="34"/>
  <c r="P185" i="34"/>
  <c r="K185" i="34"/>
  <c r="A185" i="34"/>
  <c r="P184" i="34"/>
  <c r="K184" i="34"/>
  <c r="A184" i="34"/>
  <c r="P183" i="34"/>
  <c r="K183" i="34"/>
  <c r="A183" i="34"/>
  <c r="P182" i="34"/>
  <c r="K182" i="34"/>
  <c r="F182" i="34"/>
  <c r="A182" i="34"/>
  <c r="P181" i="34"/>
  <c r="K181" i="34"/>
  <c r="F181" i="34"/>
  <c r="A181" i="34"/>
  <c r="P180" i="34"/>
  <c r="K180" i="34"/>
  <c r="A180" i="34"/>
  <c r="P179" i="34"/>
  <c r="K179" i="34"/>
  <c r="F179" i="34"/>
  <c r="A179" i="34"/>
  <c r="P178" i="34"/>
  <c r="K178" i="34"/>
  <c r="F178" i="34"/>
  <c r="A178" i="34"/>
  <c r="P177" i="34"/>
  <c r="K177" i="34"/>
  <c r="F177" i="34"/>
  <c r="A177" i="34"/>
  <c r="P176" i="34"/>
  <c r="K176" i="34"/>
  <c r="F176" i="34"/>
  <c r="A176" i="34"/>
  <c r="P175" i="34"/>
  <c r="K175" i="34"/>
  <c r="F175" i="34"/>
  <c r="A175" i="34"/>
  <c r="P174" i="34"/>
  <c r="K174" i="34"/>
  <c r="F174" i="34"/>
  <c r="A174" i="34"/>
  <c r="P173" i="34"/>
  <c r="K173" i="34"/>
  <c r="F173" i="34"/>
  <c r="A173" i="34"/>
  <c r="P172" i="34"/>
  <c r="K172" i="34"/>
  <c r="F172" i="34"/>
  <c r="A172" i="34"/>
  <c r="P171" i="34"/>
  <c r="K171" i="34"/>
  <c r="F171" i="34"/>
  <c r="A171" i="34"/>
  <c r="P170" i="34"/>
  <c r="K170" i="34"/>
  <c r="F170" i="34"/>
  <c r="A170" i="34"/>
  <c r="P169" i="34"/>
  <c r="K169" i="34"/>
  <c r="F169" i="34"/>
  <c r="A169" i="34"/>
  <c r="P168" i="34"/>
  <c r="K168" i="34"/>
  <c r="F168" i="34"/>
  <c r="A168" i="34"/>
  <c r="P167" i="34"/>
  <c r="K167" i="34"/>
  <c r="F167" i="34"/>
  <c r="A167" i="34"/>
  <c r="P166" i="34"/>
  <c r="K166" i="34"/>
  <c r="F166" i="34"/>
  <c r="A166" i="34"/>
  <c r="P165" i="34"/>
  <c r="K165" i="34"/>
  <c r="F165" i="34"/>
  <c r="A165" i="34"/>
  <c r="P164" i="34"/>
  <c r="K164" i="34"/>
  <c r="F164" i="34"/>
  <c r="A164" i="34"/>
  <c r="P163" i="34"/>
  <c r="K163" i="34"/>
  <c r="F163" i="34"/>
  <c r="A163" i="34"/>
  <c r="P162" i="34"/>
  <c r="K162" i="34"/>
  <c r="F162" i="34"/>
  <c r="A162" i="34"/>
  <c r="P161" i="34"/>
  <c r="K161" i="34"/>
  <c r="F161" i="34"/>
  <c r="A161" i="34"/>
  <c r="P160" i="34"/>
  <c r="K160" i="34"/>
  <c r="F160" i="34"/>
  <c r="A160" i="34"/>
  <c r="P159" i="34"/>
  <c r="K159" i="34"/>
  <c r="F159" i="34"/>
  <c r="A159" i="34"/>
  <c r="P158" i="34"/>
  <c r="K158" i="34"/>
  <c r="F158" i="34"/>
  <c r="A158" i="34"/>
  <c r="P157" i="34"/>
  <c r="K157" i="34"/>
  <c r="F157" i="34"/>
  <c r="A157" i="34"/>
  <c r="P156" i="34"/>
  <c r="K156" i="34"/>
  <c r="F156" i="34"/>
  <c r="A156" i="34"/>
  <c r="P155" i="34"/>
  <c r="K155" i="34"/>
  <c r="F155" i="34"/>
  <c r="A155" i="34"/>
  <c r="P154" i="34"/>
  <c r="K154" i="34"/>
  <c r="F154" i="34"/>
  <c r="A154" i="34"/>
  <c r="P153" i="34"/>
  <c r="K153" i="34"/>
  <c r="F153" i="34"/>
  <c r="A153" i="34"/>
  <c r="P152" i="34"/>
  <c r="K152" i="34"/>
  <c r="F152" i="34"/>
  <c r="P150" i="34"/>
  <c r="A150" i="34"/>
  <c r="P149" i="34"/>
  <c r="A149" i="34"/>
  <c r="P148" i="34"/>
  <c r="A148" i="34"/>
  <c r="P147" i="34"/>
  <c r="A147" i="34"/>
  <c r="P146" i="34"/>
  <c r="A146" i="34"/>
  <c r="P145" i="34"/>
  <c r="A145" i="34"/>
  <c r="P144" i="34"/>
  <c r="A144" i="34"/>
  <c r="P143" i="34"/>
  <c r="A143" i="34"/>
  <c r="P142" i="34"/>
  <c r="A142" i="34"/>
  <c r="P141" i="34"/>
  <c r="K141" i="34"/>
  <c r="F141" i="34"/>
  <c r="A141" i="34"/>
  <c r="P140" i="34"/>
  <c r="K140" i="34"/>
  <c r="F140" i="34"/>
  <c r="A140" i="34"/>
  <c r="P139" i="34"/>
  <c r="K139" i="34"/>
  <c r="F139" i="34"/>
  <c r="A139" i="34"/>
  <c r="P138" i="34"/>
  <c r="K138" i="34"/>
  <c r="F138" i="34"/>
  <c r="A138" i="34"/>
  <c r="P137" i="34"/>
  <c r="K137" i="34"/>
  <c r="A137" i="34"/>
  <c r="P136" i="34"/>
  <c r="K136" i="34"/>
  <c r="A136" i="34"/>
  <c r="P135" i="34"/>
  <c r="A135" i="34"/>
  <c r="P134" i="34"/>
  <c r="A134" i="34"/>
  <c r="P133" i="34"/>
  <c r="K133" i="34"/>
  <c r="F133" i="34"/>
  <c r="A133" i="34"/>
  <c r="P132" i="34"/>
  <c r="K132" i="34"/>
  <c r="F132" i="34"/>
  <c r="A132" i="34"/>
  <c r="P131" i="34"/>
  <c r="K131" i="34"/>
  <c r="F131" i="34"/>
  <c r="A131" i="34"/>
  <c r="P130" i="34"/>
  <c r="F130" i="34"/>
  <c r="A130" i="34"/>
  <c r="P129" i="34"/>
  <c r="K129" i="34"/>
  <c r="F129" i="34"/>
  <c r="A129" i="34"/>
  <c r="P128" i="34"/>
  <c r="K128" i="34"/>
  <c r="F128" i="34"/>
  <c r="A128" i="34"/>
  <c r="P127" i="34"/>
  <c r="K127" i="34"/>
  <c r="F127" i="34"/>
  <c r="A127" i="34"/>
  <c r="P126" i="34"/>
  <c r="K126" i="34"/>
  <c r="F126" i="34"/>
  <c r="A126" i="34"/>
  <c r="P125" i="34"/>
  <c r="K125" i="34"/>
  <c r="F125" i="34"/>
  <c r="A125" i="34"/>
  <c r="P124" i="34"/>
  <c r="K124" i="34"/>
  <c r="F124" i="34"/>
  <c r="A124" i="34"/>
  <c r="P123" i="34"/>
  <c r="K123" i="34"/>
  <c r="F123" i="34"/>
  <c r="A123" i="34"/>
  <c r="P122" i="34"/>
  <c r="K122" i="34"/>
  <c r="F122" i="34"/>
  <c r="A122" i="34"/>
  <c r="P121" i="34"/>
  <c r="K121" i="34"/>
  <c r="F121" i="34"/>
  <c r="A121" i="34"/>
  <c r="P120" i="34"/>
  <c r="F120" i="34"/>
  <c r="A120" i="34"/>
  <c r="P119" i="34"/>
  <c r="K119" i="34"/>
  <c r="F119" i="34"/>
  <c r="A119" i="34"/>
  <c r="P118" i="34"/>
  <c r="K118" i="34"/>
  <c r="F118" i="34"/>
  <c r="A118" i="34"/>
  <c r="P117" i="34"/>
  <c r="K117" i="34"/>
  <c r="F117" i="34"/>
  <c r="A117" i="34"/>
  <c r="P116" i="34"/>
  <c r="K116" i="34"/>
  <c r="F116" i="34"/>
  <c r="A116" i="34"/>
  <c r="P115" i="34"/>
  <c r="K115" i="34"/>
  <c r="F115" i="34"/>
  <c r="A115" i="34"/>
  <c r="P114" i="34"/>
  <c r="K114" i="34"/>
  <c r="F114" i="34"/>
  <c r="A114" i="34"/>
  <c r="P113" i="34"/>
  <c r="K113" i="34"/>
  <c r="F113" i="34"/>
  <c r="A113" i="34"/>
  <c r="P112" i="34"/>
  <c r="K112" i="34"/>
  <c r="F112" i="34"/>
  <c r="A112" i="34"/>
  <c r="P111" i="34"/>
  <c r="K111" i="34"/>
  <c r="F111" i="34"/>
  <c r="A111" i="34"/>
  <c r="P110" i="34"/>
  <c r="K110" i="34"/>
  <c r="F110" i="34"/>
  <c r="A110" i="34"/>
  <c r="P109" i="34"/>
  <c r="K109" i="34"/>
  <c r="F109" i="34"/>
  <c r="A109" i="34"/>
  <c r="P108" i="34"/>
  <c r="K108" i="34"/>
  <c r="F108" i="34"/>
  <c r="A108" i="34"/>
  <c r="P107" i="34"/>
  <c r="K107" i="34"/>
  <c r="F107" i="34"/>
  <c r="A107" i="34"/>
  <c r="P106" i="34"/>
  <c r="K106" i="34"/>
  <c r="F106" i="34"/>
  <c r="A106" i="34"/>
  <c r="P105" i="34"/>
  <c r="K105" i="34"/>
  <c r="F105" i="34"/>
  <c r="P103" i="34"/>
  <c r="A103" i="34"/>
  <c r="P102" i="34"/>
  <c r="K102" i="34"/>
  <c r="A102" i="34"/>
  <c r="P101" i="34"/>
  <c r="K101" i="34"/>
  <c r="J101" i="34"/>
  <c r="A101" i="34"/>
  <c r="P100" i="34"/>
  <c r="A100" i="34"/>
  <c r="P99" i="34"/>
  <c r="A99" i="34"/>
  <c r="P98" i="34"/>
  <c r="A98" i="34"/>
  <c r="P97" i="34"/>
  <c r="A97" i="34"/>
  <c r="P96" i="34"/>
  <c r="K96" i="34"/>
  <c r="F96" i="34"/>
  <c r="A96" i="34"/>
  <c r="P95" i="34"/>
  <c r="K95" i="34"/>
  <c r="F95" i="34"/>
  <c r="P93" i="34"/>
  <c r="A93" i="34"/>
  <c r="P92" i="34"/>
  <c r="A92" i="34"/>
  <c r="P91" i="34"/>
  <c r="K91" i="34"/>
  <c r="A91" i="34"/>
  <c r="P90" i="34"/>
  <c r="K90" i="34"/>
  <c r="A90" i="34"/>
  <c r="P89" i="34"/>
  <c r="K89" i="34"/>
  <c r="F89" i="34"/>
  <c r="A89" i="34"/>
  <c r="P88" i="34"/>
  <c r="K88" i="34"/>
  <c r="F88" i="34"/>
  <c r="A88" i="34"/>
  <c r="P87" i="34"/>
  <c r="K87" i="34"/>
  <c r="F87" i="34"/>
  <c r="A87" i="34"/>
  <c r="P86" i="34"/>
  <c r="K86" i="34"/>
  <c r="F86" i="34"/>
  <c r="A86" i="34"/>
  <c r="P85" i="34"/>
  <c r="K85" i="34"/>
  <c r="F85" i="34"/>
  <c r="A85" i="34"/>
  <c r="P84" i="34"/>
  <c r="K84" i="34"/>
  <c r="F84" i="34"/>
  <c r="A84" i="34"/>
  <c r="P83" i="34"/>
  <c r="K83" i="34"/>
  <c r="F83" i="34"/>
  <c r="A83" i="34"/>
  <c r="P82" i="34"/>
  <c r="K82" i="34"/>
  <c r="F82" i="34"/>
  <c r="A82" i="34"/>
  <c r="P81" i="34"/>
  <c r="K81" i="34"/>
  <c r="F81" i="34"/>
  <c r="P80" i="34"/>
  <c r="P79" i="34"/>
  <c r="A79" i="34"/>
  <c r="P78" i="34"/>
  <c r="A78" i="34"/>
  <c r="P77" i="34"/>
  <c r="K77" i="34"/>
  <c r="F77" i="34"/>
  <c r="A77" i="34"/>
  <c r="P76" i="34"/>
  <c r="K76" i="34"/>
  <c r="F76" i="34"/>
  <c r="A76" i="34"/>
  <c r="P75" i="34"/>
  <c r="K75" i="34"/>
  <c r="F75" i="34"/>
  <c r="A75" i="34"/>
  <c r="P74" i="34"/>
  <c r="K74" i="34"/>
  <c r="F74" i="34"/>
  <c r="P72" i="34"/>
  <c r="K72" i="34"/>
  <c r="F72" i="34"/>
  <c r="P71" i="34"/>
  <c r="K71" i="34"/>
  <c r="F71" i="34"/>
  <c r="P69" i="34"/>
  <c r="K69" i="34"/>
  <c r="F69" i="34"/>
  <c r="A69" i="34"/>
  <c r="P68" i="34"/>
  <c r="K68" i="34"/>
  <c r="F68" i="34"/>
  <c r="A68" i="34"/>
  <c r="P67" i="34"/>
  <c r="K67" i="34"/>
  <c r="F67" i="34"/>
  <c r="A67" i="34"/>
  <c r="P66" i="34"/>
  <c r="K66" i="34"/>
  <c r="F66" i="34"/>
  <c r="A66" i="34"/>
  <c r="P65" i="34"/>
  <c r="K65" i="34"/>
  <c r="F65" i="34"/>
  <c r="A65" i="34"/>
  <c r="A64" i="34"/>
  <c r="P63" i="34"/>
  <c r="K63" i="34"/>
  <c r="F63" i="34"/>
  <c r="A63" i="34"/>
  <c r="P62" i="34"/>
  <c r="K62" i="34"/>
  <c r="F62" i="34"/>
  <c r="P60" i="34"/>
  <c r="A60" i="34"/>
  <c r="P59" i="34"/>
  <c r="A59" i="34"/>
  <c r="P58" i="34"/>
  <c r="A58" i="34"/>
  <c r="P57" i="34"/>
  <c r="A57" i="34"/>
  <c r="P56" i="34"/>
  <c r="K56" i="34"/>
  <c r="F56" i="34"/>
  <c r="A56" i="34"/>
  <c r="P55" i="34"/>
  <c r="K55" i="34"/>
  <c r="F55" i="34"/>
  <c r="A55" i="34"/>
  <c r="P54" i="34"/>
  <c r="K54" i="34"/>
  <c r="F54" i="34"/>
  <c r="A54" i="34"/>
  <c r="P53" i="34"/>
  <c r="K53" i="34"/>
  <c r="F53" i="34"/>
  <c r="A53" i="34"/>
  <c r="P52" i="34"/>
  <c r="K52" i="34"/>
  <c r="F52" i="34"/>
  <c r="A52" i="34"/>
  <c r="P51" i="34"/>
  <c r="K51" i="34"/>
  <c r="F51" i="34"/>
  <c r="P49" i="34"/>
  <c r="A49" i="34"/>
  <c r="P48" i="34"/>
  <c r="K48" i="34"/>
  <c r="F48" i="34"/>
  <c r="A48" i="34"/>
  <c r="P47" i="34"/>
  <c r="K47" i="34"/>
  <c r="F47" i="34"/>
  <c r="A47" i="34"/>
  <c r="P46" i="34"/>
  <c r="K46" i="34"/>
  <c r="F46" i="34"/>
  <c r="A46" i="34"/>
  <c r="P45" i="34"/>
  <c r="K45" i="34"/>
  <c r="F45" i="34"/>
  <c r="A45" i="34"/>
  <c r="P44" i="34"/>
  <c r="K44" i="34"/>
  <c r="F44" i="34"/>
  <c r="A44" i="34"/>
  <c r="K43" i="34"/>
  <c r="F43" i="34"/>
  <c r="A43" i="34"/>
  <c r="P42" i="34"/>
  <c r="K42" i="34"/>
  <c r="F42" i="34"/>
  <c r="A42" i="34"/>
  <c r="P41" i="34"/>
  <c r="K41" i="34"/>
  <c r="F41" i="34"/>
  <c r="A41" i="34"/>
  <c r="P40" i="34"/>
  <c r="K40" i="34"/>
  <c r="F40" i="34"/>
  <c r="A40" i="34"/>
  <c r="P39" i="34"/>
  <c r="K39" i="34"/>
  <c r="F39" i="34"/>
  <c r="A37" i="34"/>
  <c r="P36" i="34"/>
  <c r="K36" i="34"/>
  <c r="F36" i="34"/>
  <c r="A36" i="34"/>
  <c r="P35" i="34"/>
  <c r="K35" i="34"/>
  <c r="F35" i="34"/>
  <c r="A35" i="34"/>
  <c r="P34" i="34"/>
  <c r="K34" i="34"/>
  <c r="F34" i="34"/>
  <c r="A34" i="34"/>
  <c r="P33" i="34"/>
  <c r="K33" i="34"/>
  <c r="F33" i="34"/>
  <c r="A33" i="34"/>
  <c r="P32" i="34"/>
  <c r="K32" i="34"/>
  <c r="F32" i="34"/>
  <c r="A32" i="34"/>
  <c r="P31" i="34"/>
  <c r="K31" i="34"/>
  <c r="F31" i="34"/>
  <c r="A31" i="34"/>
  <c r="P30" i="34"/>
  <c r="K30" i="34"/>
  <c r="F30" i="34"/>
  <c r="P28" i="34"/>
  <c r="K28" i="34"/>
  <c r="F28" i="34"/>
  <c r="A28" i="34"/>
  <c r="P27" i="34"/>
  <c r="A27" i="34"/>
  <c r="P26" i="34"/>
  <c r="A26" i="34"/>
  <c r="P25" i="34"/>
  <c r="A25" i="34"/>
  <c r="P24" i="34"/>
  <c r="K24" i="34"/>
  <c r="F24" i="34"/>
  <c r="A24" i="34"/>
  <c r="P23" i="34"/>
  <c r="K23" i="34"/>
  <c r="F23" i="34"/>
  <c r="A23" i="34"/>
  <c r="P22" i="34"/>
  <c r="K22" i="34"/>
  <c r="F22" i="34"/>
  <c r="A22" i="34"/>
  <c r="P21" i="34"/>
  <c r="K21" i="34"/>
  <c r="F21" i="34"/>
  <c r="A21" i="34"/>
  <c r="P20" i="34"/>
  <c r="K20" i="34"/>
  <c r="F20" i="34"/>
  <c r="A20" i="34"/>
  <c r="P19" i="34"/>
  <c r="K19" i="34"/>
  <c r="F19" i="34"/>
  <c r="A19" i="34"/>
  <c r="P18" i="34"/>
  <c r="K18" i="34"/>
  <c r="F18" i="34"/>
  <c r="A18" i="34"/>
  <c r="P17" i="34"/>
  <c r="K17" i="34"/>
  <c r="F17" i="34"/>
  <c r="A17" i="34"/>
  <c r="P16" i="34"/>
  <c r="K16" i="34"/>
  <c r="F16" i="34"/>
  <c r="A16" i="34"/>
  <c r="P15" i="34"/>
  <c r="K15" i="34"/>
  <c r="F15" i="34"/>
  <c r="P563" i="36"/>
  <c r="O563" i="36"/>
  <c r="N563" i="36"/>
  <c r="K563" i="36"/>
  <c r="J563" i="36"/>
  <c r="A563" i="36"/>
  <c r="P562" i="36"/>
  <c r="O562" i="36"/>
  <c r="N562" i="36"/>
  <c r="K562" i="36"/>
  <c r="J562" i="36"/>
  <c r="A562" i="36"/>
  <c r="P561" i="36"/>
  <c r="O561" i="36"/>
  <c r="N561" i="36"/>
  <c r="K561" i="36"/>
  <c r="J561" i="36"/>
  <c r="A561" i="36"/>
  <c r="P560" i="36"/>
  <c r="O560" i="36"/>
  <c r="N560" i="36"/>
  <c r="K560" i="36"/>
  <c r="J560" i="36"/>
  <c r="A560" i="36"/>
  <c r="P559" i="36"/>
  <c r="O559" i="36"/>
  <c r="N559" i="36"/>
  <c r="K559" i="36"/>
  <c r="J559" i="36"/>
  <c r="A559" i="36"/>
  <c r="P558" i="36"/>
  <c r="O558" i="36"/>
  <c r="N558" i="36"/>
  <c r="K558" i="36"/>
  <c r="J558" i="36"/>
  <c r="A558" i="36"/>
  <c r="P557" i="36"/>
  <c r="O557" i="36"/>
  <c r="N557" i="36"/>
  <c r="K557" i="36"/>
  <c r="J557" i="36"/>
  <c r="A557" i="36"/>
  <c r="P556" i="36"/>
  <c r="O556" i="36"/>
  <c r="N556" i="36"/>
  <c r="K556" i="36"/>
  <c r="J556" i="36"/>
  <c r="A556" i="36"/>
  <c r="P555" i="36"/>
  <c r="O555" i="36"/>
  <c r="N555" i="36"/>
  <c r="K555" i="36"/>
  <c r="J555" i="36"/>
  <c r="A555" i="36"/>
  <c r="P554" i="36"/>
  <c r="O554" i="36"/>
  <c r="N554" i="36"/>
  <c r="K554" i="36"/>
  <c r="J554" i="36"/>
  <c r="A554" i="36"/>
  <c r="P553" i="36"/>
  <c r="O553" i="36"/>
  <c r="N553" i="36"/>
  <c r="K553" i="36"/>
  <c r="J553" i="36"/>
  <c r="A553" i="36"/>
  <c r="P552" i="36"/>
  <c r="O552" i="36"/>
  <c r="N552" i="36"/>
  <c r="K552" i="36"/>
  <c r="J552" i="36"/>
  <c r="A552" i="36"/>
  <c r="P551" i="36"/>
  <c r="O551" i="36"/>
  <c r="N551" i="36"/>
  <c r="K551" i="36"/>
  <c r="J551" i="36"/>
  <c r="A551" i="36"/>
  <c r="P550" i="36"/>
  <c r="O550" i="36"/>
  <c r="N550" i="36"/>
  <c r="K550" i="36"/>
  <c r="J550" i="36"/>
  <c r="A550" i="36"/>
  <c r="P549" i="36"/>
  <c r="O549" i="36"/>
  <c r="N549" i="36"/>
  <c r="K549" i="36"/>
  <c r="J549" i="36"/>
  <c r="A549" i="36"/>
  <c r="P548" i="36"/>
  <c r="O548" i="36"/>
  <c r="N548" i="36"/>
  <c r="K548" i="36"/>
  <c r="J548" i="36"/>
  <c r="A548" i="36"/>
  <c r="P547" i="36"/>
  <c r="O547" i="36"/>
  <c r="N547" i="36"/>
  <c r="K547" i="36"/>
  <c r="J547" i="36"/>
  <c r="P545" i="36"/>
  <c r="O545" i="36"/>
  <c r="N545" i="36"/>
  <c r="K545" i="36"/>
  <c r="J545" i="36"/>
  <c r="A545" i="36"/>
  <c r="P544" i="36"/>
  <c r="O544" i="36"/>
  <c r="N544" i="36"/>
  <c r="K544" i="36"/>
  <c r="J544" i="36"/>
  <c r="A544" i="36"/>
  <c r="P543" i="36"/>
  <c r="O543" i="36"/>
  <c r="N543" i="36"/>
  <c r="K543" i="36"/>
  <c r="J543" i="36"/>
  <c r="A543" i="36"/>
  <c r="P542" i="36"/>
  <c r="O542" i="36"/>
  <c r="N542" i="36"/>
  <c r="K542" i="36"/>
  <c r="J542" i="36"/>
  <c r="A542" i="36"/>
  <c r="P541" i="36"/>
  <c r="O541" i="36"/>
  <c r="N541" i="36"/>
  <c r="K541" i="36"/>
  <c r="J541" i="36"/>
  <c r="A541" i="36"/>
  <c r="P540" i="36"/>
  <c r="O540" i="36"/>
  <c r="N540" i="36"/>
  <c r="K540" i="36"/>
  <c r="J540" i="36"/>
  <c r="A540" i="36"/>
  <c r="P539" i="36"/>
  <c r="O539" i="36"/>
  <c r="N539" i="36"/>
  <c r="K539" i="36"/>
  <c r="J539" i="36"/>
  <c r="A539" i="36"/>
  <c r="P538" i="36"/>
  <c r="O538" i="36"/>
  <c r="N538" i="36"/>
  <c r="K538" i="36"/>
  <c r="J538" i="36"/>
  <c r="P535" i="36"/>
  <c r="O535" i="36"/>
  <c r="A535" i="36"/>
  <c r="P534" i="36"/>
  <c r="O534" i="36"/>
  <c r="N534" i="36"/>
  <c r="K534" i="36"/>
  <c r="J534" i="36"/>
  <c r="A534" i="36"/>
  <c r="P533" i="36"/>
  <c r="O533" i="36"/>
  <c r="N533" i="36"/>
  <c r="K533" i="36"/>
  <c r="J533" i="36"/>
  <c r="A533" i="36"/>
  <c r="P532" i="36"/>
  <c r="O532" i="36"/>
  <c r="N532" i="36"/>
  <c r="K532" i="36"/>
  <c r="J532" i="36"/>
  <c r="A532" i="36"/>
  <c r="P531" i="36"/>
  <c r="O531" i="36"/>
  <c r="N531" i="36"/>
  <c r="K531" i="36"/>
  <c r="J531" i="36"/>
  <c r="F531" i="36"/>
  <c r="E531" i="36"/>
  <c r="A531" i="36"/>
  <c r="P530" i="36"/>
  <c r="O530" i="36"/>
  <c r="N530" i="36"/>
  <c r="K530" i="36"/>
  <c r="J530" i="36"/>
  <c r="A530" i="36"/>
  <c r="P529" i="36"/>
  <c r="O529" i="36"/>
  <c r="N529" i="36"/>
  <c r="K529" i="36"/>
  <c r="J529" i="36"/>
  <c r="A529" i="36"/>
  <c r="P528" i="36"/>
  <c r="O528" i="36"/>
  <c r="N528" i="36"/>
  <c r="K528" i="36"/>
  <c r="J528" i="36"/>
  <c r="A528" i="36"/>
  <c r="P527" i="36"/>
  <c r="O527" i="36"/>
  <c r="N527" i="36"/>
  <c r="K527" i="36"/>
  <c r="J527" i="36"/>
  <c r="A527" i="36"/>
  <c r="P526" i="36"/>
  <c r="O526" i="36"/>
  <c r="N526" i="36"/>
  <c r="K526" i="36"/>
  <c r="J526" i="36"/>
  <c r="A526" i="36"/>
  <c r="P525" i="36"/>
  <c r="O525" i="36"/>
  <c r="N525" i="36"/>
  <c r="K525" i="36"/>
  <c r="J525" i="36"/>
  <c r="F525" i="36"/>
  <c r="E525" i="36"/>
  <c r="A525" i="36"/>
  <c r="P524" i="36"/>
  <c r="O524" i="36"/>
  <c r="N524" i="36"/>
  <c r="K524" i="36"/>
  <c r="J524" i="36"/>
  <c r="F524" i="36"/>
  <c r="E524" i="36"/>
  <c r="A524" i="36"/>
  <c r="P523" i="36"/>
  <c r="O523" i="36"/>
  <c r="N523" i="36"/>
  <c r="K523" i="36"/>
  <c r="J523" i="36"/>
  <c r="F523" i="36"/>
  <c r="E523" i="36"/>
  <c r="A523" i="36"/>
  <c r="P522" i="36"/>
  <c r="O522" i="36"/>
  <c r="N522" i="36"/>
  <c r="K522" i="36"/>
  <c r="J522" i="36"/>
  <c r="F522" i="36"/>
  <c r="E522" i="36"/>
  <c r="F521" i="36"/>
  <c r="E521" i="36"/>
  <c r="A520" i="36"/>
  <c r="P517" i="36"/>
  <c r="O517" i="36"/>
  <c r="N517" i="36"/>
  <c r="K517" i="36"/>
  <c r="J517" i="36"/>
  <c r="F517" i="36"/>
  <c r="E517" i="36"/>
  <c r="A517" i="36"/>
  <c r="P516" i="36"/>
  <c r="O516" i="36"/>
  <c r="N516" i="36"/>
  <c r="J516" i="36"/>
  <c r="A516" i="36"/>
  <c r="P515" i="36"/>
  <c r="O515" i="36"/>
  <c r="N515" i="36"/>
  <c r="K515" i="36"/>
  <c r="J515" i="36"/>
  <c r="P513" i="36"/>
  <c r="K513" i="36"/>
  <c r="F513" i="36"/>
  <c r="A513" i="36"/>
  <c r="P512" i="36"/>
  <c r="K512" i="36"/>
  <c r="F512" i="36"/>
  <c r="A512" i="36"/>
  <c r="P511" i="36"/>
  <c r="K511" i="36"/>
  <c r="F511" i="36"/>
  <c r="A511" i="36"/>
  <c r="P510" i="36"/>
  <c r="K510" i="36"/>
  <c r="F510" i="36"/>
  <c r="A510" i="36"/>
  <c r="P509" i="36"/>
  <c r="K509" i="36"/>
  <c r="P507" i="36"/>
  <c r="A507" i="36"/>
  <c r="P506" i="36"/>
  <c r="K506" i="36"/>
  <c r="F506" i="36"/>
  <c r="A506" i="36"/>
  <c r="P505" i="36"/>
  <c r="K505" i="36"/>
  <c r="F505" i="36"/>
  <c r="A505" i="36"/>
  <c r="P504" i="36"/>
  <c r="O504" i="36"/>
  <c r="N504" i="36"/>
  <c r="K504" i="36"/>
  <c r="J504" i="36"/>
  <c r="I504" i="36"/>
  <c r="F504" i="36"/>
  <c r="E504" i="36"/>
  <c r="A504" i="36"/>
  <c r="P503" i="36"/>
  <c r="O503" i="36"/>
  <c r="N503" i="36"/>
  <c r="K503" i="36"/>
  <c r="J503" i="36"/>
  <c r="I503" i="36"/>
  <c r="A503" i="36"/>
  <c r="P502" i="36"/>
  <c r="O502" i="36"/>
  <c r="N502" i="36"/>
  <c r="K502" i="36"/>
  <c r="J502" i="36"/>
  <c r="I502" i="36"/>
  <c r="F502" i="36"/>
  <c r="E502" i="36"/>
  <c r="P500" i="36"/>
  <c r="K500" i="36"/>
  <c r="A500" i="36"/>
  <c r="P499" i="36"/>
  <c r="K499" i="36"/>
  <c r="A499" i="36"/>
  <c r="P498" i="36"/>
  <c r="K498" i="36"/>
  <c r="A498" i="36"/>
  <c r="P497" i="36"/>
  <c r="K497" i="36"/>
  <c r="A497" i="36"/>
  <c r="P496" i="36"/>
  <c r="K496" i="36"/>
  <c r="A496" i="36"/>
  <c r="P495" i="36"/>
  <c r="K495" i="36"/>
  <c r="A495" i="36"/>
  <c r="P494" i="36"/>
  <c r="K494" i="36"/>
  <c r="A494" i="36"/>
  <c r="P493" i="36"/>
  <c r="K493" i="36"/>
  <c r="A493" i="36"/>
  <c r="P492" i="36"/>
  <c r="K492" i="36"/>
  <c r="A492" i="36"/>
  <c r="P491" i="36"/>
  <c r="K491" i="36"/>
  <c r="A491" i="36"/>
  <c r="P490" i="36"/>
  <c r="K490" i="36"/>
  <c r="A490" i="36"/>
  <c r="P489" i="36"/>
  <c r="K489" i="36"/>
  <c r="F489" i="36"/>
  <c r="D489" i="36"/>
  <c r="F488" i="36"/>
  <c r="E488" i="36"/>
  <c r="P487" i="36"/>
  <c r="O487" i="36"/>
  <c r="N487" i="36"/>
  <c r="A487" i="36"/>
  <c r="P486" i="36"/>
  <c r="O486" i="36"/>
  <c r="N486" i="36"/>
  <c r="K486" i="36"/>
  <c r="J486" i="36"/>
  <c r="F486" i="36"/>
  <c r="D486" i="36"/>
  <c r="A486" i="36"/>
  <c r="P485" i="36"/>
  <c r="O485" i="36"/>
  <c r="N485" i="36"/>
  <c r="K485" i="36"/>
  <c r="J485" i="36"/>
  <c r="A485" i="36"/>
  <c r="P484" i="36"/>
  <c r="O484" i="36"/>
  <c r="N484" i="36"/>
  <c r="K484" i="36"/>
  <c r="J484" i="36"/>
  <c r="F484" i="36"/>
  <c r="E484" i="36"/>
  <c r="A484" i="36"/>
  <c r="P483" i="36"/>
  <c r="O483" i="36"/>
  <c r="N483" i="36"/>
  <c r="K483" i="36"/>
  <c r="J483" i="36"/>
  <c r="F483" i="36"/>
  <c r="E483" i="36"/>
  <c r="A483" i="36"/>
  <c r="P482" i="36"/>
  <c r="O482" i="36"/>
  <c r="N482" i="36"/>
  <c r="K482" i="36"/>
  <c r="J482" i="36"/>
  <c r="F482" i="36"/>
  <c r="E482" i="36"/>
  <c r="F481" i="36"/>
  <c r="E481" i="36"/>
  <c r="P480" i="36"/>
  <c r="O480" i="36"/>
  <c r="N480" i="36"/>
  <c r="K480" i="36"/>
  <c r="J480" i="36"/>
  <c r="F480" i="36"/>
  <c r="E480" i="36"/>
  <c r="A480" i="36"/>
  <c r="P479" i="36"/>
  <c r="O479" i="36"/>
  <c r="N479" i="36"/>
  <c r="K479" i="36"/>
  <c r="J479" i="36"/>
  <c r="A479" i="36"/>
  <c r="P478" i="36"/>
  <c r="O478" i="36"/>
  <c r="N478" i="36"/>
  <c r="K478" i="36"/>
  <c r="J478" i="36"/>
  <c r="F478" i="36"/>
  <c r="A478" i="36"/>
  <c r="P477" i="36"/>
  <c r="O477" i="36"/>
  <c r="N477" i="36"/>
  <c r="K477" i="36"/>
  <c r="J477" i="36"/>
  <c r="F477" i="36"/>
  <c r="F476" i="36"/>
  <c r="P475" i="36"/>
  <c r="A475" i="36"/>
  <c r="P474" i="36"/>
  <c r="K474" i="36"/>
  <c r="A474" i="36"/>
  <c r="P473" i="36"/>
  <c r="K473" i="36"/>
  <c r="F473" i="36"/>
  <c r="A473" i="36"/>
  <c r="P472" i="36"/>
  <c r="K472" i="36"/>
  <c r="F472" i="36"/>
  <c r="A472" i="36"/>
  <c r="P471" i="36"/>
  <c r="K471" i="36"/>
  <c r="F471" i="36"/>
  <c r="A471" i="36"/>
  <c r="P470" i="36"/>
  <c r="K470" i="36"/>
  <c r="F470" i="36"/>
  <c r="A470" i="36"/>
  <c r="P469" i="36"/>
  <c r="K469" i="36"/>
  <c r="F469" i="36"/>
  <c r="A469" i="36"/>
  <c r="P468" i="36"/>
  <c r="K468" i="36"/>
  <c r="F468" i="36"/>
  <c r="A468" i="36"/>
  <c r="P467" i="36"/>
  <c r="K467" i="36"/>
  <c r="F467" i="36"/>
  <c r="A467" i="36"/>
  <c r="P466" i="36"/>
  <c r="K466" i="36"/>
  <c r="F466" i="36"/>
  <c r="A466" i="36"/>
  <c r="P465" i="36"/>
  <c r="K465" i="36"/>
  <c r="F465" i="36"/>
  <c r="A465" i="36"/>
  <c r="P464" i="36"/>
  <c r="K464" i="36"/>
  <c r="F464" i="36"/>
  <c r="A464" i="36"/>
  <c r="P463" i="36"/>
  <c r="K463" i="36"/>
  <c r="F463" i="36"/>
  <c r="A463" i="36"/>
  <c r="P462" i="36"/>
  <c r="K462" i="36"/>
  <c r="F462" i="36"/>
  <c r="A462" i="36"/>
  <c r="P461" i="36"/>
  <c r="K461" i="36"/>
  <c r="F461" i="36"/>
  <c r="A461" i="36"/>
  <c r="P460" i="36"/>
  <c r="K460" i="36"/>
  <c r="F460" i="36"/>
  <c r="A460" i="36"/>
  <c r="P459" i="36"/>
  <c r="K459" i="36"/>
  <c r="F459" i="36"/>
  <c r="A459" i="36"/>
  <c r="P458" i="36"/>
  <c r="K458" i="36"/>
  <c r="F458" i="36"/>
  <c r="F457" i="36"/>
  <c r="P456" i="36"/>
  <c r="A456" i="36"/>
  <c r="P455" i="36"/>
  <c r="A455" i="36"/>
  <c r="P454" i="36"/>
  <c r="K454" i="36"/>
  <c r="F454" i="36"/>
  <c r="A454" i="36"/>
  <c r="P453" i="36"/>
  <c r="K453" i="36"/>
  <c r="A453" i="36"/>
  <c r="P452" i="36"/>
  <c r="K452" i="36"/>
  <c r="A452" i="36"/>
  <c r="P451" i="36"/>
  <c r="K451" i="36"/>
  <c r="A451" i="36"/>
  <c r="P450" i="36"/>
  <c r="K450" i="36"/>
  <c r="A450" i="36"/>
  <c r="P449" i="36"/>
  <c r="K449" i="36"/>
  <c r="A449" i="36"/>
  <c r="P448" i="36"/>
  <c r="K448" i="36"/>
  <c r="A448" i="36"/>
  <c r="P447" i="36"/>
  <c r="K447" i="36"/>
  <c r="A447" i="36"/>
  <c r="P446" i="36"/>
  <c r="K446" i="36"/>
  <c r="A446" i="36"/>
  <c r="P445" i="36"/>
  <c r="K445" i="36"/>
  <c r="A445" i="36"/>
  <c r="P444" i="36"/>
  <c r="K444" i="36"/>
  <c r="A444" i="36"/>
  <c r="P443" i="36"/>
  <c r="K443" i="36"/>
  <c r="A443" i="36"/>
  <c r="P442" i="36"/>
  <c r="K442" i="36"/>
  <c r="A442" i="36"/>
  <c r="P441" i="36"/>
  <c r="K441" i="36"/>
  <c r="A441" i="36"/>
  <c r="P440" i="36"/>
  <c r="K440" i="36"/>
  <c r="A440" i="36"/>
  <c r="P439" i="36"/>
  <c r="K439" i="36"/>
  <c r="A439" i="36"/>
  <c r="P438" i="36"/>
  <c r="K438" i="36"/>
  <c r="P435" i="36"/>
  <c r="K435" i="36"/>
  <c r="A435" i="36"/>
  <c r="P434" i="36"/>
  <c r="K434" i="36"/>
  <c r="A434" i="36"/>
  <c r="P433" i="36"/>
  <c r="K433" i="36"/>
  <c r="A433" i="36"/>
  <c r="P432" i="36"/>
  <c r="K432" i="36"/>
  <c r="F432" i="36"/>
  <c r="A432" i="36"/>
  <c r="P431" i="36"/>
  <c r="K431" i="36"/>
  <c r="A431" i="36"/>
  <c r="P430" i="36"/>
  <c r="K430" i="36"/>
  <c r="F430" i="36"/>
  <c r="A430" i="36"/>
  <c r="P429" i="36"/>
  <c r="K429" i="36"/>
  <c r="F429" i="36"/>
  <c r="A429" i="36"/>
  <c r="P428" i="36"/>
  <c r="K428" i="36"/>
  <c r="F428" i="36"/>
  <c r="A428" i="36"/>
  <c r="P427" i="36"/>
  <c r="K427" i="36"/>
  <c r="F427" i="36"/>
  <c r="A427" i="36"/>
  <c r="P426" i="36"/>
  <c r="K426" i="36"/>
  <c r="F426" i="36"/>
  <c r="A426" i="36"/>
  <c r="P425" i="36"/>
  <c r="K425" i="36"/>
  <c r="F425" i="36"/>
  <c r="A425" i="36"/>
  <c r="P424" i="36"/>
  <c r="K424" i="36"/>
  <c r="F424" i="36"/>
  <c r="A424" i="36"/>
  <c r="P423" i="36"/>
  <c r="K423" i="36"/>
  <c r="F423" i="36"/>
  <c r="A423" i="36"/>
  <c r="P422" i="36"/>
  <c r="K422" i="36"/>
  <c r="F422" i="36"/>
  <c r="A422" i="36"/>
  <c r="P421" i="36"/>
  <c r="K421" i="36"/>
  <c r="F421" i="36"/>
  <c r="A421" i="36"/>
  <c r="P420" i="36"/>
  <c r="K420" i="36"/>
  <c r="F420" i="36"/>
  <c r="A420" i="36"/>
  <c r="P419" i="36"/>
  <c r="K419" i="36"/>
  <c r="F419" i="36"/>
  <c r="A419" i="36"/>
  <c r="P418" i="36"/>
  <c r="K418" i="36"/>
  <c r="F418" i="36"/>
  <c r="A418" i="36"/>
  <c r="P417" i="36"/>
  <c r="K417" i="36"/>
  <c r="F417" i="36"/>
  <c r="A417" i="36"/>
  <c r="P416" i="36"/>
  <c r="K416" i="36"/>
  <c r="F416" i="36"/>
  <c r="A416" i="36"/>
  <c r="P415" i="36"/>
  <c r="K415" i="36"/>
  <c r="A415" i="36"/>
  <c r="P414" i="36"/>
  <c r="K414" i="36"/>
  <c r="F414" i="36"/>
  <c r="A414" i="36"/>
  <c r="P413" i="36"/>
  <c r="K413" i="36"/>
  <c r="F413" i="36"/>
  <c r="A413" i="36"/>
  <c r="P412" i="36"/>
  <c r="K412" i="36"/>
  <c r="F412" i="36"/>
  <c r="A412" i="36"/>
  <c r="P411" i="36"/>
  <c r="K411" i="36"/>
  <c r="F411" i="36"/>
  <c r="A411" i="36"/>
  <c r="P410" i="36"/>
  <c r="K410" i="36"/>
  <c r="F410" i="36"/>
  <c r="A410" i="36"/>
  <c r="P409" i="36"/>
  <c r="K409" i="36"/>
  <c r="F409" i="36"/>
  <c r="A409" i="36"/>
  <c r="P408" i="36"/>
  <c r="K408" i="36"/>
  <c r="F408" i="36"/>
  <c r="A408" i="36"/>
  <c r="P407" i="36"/>
  <c r="K407" i="36"/>
  <c r="F407" i="36"/>
  <c r="A407" i="36"/>
  <c r="P406" i="36"/>
  <c r="K406" i="36"/>
  <c r="F406" i="36"/>
  <c r="A406" i="36"/>
  <c r="P405" i="36"/>
  <c r="K405" i="36"/>
  <c r="F405" i="36"/>
  <c r="A405" i="36"/>
  <c r="P404" i="36"/>
  <c r="K404" i="36"/>
  <c r="F404" i="36"/>
  <c r="A404" i="36"/>
  <c r="P403" i="36"/>
  <c r="K403" i="36"/>
  <c r="F403" i="36"/>
  <c r="A403" i="36"/>
  <c r="P402" i="36"/>
  <c r="K402" i="36"/>
  <c r="F402" i="36"/>
  <c r="A402" i="36"/>
  <c r="P401" i="36"/>
  <c r="K401" i="36"/>
  <c r="F401" i="36"/>
  <c r="A401" i="36"/>
  <c r="P400" i="36"/>
  <c r="K400" i="36"/>
  <c r="F400" i="36"/>
  <c r="A400" i="36"/>
  <c r="P399" i="36"/>
  <c r="K399" i="36"/>
  <c r="F399" i="36"/>
  <c r="A399" i="36"/>
  <c r="P398" i="36"/>
  <c r="K398" i="36"/>
  <c r="F398" i="36"/>
  <c r="A398" i="36"/>
  <c r="P397" i="36"/>
  <c r="K397" i="36"/>
  <c r="F397" i="36"/>
  <c r="A397" i="36"/>
  <c r="P396" i="36"/>
  <c r="K396" i="36"/>
  <c r="F396" i="36"/>
  <c r="F395" i="36"/>
  <c r="P394" i="36"/>
  <c r="K394" i="36"/>
  <c r="A394" i="36"/>
  <c r="P393" i="36"/>
  <c r="K393" i="36"/>
  <c r="F393" i="36"/>
  <c r="A393" i="36"/>
  <c r="P392" i="36"/>
  <c r="K392" i="36"/>
  <c r="F392" i="36"/>
  <c r="A392" i="36"/>
  <c r="P391" i="36"/>
  <c r="K391" i="36"/>
  <c r="F391" i="36"/>
  <c r="A391" i="36"/>
  <c r="P390" i="36"/>
  <c r="K390" i="36"/>
  <c r="F390" i="36"/>
  <c r="A390" i="36"/>
  <c r="P389" i="36"/>
  <c r="K389" i="36"/>
  <c r="F389" i="36"/>
  <c r="A389" i="36"/>
  <c r="P388" i="36"/>
  <c r="K388" i="36"/>
  <c r="F388" i="36"/>
  <c r="A388" i="36"/>
  <c r="P387" i="36"/>
  <c r="K387" i="36"/>
  <c r="F387" i="36"/>
  <c r="A387" i="36"/>
  <c r="P386" i="36"/>
  <c r="K386" i="36"/>
  <c r="F386" i="36"/>
  <c r="A386" i="36"/>
  <c r="P385" i="36"/>
  <c r="K385" i="36"/>
  <c r="F385" i="36"/>
  <c r="A385" i="36"/>
  <c r="P384" i="36"/>
  <c r="K384" i="36"/>
  <c r="F384" i="36"/>
  <c r="A384" i="36"/>
  <c r="P383" i="36"/>
  <c r="K383" i="36"/>
  <c r="F383" i="36"/>
  <c r="A383" i="36"/>
  <c r="P382" i="36"/>
  <c r="K382" i="36"/>
  <c r="A382" i="36"/>
  <c r="P381" i="36"/>
  <c r="K381" i="36"/>
  <c r="F381" i="36"/>
  <c r="A381" i="36"/>
  <c r="P380" i="36"/>
  <c r="K380" i="36"/>
  <c r="F380" i="36"/>
  <c r="A380" i="36"/>
  <c r="P379" i="36"/>
  <c r="K379" i="36"/>
  <c r="F379" i="36"/>
  <c r="A379" i="36"/>
  <c r="P378" i="36"/>
  <c r="K378" i="36"/>
  <c r="F378" i="36"/>
  <c r="A378" i="36"/>
  <c r="P377" i="36"/>
  <c r="K377" i="36"/>
  <c r="F377" i="36"/>
  <c r="A377" i="36"/>
  <c r="P376" i="36"/>
  <c r="K376" i="36"/>
  <c r="F376" i="36"/>
  <c r="A376" i="36"/>
  <c r="P375" i="36"/>
  <c r="K375" i="36"/>
  <c r="F375" i="36"/>
  <c r="A375" i="36"/>
  <c r="P374" i="36"/>
  <c r="K374" i="36"/>
  <c r="F374" i="36"/>
  <c r="A374" i="36"/>
  <c r="P373" i="36"/>
  <c r="K373" i="36"/>
  <c r="F373" i="36"/>
  <c r="A373" i="36"/>
  <c r="P372" i="36"/>
  <c r="K372" i="36"/>
  <c r="F372" i="36"/>
  <c r="A372" i="36"/>
  <c r="P371" i="36"/>
  <c r="K371" i="36"/>
  <c r="F371" i="36"/>
  <c r="A371" i="36"/>
  <c r="P370" i="36"/>
  <c r="K370" i="36"/>
  <c r="A370" i="36"/>
  <c r="P369" i="36"/>
  <c r="K369" i="36"/>
  <c r="A369" i="36"/>
  <c r="P368" i="36"/>
  <c r="K368" i="36"/>
  <c r="A368" i="36"/>
  <c r="P367" i="36"/>
  <c r="K367" i="36"/>
  <c r="A367" i="36"/>
  <c r="P366" i="36"/>
  <c r="K366" i="36"/>
  <c r="A366" i="36"/>
  <c r="P365" i="36"/>
  <c r="K365" i="36"/>
  <c r="A365" i="36"/>
  <c r="P364" i="36"/>
  <c r="K364" i="36"/>
  <c r="A364" i="36"/>
  <c r="P363" i="36"/>
  <c r="K363" i="36"/>
  <c r="A363" i="36"/>
  <c r="P362" i="36"/>
  <c r="K362" i="36"/>
  <c r="F362" i="36"/>
  <c r="A362" i="36"/>
  <c r="P361" i="36"/>
  <c r="K361" i="36"/>
  <c r="F361" i="36"/>
  <c r="A361" i="36"/>
  <c r="P360" i="36"/>
  <c r="K360" i="36"/>
  <c r="F360" i="36"/>
  <c r="F359" i="36"/>
  <c r="P358" i="36"/>
  <c r="K358" i="36"/>
  <c r="F358" i="36"/>
  <c r="E358" i="36"/>
  <c r="D358" i="36"/>
  <c r="C358" i="36"/>
  <c r="B358" i="36"/>
  <c r="A358" i="36"/>
  <c r="P357" i="36"/>
  <c r="K357" i="36"/>
  <c r="F357" i="36"/>
  <c r="E357" i="36"/>
  <c r="D357" i="36"/>
  <c r="C357" i="36"/>
  <c r="B357" i="36"/>
  <c r="A357" i="36"/>
  <c r="P356" i="36"/>
  <c r="K356" i="36"/>
  <c r="F356" i="36"/>
  <c r="E356" i="36"/>
  <c r="D356" i="36"/>
  <c r="C356" i="36"/>
  <c r="B356" i="36"/>
  <c r="A356" i="36"/>
  <c r="P355" i="36"/>
  <c r="K355" i="36"/>
  <c r="F355" i="36"/>
  <c r="E355" i="36"/>
  <c r="D355" i="36"/>
  <c r="C355" i="36"/>
  <c r="B355" i="36"/>
  <c r="A355" i="36"/>
  <c r="P354" i="36"/>
  <c r="K354" i="36"/>
  <c r="F354" i="36"/>
  <c r="E354" i="36"/>
  <c r="D354" i="36"/>
  <c r="C354" i="36"/>
  <c r="B354" i="36"/>
  <c r="A354" i="36"/>
  <c r="P353" i="36"/>
  <c r="K353" i="36"/>
  <c r="A353" i="36"/>
  <c r="P352" i="36"/>
  <c r="K352" i="36"/>
  <c r="F352" i="36"/>
  <c r="A352" i="36"/>
  <c r="F351" i="36"/>
  <c r="F350" i="36"/>
  <c r="P349" i="36"/>
  <c r="K349" i="36"/>
  <c r="P348" i="36"/>
  <c r="K348" i="36"/>
  <c r="F347" i="36"/>
  <c r="P346" i="36"/>
  <c r="A346" i="36"/>
  <c r="P345" i="36"/>
  <c r="A345" i="36"/>
  <c r="P344" i="36"/>
  <c r="A344" i="36"/>
  <c r="P343" i="36"/>
  <c r="A343" i="36"/>
  <c r="P342" i="36"/>
  <c r="A342" i="36"/>
  <c r="P341" i="36"/>
  <c r="A341" i="36"/>
  <c r="P340" i="36"/>
  <c r="K340" i="36"/>
  <c r="A340" i="36"/>
  <c r="P339" i="36"/>
  <c r="K339" i="36"/>
  <c r="F339" i="36"/>
  <c r="A339" i="36"/>
  <c r="P338" i="36"/>
  <c r="K338" i="36"/>
  <c r="F338" i="36"/>
  <c r="A338" i="36"/>
  <c r="P337" i="36"/>
  <c r="K337" i="36"/>
  <c r="F337" i="36"/>
  <c r="A337" i="36"/>
  <c r="P336" i="36"/>
  <c r="K336" i="36"/>
  <c r="A336" i="36"/>
  <c r="P335" i="36"/>
  <c r="K335" i="36"/>
  <c r="F335" i="36"/>
  <c r="A335" i="36"/>
  <c r="P334" i="36"/>
  <c r="K334" i="36"/>
  <c r="F334" i="36"/>
  <c r="A334" i="36"/>
  <c r="P333" i="36"/>
  <c r="K333" i="36"/>
  <c r="F333" i="36"/>
  <c r="A333" i="36"/>
  <c r="P332" i="36"/>
  <c r="K332" i="36"/>
  <c r="F332" i="36"/>
  <c r="A332" i="36"/>
  <c r="P331" i="36"/>
  <c r="K331" i="36"/>
  <c r="F331" i="36"/>
  <c r="A331" i="36"/>
  <c r="P330" i="36"/>
  <c r="K330" i="36"/>
  <c r="F330" i="36"/>
  <c r="A330" i="36"/>
  <c r="P329" i="36"/>
  <c r="K329" i="36"/>
  <c r="F329" i="36"/>
  <c r="A329" i="36"/>
  <c r="P328" i="36"/>
  <c r="K328" i="36"/>
  <c r="F328" i="36"/>
  <c r="A328" i="36"/>
  <c r="P327" i="36"/>
  <c r="K327" i="36"/>
  <c r="F327" i="36"/>
  <c r="A327" i="36"/>
  <c r="P326" i="36"/>
  <c r="K326" i="36"/>
  <c r="F326" i="36"/>
  <c r="A326" i="36"/>
  <c r="P325" i="36"/>
  <c r="K325" i="36"/>
  <c r="F325" i="36"/>
  <c r="A325" i="36"/>
  <c r="P324" i="36"/>
  <c r="K324" i="36"/>
  <c r="F324" i="36"/>
  <c r="A324" i="36"/>
  <c r="P323" i="36"/>
  <c r="K323" i="36"/>
  <c r="F323" i="36"/>
  <c r="A323" i="36"/>
  <c r="P322" i="36"/>
  <c r="K322" i="36"/>
  <c r="F322" i="36"/>
  <c r="A322" i="36"/>
  <c r="P321" i="36"/>
  <c r="K321" i="36"/>
  <c r="F321" i="36"/>
  <c r="A321" i="36"/>
  <c r="P320" i="36"/>
  <c r="K320" i="36"/>
  <c r="F320" i="36"/>
  <c r="A320" i="36"/>
  <c r="P319" i="36"/>
  <c r="K319" i="36"/>
  <c r="F319" i="36"/>
  <c r="A319" i="36"/>
  <c r="P318" i="36"/>
  <c r="K318" i="36"/>
  <c r="F318" i="36"/>
  <c r="A318" i="36"/>
  <c r="P317" i="36"/>
  <c r="K317" i="36"/>
  <c r="F317" i="36"/>
  <c r="A317" i="36"/>
  <c r="P316" i="36"/>
  <c r="K316" i="36"/>
  <c r="F316" i="36"/>
  <c r="A316" i="36"/>
  <c r="P315" i="36"/>
  <c r="K315" i="36"/>
  <c r="F315" i="36"/>
  <c r="A315" i="36"/>
  <c r="P314" i="36"/>
  <c r="K314" i="36"/>
  <c r="F314" i="36"/>
  <c r="A314" i="36"/>
  <c r="P313" i="36"/>
  <c r="K313" i="36"/>
  <c r="F313" i="36"/>
  <c r="A313" i="36"/>
  <c r="P312" i="36"/>
  <c r="K312" i="36"/>
  <c r="F312" i="36"/>
  <c r="A312" i="36"/>
  <c r="P311" i="36"/>
  <c r="K311" i="36"/>
  <c r="F311" i="36"/>
  <c r="A311" i="36"/>
  <c r="P310" i="36"/>
  <c r="K310" i="36"/>
  <c r="F310" i="36"/>
  <c r="A310" i="36"/>
  <c r="P309" i="36"/>
  <c r="K309" i="36"/>
  <c r="F309" i="36"/>
  <c r="A309" i="36"/>
  <c r="P308" i="36"/>
  <c r="K308" i="36"/>
  <c r="F308" i="36"/>
  <c r="A308" i="36"/>
  <c r="P307" i="36"/>
  <c r="K307" i="36"/>
  <c r="F307" i="36"/>
  <c r="A307" i="36"/>
  <c r="P306" i="36"/>
  <c r="K306" i="36"/>
  <c r="F306" i="36"/>
  <c r="A306" i="36"/>
  <c r="P305" i="36"/>
  <c r="K305" i="36"/>
  <c r="F305" i="36"/>
  <c r="F304" i="36"/>
  <c r="P303" i="36"/>
  <c r="P301" i="36"/>
  <c r="K301" i="36"/>
  <c r="F301" i="36"/>
  <c r="A301" i="36"/>
  <c r="P300" i="36"/>
  <c r="K300" i="36"/>
  <c r="A300" i="36"/>
  <c r="P299" i="36"/>
  <c r="K299" i="36"/>
  <c r="F299" i="36"/>
  <c r="F298" i="36"/>
  <c r="A297" i="36"/>
  <c r="A296" i="36"/>
  <c r="P295" i="36"/>
  <c r="K295" i="36"/>
  <c r="A295" i="36"/>
  <c r="P294" i="36"/>
  <c r="K294" i="36"/>
  <c r="A294" i="36"/>
  <c r="P293" i="36"/>
  <c r="K293" i="36"/>
  <c r="F293" i="36"/>
  <c r="A293" i="36"/>
  <c r="P292" i="36"/>
  <c r="K292" i="36"/>
  <c r="A292" i="36"/>
  <c r="P291" i="36"/>
  <c r="K291" i="36"/>
  <c r="F291" i="36"/>
  <c r="P289" i="36"/>
  <c r="A289" i="36"/>
  <c r="P288" i="36"/>
  <c r="A288" i="36"/>
  <c r="P287" i="36"/>
  <c r="A287" i="36"/>
  <c r="P286" i="36"/>
  <c r="A286" i="36"/>
  <c r="P285" i="36"/>
  <c r="A285" i="36"/>
  <c r="P284" i="36"/>
  <c r="K284" i="36"/>
  <c r="A284" i="36"/>
  <c r="P283" i="36"/>
  <c r="K283" i="36"/>
  <c r="F283" i="36"/>
  <c r="A283" i="36"/>
  <c r="P282" i="36"/>
  <c r="K282" i="36"/>
  <c r="P280" i="36"/>
  <c r="A280" i="36"/>
  <c r="P279" i="36"/>
  <c r="A279" i="36"/>
  <c r="P278" i="36"/>
  <c r="A278" i="36"/>
  <c r="P277" i="36"/>
  <c r="A277" i="36"/>
  <c r="P276" i="36"/>
  <c r="A276" i="36"/>
  <c r="P275" i="36"/>
  <c r="K275" i="36"/>
  <c r="A275" i="36"/>
  <c r="P274" i="36"/>
  <c r="K274" i="36"/>
  <c r="A274" i="36"/>
  <c r="P273" i="36"/>
  <c r="K273" i="36"/>
  <c r="A273" i="36"/>
  <c r="P272" i="36"/>
  <c r="K272" i="36"/>
  <c r="F271" i="36"/>
  <c r="P270" i="36"/>
  <c r="A270" i="36"/>
  <c r="P269" i="36"/>
  <c r="K269" i="36"/>
  <c r="A269" i="36"/>
  <c r="P268" i="36"/>
  <c r="A268" i="36"/>
  <c r="P267" i="36"/>
  <c r="K267" i="36"/>
  <c r="A267" i="36"/>
  <c r="P266" i="36"/>
  <c r="K266" i="36"/>
  <c r="F266" i="36"/>
  <c r="A266" i="36"/>
  <c r="P265" i="36"/>
  <c r="K265" i="36"/>
  <c r="A265" i="36"/>
  <c r="P264" i="36"/>
  <c r="K264" i="36"/>
  <c r="F264" i="36"/>
  <c r="A264" i="36"/>
  <c r="P263" i="36"/>
  <c r="K263" i="36"/>
  <c r="F263" i="36"/>
  <c r="A263" i="36"/>
  <c r="P262" i="36"/>
  <c r="K262" i="36"/>
  <c r="F262" i="36"/>
  <c r="A262" i="36"/>
  <c r="P261" i="36"/>
  <c r="K261" i="36"/>
  <c r="F261" i="36"/>
  <c r="A261" i="36"/>
  <c r="P260" i="36"/>
  <c r="K260" i="36"/>
  <c r="F260" i="36"/>
  <c r="A260" i="36"/>
  <c r="P259" i="36"/>
  <c r="K259" i="36"/>
  <c r="F259" i="36"/>
  <c r="A259" i="36"/>
  <c r="P258" i="36"/>
  <c r="A258" i="36"/>
  <c r="P257" i="36"/>
  <c r="K257" i="36"/>
  <c r="F257" i="36"/>
  <c r="A257" i="36"/>
  <c r="P256" i="36"/>
  <c r="K256" i="36"/>
  <c r="F256" i="36"/>
  <c r="A256" i="36"/>
  <c r="P255" i="36"/>
  <c r="K255" i="36"/>
  <c r="F255" i="36"/>
  <c r="A255" i="36"/>
  <c r="P254" i="36"/>
  <c r="A254" i="36"/>
  <c r="P253" i="36"/>
  <c r="K253" i="36"/>
  <c r="F253" i="36"/>
  <c r="A253" i="36"/>
  <c r="P252" i="36"/>
  <c r="A252" i="36"/>
  <c r="P251" i="36"/>
  <c r="K251" i="36"/>
  <c r="F251" i="36"/>
  <c r="A251" i="36"/>
  <c r="P250" i="36"/>
  <c r="A250" i="36"/>
  <c r="P249" i="36"/>
  <c r="K249" i="36"/>
  <c r="F249" i="36"/>
  <c r="A249" i="36"/>
  <c r="P248" i="36"/>
  <c r="K248" i="36"/>
  <c r="F248" i="36"/>
  <c r="A248" i="36"/>
  <c r="K247" i="36"/>
  <c r="F247" i="36"/>
  <c r="A247" i="36"/>
  <c r="P246" i="36"/>
  <c r="A246" i="36"/>
  <c r="P245" i="36"/>
  <c r="K245" i="36"/>
  <c r="F245" i="36"/>
  <c r="A245" i="36"/>
  <c r="K244" i="36"/>
  <c r="F244" i="36"/>
  <c r="A244" i="36"/>
  <c r="P243" i="36"/>
  <c r="K243" i="36"/>
  <c r="F243" i="36"/>
  <c r="F242" i="36"/>
  <c r="P241" i="36"/>
  <c r="K241" i="36"/>
  <c r="F241" i="36"/>
  <c r="A241" i="36"/>
  <c r="P240" i="36"/>
  <c r="K240" i="36"/>
  <c r="A240" i="36"/>
  <c r="P239" i="36"/>
  <c r="K239" i="36"/>
  <c r="F239" i="36"/>
  <c r="A239" i="36"/>
  <c r="P238" i="36"/>
  <c r="K238" i="36"/>
  <c r="A238" i="36"/>
  <c r="P237" i="36"/>
  <c r="K237" i="36"/>
  <c r="F237" i="36"/>
  <c r="A237" i="36"/>
  <c r="P236" i="36"/>
  <c r="K236" i="36"/>
  <c r="F236" i="36"/>
  <c r="A236" i="36"/>
  <c r="P235" i="36"/>
  <c r="K235" i="36"/>
  <c r="F235" i="36"/>
  <c r="A235" i="36"/>
  <c r="P234" i="36"/>
  <c r="K234" i="36"/>
  <c r="F234" i="36"/>
  <c r="A234" i="36"/>
  <c r="P233" i="36"/>
  <c r="K233" i="36"/>
  <c r="F233" i="36"/>
  <c r="A233" i="36"/>
  <c r="P232" i="36"/>
  <c r="K232" i="36"/>
  <c r="F232" i="36"/>
  <c r="A232" i="36"/>
  <c r="P231" i="36"/>
  <c r="A231" i="36"/>
  <c r="P230" i="36"/>
  <c r="K230" i="36"/>
  <c r="F230" i="36"/>
  <c r="F229" i="36"/>
  <c r="P228" i="36"/>
  <c r="A228" i="36"/>
  <c r="P227" i="36"/>
  <c r="A227" i="36"/>
  <c r="P226" i="36"/>
  <c r="A226" i="36"/>
  <c r="P225" i="36"/>
  <c r="K225" i="36"/>
  <c r="F225" i="36"/>
  <c r="A225" i="36"/>
  <c r="P224" i="36"/>
  <c r="A224" i="36"/>
  <c r="P223" i="36"/>
  <c r="K223" i="36"/>
  <c r="F223" i="36"/>
  <c r="A223" i="36"/>
  <c r="P222" i="36"/>
  <c r="A222" i="36"/>
  <c r="P221" i="36"/>
  <c r="K221" i="36"/>
  <c r="F220" i="36"/>
  <c r="P219" i="36"/>
  <c r="A219" i="36"/>
  <c r="P218" i="36"/>
  <c r="A218" i="36"/>
  <c r="P217" i="36"/>
  <c r="A217" i="36"/>
  <c r="P216" i="36"/>
  <c r="K216" i="36"/>
  <c r="F216" i="36"/>
  <c r="A216" i="36"/>
  <c r="P215" i="36"/>
  <c r="K215" i="36"/>
  <c r="F214" i="36"/>
  <c r="P213" i="36"/>
  <c r="K213" i="36"/>
  <c r="F213" i="36"/>
  <c r="A213" i="36"/>
  <c r="P212" i="36"/>
  <c r="K212" i="36"/>
  <c r="A212" i="36"/>
  <c r="P211" i="36"/>
  <c r="K211" i="36"/>
  <c r="F211" i="36"/>
  <c r="A211" i="36"/>
  <c r="P210" i="36"/>
  <c r="K210" i="36"/>
  <c r="F210" i="36"/>
  <c r="A210" i="36"/>
  <c r="P209" i="36"/>
  <c r="K209" i="36"/>
  <c r="F209" i="36"/>
  <c r="A209" i="36"/>
  <c r="P208" i="36"/>
  <c r="K208" i="36"/>
  <c r="F208" i="36"/>
  <c r="A208" i="36"/>
  <c r="P207" i="36"/>
  <c r="A207" i="36"/>
  <c r="P206" i="36"/>
  <c r="K206" i="36"/>
  <c r="F206" i="36"/>
  <c r="F205" i="36"/>
  <c r="F204" i="36"/>
  <c r="P203" i="36"/>
  <c r="K203" i="36"/>
  <c r="A203" i="36"/>
  <c r="P202" i="36"/>
  <c r="K202" i="36"/>
  <c r="A202" i="36"/>
  <c r="P201" i="36"/>
  <c r="K201" i="36"/>
  <c r="F201" i="36"/>
  <c r="A201" i="36"/>
  <c r="P200" i="36"/>
  <c r="K200" i="36"/>
  <c r="A200" i="36"/>
  <c r="P199" i="36"/>
  <c r="K199" i="36"/>
  <c r="F199" i="36"/>
  <c r="A199" i="36"/>
  <c r="P198" i="36"/>
  <c r="K198" i="36"/>
  <c r="F198" i="36"/>
  <c r="A198" i="36"/>
  <c r="P197" i="36"/>
  <c r="K197" i="36"/>
  <c r="A197" i="36"/>
  <c r="P196" i="36"/>
  <c r="K196" i="36"/>
  <c r="F196" i="36"/>
  <c r="A196" i="36"/>
  <c r="P195" i="36"/>
  <c r="K195" i="36"/>
  <c r="A195" i="36"/>
  <c r="P194" i="36"/>
  <c r="K194" i="36"/>
  <c r="A194" i="36"/>
  <c r="P193" i="36"/>
  <c r="K193" i="36"/>
  <c r="A193" i="36"/>
  <c r="P192" i="36"/>
  <c r="K192" i="36"/>
  <c r="A192" i="36"/>
  <c r="P191" i="36"/>
  <c r="K191" i="36"/>
  <c r="A191" i="36"/>
  <c r="P190" i="36"/>
  <c r="K190" i="36"/>
  <c r="A190" i="36"/>
  <c r="P189" i="36"/>
  <c r="K189" i="36"/>
  <c r="A189" i="36"/>
  <c r="P188" i="36"/>
  <c r="K188" i="36"/>
  <c r="A188" i="36"/>
  <c r="P187" i="36"/>
  <c r="K187" i="36"/>
  <c r="A187" i="36"/>
  <c r="P186" i="36"/>
  <c r="K186" i="36"/>
  <c r="A186" i="36"/>
  <c r="P185" i="36"/>
  <c r="K185" i="36"/>
  <c r="A185" i="36"/>
  <c r="P184" i="36"/>
  <c r="K184" i="36"/>
  <c r="A184" i="36"/>
  <c r="P183" i="36"/>
  <c r="K183" i="36"/>
  <c r="F183" i="36"/>
  <c r="A183" i="36"/>
  <c r="P182" i="36"/>
  <c r="K182" i="36"/>
  <c r="F182" i="36"/>
  <c r="A182" i="36"/>
  <c r="P181" i="36"/>
  <c r="K181" i="36"/>
  <c r="A181" i="36"/>
  <c r="P180" i="36"/>
  <c r="K180" i="36"/>
  <c r="F180" i="36"/>
  <c r="A180" i="36"/>
  <c r="P179" i="36"/>
  <c r="K179" i="36"/>
  <c r="F179" i="36"/>
  <c r="A179" i="36"/>
  <c r="P178" i="36"/>
  <c r="K178" i="36"/>
  <c r="F178" i="36"/>
  <c r="A178" i="36"/>
  <c r="P177" i="36"/>
  <c r="K177" i="36"/>
  <c r="F177" i="36"/>
  <c r="A177" i="36"/>
  <c r="P176" i="36"/>
  <c r="K176" i="36"/>
  <c r="F176" i="36"/>
  <c r="A176" i="36"/>
  <c r="P175" i="36"/>
  <c r="K175" i="36"/>
  <c r="F175" i="36"/>
  <c r="A175" i="36"/>
  <c r="P174" i="36"/>
  <c r="K174" i="36"/>
  <c r="F174" i="36"/>
  <c r="A174" i="36"/>
  <c r="P173" i="36"/>
  <c r="K173" i="36"/>
  <c r="F173" i="36"/>
  <c r="A173" i="36"/>
  <c r="P172" i="36"/>
  <c r="K172" i="36"/>
  <c r="F172" i="36"/>
  <c r="A172" i="36"/>
  <c r="P171" i="36"/>
  <c r="K171" i="36"/>
  <c r="F171" i="36"/>
  <c r="A171" i="36"/>
  <c r="P170" i="36"/>
  <c r="K170" i="36"/>
  <c r="F170" i="36"/>
  <c r="A170" i="36"/>
  <c r="P169" i="36"/>
  <c r="K169" i="36"/>
  <c r="F169" i="36"/>
  <c r="A169" i="36"/>
  <c r="P168" i="36"/>
  <c r="K168" i="36"/>
  <c r="F168" i="36"/>
  <c r="A168" i="36"/>
  <c r="P167" i="36"/>
  <c r="K167" i="36"/>
  <c r="F167" i="36"/>
  <c r="A167" i="36"/>
  <c r="P166" i="36"/>
  <c r="K166" i="36"/>
  <c r="F166" i="36"/>
  <c r="A166" i="36"/>
  <c r="P165" i="36"/>
  <c r="K165" i="36"/>
  <c r="F165" i="36"/>
  <c r="A165" i="36"/>
  <c r="P164" i="36"/>
  <c r="K164" i="36"/>
  <c r="F164" i="36"/>
  <c r="A164" i="36"/>
  <c r="P163" i="36"/>
  <c r="K163" i="36"/>
  <c r="F163" i="36"/>
  <c r="A163" i="36"/>
  <c r="P162" i="36"/>
  <c r="K162" i="36"/>
  <c r="F162" i="36"/>
  <c r="A162" i="36"/>
  <c r="P161" i="36"/>
  <c r="K161" i="36"/>
  <c r="F161" i="36"/>
  <c r="A161" i="36"/>
  <c r="P160" i="36"/>
  <c r="K160" i="36"/>
  <c r="F160" i="36"/>
  <c r="A160" i="36"/>
  <c r="P159" i="36"/>
  <c r="K159" i="36"/>
  <c r="F159" i="36"/>
  <c r="A159" i="36"/>
  <c r="P158" i="36"/>
  <c r="K158" i="36"/>
  <c r="F158" i="36"/>
  <c r="A158" i="36"/>
  <c r="P157" i="36"/>
  <c r="K157" i="36"/>
  <c r="F157" i="36"/>
  <c r="A157" i="36"/>
  <c r="P156" i="36"/>
  <c r="K156" i="36"/>
  <c r="F156" i="36"/>
  <c r="A156" i="36"/>
  <c r="P155" i="36"/>
  <c r="K155" i="36"/>
  <c r="F155" i="36"/>
  <c r="A155" i="36"/>
  <c r="P154" i="36"/>
  <c r="K154" i="36"/>
  <c r="F154" i="36"/>
  <c r="A154" i="36"/>
  <c r="P153" i="36"/>
  <c r="K153" i="36"/>
  <c r="F153" i="36"/>
  <c r="P151" i="36"/>
  <c r="A151" i="36"/>
  <c r="P150" i="36"/>
  <c r="A150" i="36"/>
  <c r="P149" i="36"/>
  <c r="A149" i="36"/>
  <c r="P148" i="36"/>
  <c r="A148" i="36"/>
  <c r="P147" i="36"/>
  <c r="A147" i="36"/>
  <c r="P146" i="36"/>
  <c r="A146" i="36"/>
  <c r="P145" i="36"/>
  <c r="A145" i="36"/>
  <c r="P144" i="36"/>
  <c r="A144" i="36"/>
  <c r="P143" i="36"/>
  <c r="A143" i="36"/>
  <c r="P142" i="36"/>
  <c r="K142" i="36"/>
  <c r="F142" i="36"/>
  <c r="A142" i="36"/>
  <c r="P141" i="36"/>
  <c r="K141" i="36"/>
  <c r="F141" i="36"/>
  <c r="A141" i="36"/>
  <c r="P140" i="36"/>
  <c r="K140" i="36"/>
  <c r="F140" i="36"/>
  <c r="A140" i="36"/>
  <c r="P139" i="36"/>
  <c r="K139" i="36"/>
  <c r="F139" i="36"/>
  <c r="A139" i="36"/>
  <c r="P138" i="36"/>
  <c r="K138" i="36"/>
  <c r="A138" i="36"/>
  <c r="P137" i="36"/>
  <c r="K137" i="36"/>
  <c r="A137" i="36"/>
  <c r="P136" i="36"/>
  <c r="A136" i="36"/>
  <c r="P135" i="36"/>
  <c r="A135" i="36"/>
  <c r="P134" i="36"/>
  <c r="K134" i="36"/>
  <c r="F134" i="36"/>
  <c r="A134" i="36"/>
  <c r="P133" i="36"/>
  <c r="K133" i="36"/>
  <c r="F133" i="36"/>
  <c r="A133" i="36"/>
  <c r="P132" i="36"/>
  <c r="K132" i="36"/>
  <c r="F132" i="36"/>
  <c r="A132" i="36"/>
  <c r="P131" i="36"/>
  <c r="F131" i="36"/>
  <c r="A131" i="36"/>
  <c r="P130" i="36"/>
  <c r="K130" i="36"/>
  <c r="F130" i="36"/>
  <c r="A130" i="36"/>
  <c r="P129" i="36"/>
  <c r="K129" i="36"/>
  <c r="F129" i="36"/>
  <c r="A129" i="36"/>
  <c r="P128" i="36"/>
  <c r="K128" i="36"/>
  <c r="F128" i="36"/>
  <c r="A128" i="36"/>
  <c r="P127" i="36"/>
  <c r="K127" i="36"/>
  <c r="F127" i="36"/>
  <c r="A127" i="36"/>
  <c r="P126" i="36"/>
  <c r="K126" i="36"/>
  <c r="F126" i="36"/>
  <c r="A126" i="36"/>
  <c r="P125" i="36"/>
  <c r="K125" i="36"/>
  <c r="F125" i="36"/>
  <c r="A125" i="36"/>
  <c r="P124" i="36"/>
  <c r="K124" i="36"/>
  <c r="F124" i="36"/>
  <c r="A124" i="36"/>
  <c r="P123" i="36"/>
  <c r="K123" i="36"/>
  <c r="F123" i="36"/>
  <c r="A123" i="36"/>
  <c r="P122" i="36"/>
  <c r="K122" i="36"/>
  <c r="F122" i="36"/>
  <c r="A122" i="36"/>
  <c r="P121" i="36"/>
  <c r="F121" i="36"/>
  <c r="A121" i="36"/>
  <c r="P120" i="36"/>
  <c r="K120" i="36"/>
  <c r="F120" i="36"/>
  <c r="A120" i="36"/>
  <c r="P119" i="36"/>
  <c r="K119" i="36"/>
  <c r="F119" i="36"/>
  <c r="A119" i="36"/>
  <c r="P118" i="36"/>
  <c r="K118" i="36"/>
  <c r="F118" i="36"/>
  <c r="A118" i="36"/>
  <c r="P117" i="36"/>
  <c r="K117" i="36"/>
  <c r="F117" i="36"/>
  <c r="A117" i="36"/>
  <c r="P116" i="36"/>
  <c r="K116" i="36"/>
  <c r="F116" i="36"/>
  <c r="A116" i="36"/>
  <c r="P115" i="36"/>
  <c r="K115" i="36"/>
  <c r="F115" i="36"/>
  <c r="A115" i="36"/>
  <c r="P114" i="36"/>
  <c r="K114" i="36"/>
  <c r="F114" i="36"/>
  <c r="A114" i="36"/>
  <c r="P113" i="36"/>
  <c r="K113" i="36"/>
  <c r="F113" i="36"/>
  <c r="A113" i="36"/>
  <c r="P112" i="36"/>
  <c r="K112" i="36"/>
  <c r="F112" i="36"/>
  <c r="A112" i="36"/>
  <c r="P111" i="36"/>
  <c r="K111" i="36"/>
  <c r="F111" i="36"/>
  <c r="A111" i="36"/>
  <c r="P110" i="36"/>
  <c r="K110" i="36"/>
  <c r="F110" i="36"/>
  <c r="A110" i="36"/>
  <c r="P109" i="36"/>
  <c r="K109" i="36"/>
  <c r="F109" i="36"/>
  <c r="A109" i="36"/>
  <c r="P108" i="36"/>
  <c r="K108" i="36"/>
  <c r="F108" i="36"/>
  <c r="A108" i="36"/>
  <c r="P107" i="36"/>
  <c r="K107" i="36"/>
  <c r="F107" i="36"/>
  <c r="A107" i="36"/>
  <c r="P106" i="36"/>
  <c r="K106" i="36"/>
  <c r="F106" i="36"/>
  <c r="P104" i="36"/>
  <c r="A104" i="36"/>
  <c r="P103" i="36"/>
  <c r="K103" i="36"/>
  <c r="A103" i="36"/>
  <c r="P102" i="36"/>
  <c r="K102" i="36"/>
  <c r="J102" i="36"/>
  <c r="A102" i="36"/>
  <c r="P101" i="36"/>
  <c r="A101" i="36"/>
  <c r="P100" i="36"/>
  <c r="A100" i="36"/>
  <c r="P99" i="36"/>
  <c r="A99" i="36"/>
  <c r="P98" i="36"/>
  <c r="A98" i="36"/>
  <c r="P97" i="36"/>
  <c r="K97" i="36"/>
  <c r="F97" i="36"/>
  <c r="A97" i="36"/>
  <c r="P96" i="36"/>
  <c r="K96" i="36"/>
  <c r="F96" i="36"/>
  <c r="P94" i="36"/>
  <c r="A94" i="36"/>
  <c r="P93" i="36"/>
  <c r="A93" i="36"/>
  <c r="P92" i="36"/>
  <c r="K92" i="36"/>
  <c r="A92" i="36"/>
  <c r="P91" i="36"/>
  <c r="K91" i="36"/>
  <c r="A91" i="36"/>
  <c r="P90" i="36"/>
  <c r="K90" i="36"/>
  <c r="F90" i="36"/>
  <c r="A90" i="36"/>
  <c r="P89" i="36"/>
  <c r="K89" i="36"/>
  <c r="F89" i="36"/>
  <c r="A89" i="36"/>
  <c r="P88" i="36"/>
  <c r="K88" i="36"/>
  <c r="F88" i="36"/>
  <c r="A88" i="36"/>
  <c r="P87" i="36"/>
  <c r="K87" i="36"/>
  <c r="F87" i="36"/>
  <c r="A87" i="36"/>
  <c r="P86" i="36"/>
  <c r="K86" i="36"/>
  <c r="F86" i="36"/>
  <c r="A86" i="36"/>
  <c r="P85" i="36"/>
  <c r="K85" i="36"/>
  <c r="F85" i="36"/>
  <c r="A85" i="36"/>
  <c r="P84" i="36"/>
  <c r="K84" i="36"/>
  <c r="F84" i="36"/>
  <c r="A84" i="36"/>
  <c r="P83" i="36"/>
  <c r="K83" i="36"/>
  <c r="F83" i="36"/>
  <c r="A83" i="36"/>
  <c r="P82" i="36"/>
  <c r="K82" i="36"/>
  <c r="F82" i="36"/>
  <c r="P80" i="36"/>
  <c r="A80" i="36"/>
  <c r="P79" i="36"/>
  <c r="A79" i="36"/>
  <c r="P78" i="36"/>
  <c r="A78" i="36"/>
  <c r="P77" i="36"/>
  <c r="K77" i="36"/>
  <c r="F77" i="36"/>
  <c r="A77" i="36"/>
  <c r="P76" i="36"/>
  <c r="K76" i="36"/>
  <c r="F76" i="36"/>
  <c r="A76" i="36"/>
  <c r="P75" i="36"/>
  <c r="K75" i="36"/>
  <c r="F75" i="36"/>
  <c r="A75" i="36"/>
  <c r="P74" i="36"/>
  <c r="K74" i="36"/>
  <c r="F74" i="36"/>
  <c r="P72" i="36"/>
  <c r="K72" i="36"/>
  <c r="F72" i="36"/>
  <c r="P71" i="36"/>
  <c r="K71" i="36"/>
  <c r="F71" i="36"/>
  <c r="P69" i="36"/>
  <c r="K69" i="36"/>
  <c r="F69" i="36"/>
  <c r="A69" i="36"/>
  <c r="P68" i="36"/>
  <c r="K68" i="36"/>
  <c r="F68" i="36"/>
  <c r="A68" i="36"/>
  <c r="P67" i="36"/>
  <c r="K67" i="36"/>
  <c r="F67" i="36"/>
  <c r="A67" i="36"/>
  <c r="P66" i="36"/>
  <c r="K66" i="36"/>
  <c r="F66" i="36"/>
  <c r="A66" i="36"/>
  <c r="P65" i="36"/>
  <c r="K65" i="36"/>
  <c r="F65" i="36"/>
  <c r="A65" i="36"/>
  <c r="A64" i="36"/>
  <c r="P63" i="36"/>
  <c r="K63" i="36"/>
  <c r="F63" i="36"/>
  <c r="A63" i="36"/>
  <c r="P62" i="36"/>
  <c r="K62" i="36"/>
  <c r="F62" i="36"/>
  <c r="P60" i="36"/>
  <c r="P59" i="36"/>
  <c r="P58" i="36"/>
  <c r="P57" i="36"/>
  <c r="P56" i="36"/>
  <c r="K56" i="36"/>
  <c r="F56" i="36"/>
  <c r="A56" i="36"/>
  <c r="P55" i="36"/>
  <c r="K55" i="36"/>
  <c r="F55" i="36"/>
  <c r="A55" i="36"/>
  <c r="P54" i="36"/>
  <c r="K54" i="36"/>
  <c r="F54" i="36"/>
  <c r="A54" i="36"/>
  <c r="P53" i="36"/>
  <c r="K53" i="36"/>
  <c r="F53" i="36"/>
  <c r="A53" i="36"/>
  <c r="P52" i="36"/>
  <c r="K52" i="36"/>
  <c r="F52" i="36"/>
  <c r="A52" i="36"/>
  <c r="P51" i="36"/>
  <c r="K51" i="36"/>
  <c r="F51" i="36"/>
  <c r="P49" i="36"/>
  <c r="P48" i="36"/>
  <c r="K48" i="36"/>
  <c r="F48" i="36"/>
  <c r="A48" i="36"/>
  <c r="P47" i="36"/>
  <c r="K47" i="36"/>
  <c r="F47" i="36"/>
  <c r="A47" i="36"/>
  <c r="P46" i="36"/>
  <c r="K46" i="36"/>
  <c r="F46" i="36"/>
  <c r="A46" i="36"/>
  <c r="P45" i="36"/>
  <c r="K45" i="36"/>
  <c r="F45" i="36"/>
  <c r="A45" i="36"/>
  <c r="P44" i="36"/>
  <c r="K44" i="36"/>
  <c r="F44" i="36"/>
  <c r="A44" i="36"/>
  <c r="K43" i="36"/>
  <c r="F43" i="36"/>
  <c r="A43" i="36"/>
  <c r="P42" i="36"/>
  <c r="K42" i="36"/>
  <c r="F42" i="36"/>
  <c r="A42" i="36"/>
  <c r="P41" i="36"/>
  <c r="K41" i="36"/>
  <c r="F41" i="36"/>
  <c r="A41" i="36"/>
  <c r="P40" i="36"/>
  <c r="K40" i="36"/>
  <c r="F40" i="36"/>
  <c r="A40" i="36"/>
  <c r="P39" i="36"/>
  <c r="K39" i="36"/>
  <c r="F39" i="36"/>
  <c r="P36" i="36"/>
  <c r="K36" i="36"/>
  <c r="F36" i="36"/>
  <c r="A36" i="36"/>
  <c r="P35" i="36"/>
  <c r="K35" i="36"/>
  <c r="F35" i="36"/>
  <c r="A35" i="36"/>
  <c r="P34" i="36"/>
  <c r="K34" i="36"/>
  <c r="F34" i="36"/>
  <c r="A34" i="36"/>
  <c r="P33" i="36"/>
  <c r="K33" i="36"/>
  <c r="F33" i="36"/>
  <c r="A33" i="36"/>
  <c r="P32" i="36"/>
  <c r="K32" i="36"/>
  <c r="F32" i="36"/>
  <c r="P31" i="36"/>
  <c r="K31" i="36"/>
  <c r="F31" i="36"/>
  <c r="P30" i="36"/>
  <c r="K30" i="36"/>
  <c r="F30" i="36"/>
  <c r="P28" i="36"/>
  <c r="K28" i="36"/>
  <c r="F28" i="36"/>
  <c r="P27" i="36"/>
  <c r="P26" i="36"/>
  <c r="P25" i="36"/>
  <c r="P24" i="36"/>
  <c r="K24" i="36"/>
  <c r="F24" i="36"/>
  <c r="P23" i="36"/>
  <c r="K23" i="36"/>
  <c r="F23" i="36"/>
  <c r="P22" i="36"/>
  <c r="K22" i="36"/>
  <c r="F22" i="36"/>
  <c r="P21" i="36"/>
  <c r="K21" i="36"/>
  <c r="F21" i="36"/>
  <c r="P20" i="36"/>
  <c r="K20" i="36"/>
  <c r="F20" i="36"/>
  <c r="P19" i="36"/>
  <c r="K19" i="36"/>
  <c r="F19" i="36"/>
  <c r="P18" i="36"/>
  <c r="K18" i="36"/>
  <c r="F18" i="36"/>
  <c r="P17" i="36"/>
  <c r="K17" i="36"/>
  <c r="F17" i="36"/>
  <c r="P16" i="36"/>
  <c r="K16" i="36"/>
  <c r="F16" i="36"/>
  <c r="P15" i="36"/>
  <c r="K15" i="36"/>
  <c r="F15" i="36"/>
  <c r="F1062" i="39"/>
  <c r="F1061" i="39"/>
  <c r="F1060" i="39"/>
  <c r="F1059" i="39"/>
  <c r="F1058" i="39"/>
  <c r="F1057" i="39"/>
  <c r="F1056" i="39"/>
  <c r="F1055" i="39"/>
  <c r="F1054" i="39"/>
  <c r="F1053" i="39"/>
  <c r="F1052" i="39"/>
  <c r="F1051" i="39"/>
  <c r="F1050" i="39"/>
  <c r="F1049" i="39"/>
  <c r="F1048" i="39"/>
  <c r="F1047" i="39"/>
  <c r="F1046" i="39"/>
  <c r="F1045" i="39"/>
  <c r="F1043" i="39"/>
  <c r="F1042" i="39"/>
  <c r="F1040" i="39"/>
  <c r="F1039" i="39"/>
  <c r="F1038" i="39"/>
  <c r="P1500" i="33"/>
  <c r="O1500" i="33"/>
  <c r="N1500" i="33"/>
  <c r="K1500" i="33"/>
  <c r="J1500" i="33"/>
  <c r="P1499" i="33"/>
  <c r="O1499" i="33"/>
  <c r="N1499" i="33"/>
  <c r="K1499" i="33"/>
  <c r="J1499" i="33"/>
  <c r="P1498" i="33"/>
  <c r="O1498" i="33"/>
  <c r="N1498" i="33"/>
  <c r="K1498" i="33"/>
  <c r="J1498" i="33"/>
  <c r="A1498" i="33"/>
  <c r="P1497" i="33"/>
  <c r="O1497" i="33"/>
  <c r="N1497" i="33"/>
  <c r="K1497" i="33"/>
  <c r="J1497" i="33"/>
  <c r="A1497" i="33"/>
  <c r="P1496" i="33"/>
  <c r="O1496" i="33"/>
  <c r="N1496" i="33"/>
  <c r="K1496" i="33"/>
  <c r="J1496" i="33"/>
  <c r="A1496" i="33"/>
  <c r="P1495" i="33"/>
  <c r="O1495" i="33"/>
  <c r="N1495" i="33"/>
  <c r="K1495" i="33"/>
  <c r="J1495" i="33"/>
  <c r="A1495" i="33"/>
  <c r="P1494" i="33"/>
  <c r="O1494" i="33"/>
  <c r="N1494" i="33"/>
  <c r="K1494" i="33"/>
  <c r="J1494" i="33"/>
  <c r="A1494" i="33"/>
  <c r="P1493" i="33"/>
  <c r="O1493" i="33"/>
  <c r="N1493" i="33"/>
  <c r="K1493" i="33"/>
  <c r="J1493" i="33"/>
  <c r="A1493" i="33"/>
  <c r="P1492" i="33"/>
  <c r="O1492" i="33"/>
  <c r="N1492" i="33"/>
  <c r="K1492" i="33"/>
  <c r="J1492" i="33"/>
  <c r="A1492" i="33"/>
  <c r="P1491" i="33"/>
  <c r="O1491" i="33"/>
  <c r="N1491" i="33"/>
  <c r="K1491" i="33"/>
  <c r="J1491" i="33"/>
  <c r="A1491" i="33"/>
  <c r="P1490" i="33"/>
  <c r="O1490" i="33"/>
  <c r="N1490" i="33"/>
  <c r="K1490" i="33"/>
  <c r="J1490" i="33"/>
  <c r="A1490" i="33"/>
  <c r="P1489" i="33"/>
  <c r="O1489" i="33"/>
  <c r="N1489" i="33"/>
  <c r="K1489" i="33"/>
  <c r="J1489" i="33"/>
  <c r="A1489" i="33"/>
  <c r="P1488" i="33"/>
  <c r="O1488" i="33"/>
  <c r="N1488" i="33"/>
  <c r="K1488" i="33"/>
  <c r="J1488" i="33"/>
  <c r="A1488" i="33"/>
  <c r="P1487" i="33"/>
  <c r="O1487" i="33"/>
  <c r="N1487" i="33"/>
  <c r="K1487" i="33"/>
  <c r="J1487" i="33"/>
  <c r="A1487" i="33"/>
  <c r="P1486" i="33"/>
  <c r="O1486" i="33"/>
  <c r="N1486" i="33"/>
  <c r="K1486" i="33"/>
  <c r="J1486" i="33"/>
  <c r="A1486" i="33"/>
  <c r="P1485" i="33"/>
  <c r="O1485" i="33"/>
  <c r="N1485" i="33"/>
  <c r="K1485" i="33"/>
  <c r="J1485" i="33"/>
  <c r="A1485" i="33"/>
  <c r="P1484" i="33"/>
  <c r="O1484" i="33"/>
  <c r="N1484" i="33"/>
  <c r="K1484" i="33"/>
  <c r="J1484" i="33"/>
  <c r="P1482" i="33"/>
  <c r="O1482" i="33"/>
  <c r="N1482" i="33"/>
  <c r="K1482" i="33"/>
  <c r="J1482" i="33"/>
  <c r="A1482" i="33"/>
  <c r="P1481" i="33"/>
  <c r="O1481" i="33"/>
  <c r="N1481" i="33"/>
  <c r="K1481" i="33"/>
  <c r="J1481" i="33"/>
  <c r="A1481" i="33"/>
  <c r="P1480" i="33"/>
  <c r="O1480" i="33"/>
  <c r="N1480" i="33"/>
  <c r="K1480" i="33"/>
  <c r="J1480" i="33"/>
  <c r="A1480" i="33"/>
  <c r="P1479" i="33"/>
  <c r="O1479" i="33"/>
  <c r="N1479" i="33"/>
  <c r="K1479" i="33"/>
  <c r="J1479" i="33"/>
  <c r="A1479" i="33"/>
  <c r="P1478" i="33"/>
  <c r="O1478" i="33"/>
  <c r="N1478" i="33"/>
  <c r="K1478" i="33"/>
  <c r="J1478" i="33"/>
  <c r="A1478" i="33"/>
  <c r="P1477" i="33"/>
  <c r="O1477" i="33"/>
  <c r="N1477" i="33"/>
  <c r="K1477" i="33"/>
  <c r="J1477" i="33"/>
  <c r="A1477" i="33"/>
  <c r="P1476" i="33"/>
  <c r="O1476" i="33"/>
  <c r="N1476" i="33"/>
  <c r="K1476" i="33"/>
  <c r="J1476" i="33"/>
  <c r="A1476" i="33"/>
  <c r="P1475" i="33"/>
  <c r="O1475" i="33"/>
  <c r="N1475" i="33"/>
  <c r="K1475" i="33"/>
  <c r="J1475" i="33"/>
  <c r="P1471" i="33"/>
  <c r="O1471" i="33"/>
  <c r="A1471" i="33"/>
  <c r="P1470" i="33"/>
  <c r="O1470" i="33"/>
  <c r="A1470" i="33"/>
  <c r="P1469" i="33"/>
  <c r="O1469" i="33"/>
  <c r="A1469" i="33"/>
  <c r="P1468" i="33"/>
  <c r="O1468" i="33"/>
  <c r="A1468" i="33"/>
  <c r="P1467" i="33"/>
  <c r="O1467" i="33"/>
  <c r="A1467" i="33"/>
  <c r="P1466" i="33"/>
  <c r="O1466" i="33"/>
  <c r="A1466" i="33"/>
  <c r="P1465" i="33"/>
  <c r="O1465" i="33"/>
  <c r="A1465" i="33"/>
  <c r="P1464" i="33"/>
  <c r="O1464" i="33"/>
  <c r="A1464" i="33"/>
  <c r="P1463" i="33"/>
  <c r="O1463" i="33"/>
  <c r="A1463" i="33"/>
  <c r="P1462" i="33"/>
  <c r="O1462" i="33"/>
  <c r="A1462" i="33"/>
  <c r="P1461" i="33"/>
  <c r="O1461" i="33"/>
  <c r="A1461" i="33"/>
  <c r="P1460" i="33"/>
  <c r="O1460" i="33"/>
  <c r="A1460" i="33"/>
  <c r="P1459" i="33"/>
  <c r="O1459" i="33"/>
  <c r="A1459" i="33"/>
  <c r="P1458" i="33"/>
  <c r="O1458" i="33"/>
  <c r="A1458" i="33"/>
  <c r="P1457" i="33"/>
  <c r="O1457" i="33"/>
  <c r="A1457" i="33"/>
  <c r="P1456" i="33"/>
  <c r="O1456" i="33"/>
  <c r="A1456" i="33"/>
  <c r="P1455" i="33"/>
  <c r="O1455" i="33"/>
  <c r="A1455" i="33"/>
  <c r="P1454" i="33"/>
  <c r="O1454" i="33"/>
  <c r="A1454" i="33"/>
  <c r="P1453" i="33"/>
  <c r="O1453" i="33"/>
  <c r="A1453" i="33"/>
  <c r="P1452" i="33"/>
  <c r="O1452" i="33"/>
  <c r="A1452" i="33"/>
  <c r="P1451" i="33"/>
  <c r="O1451" i="33"/>
  <c r="N1451" i="33"/>
  <c r="K1451" i="33"/>
  <c r="J1451" i="33"/>
  <c r="A1451" i="33"/>
  <c r="P1450" i="33"/>
  <c r="O1450" i="33"/>
  <c r="N1450" i="33"/>
  <c r="K1450" i="33"/>
  <c r="J1450" i="33"/>
  <c r="A1450" i="33"/>
  <c r="P1449" i="33"/>
  <c r="O1449" i="33"/>
  <c r="K1449" i="33"/>
  <c r="J1449" i="33"/>
  <c r="A1449" i="33"/>
  <c r="P1448" i="33"/>
  <c r="O1448" i="33"/>
  <c r="K1448" i="33"/>
  <c r="J1448" i="33"/>
  <c r="A1448" i="33"/>
  <c r="P1447" i="33"/>
  <c r="O1447" i="33"/>
  <c r="K1447" i="33"/>
  <c r="J1447" i="33"/>
  <c r="A1447" i="33"/>
  <c r="P1446" i="33"/>
  <c r="O1446" i="33"/>
  <c r="A1446" i="33"/>
  <c r="P1445" i="33"/>
  <c r="O1445" i="33"/>
  <c r="K1445" i="33"/>
  <c r="J1445" i="33"/>
  <c r="A1445" i="33"/>
  <c r="P1444" i="33"/>
  <c r="O1444" i="33"/>
  <c r="K1444" i="33"/>
  <c r="J1444" i="33"/>
  <c r="F1444" i="33"/>
  <c r="E1444" i="33"/>
  <c r="A1444" i="33"/>
  <c r="P1443" i="33"/>
  <c r="O1443" i="33"/>
  <c r="K1443" i="33"/>
  <c r="J1443" i="33"/>
  <c r="A1443" i="33"/>
  <c r="P1442" i="33"/>
  <c r="O1442" i="33"/>
  <c r="K1442" i="33"/>
  <c r="J1442" i="33"/>
  <c r="A1442" i="33"/>
  <c r="P1441" i="33"/>
  <c r="O1441" i="33"/>
  <c r="K1441" i="33"/>
  <c r="J1441" i="33"/>
  <c r="A1441" i="33"/>
  <c r="P1440" i="33"/>
  <c r="O1440" i="33"/>
  <c r="K1440" i="33"/>
  <c r="J1440" i="33"/>
  <c r="A1440" i="33"/>
  <c r="P1439" i="33"/>
  <c r="O1439" i="33"/>
  <c r="K1439" i="33"/>
  <c r="J1439" i="33"/>
  <c r="F1438" i="33"/>
  <c r="E1438" i="33"/>
  <c r="P1437" i="33"/>
  <c r="F1437" i="33"/>
  <c r="E1437" i="33"/>
  <c r="A1437" i="33"/>
  <c r="P1436" i="33"/>
  <c r="F1436" i="33"/>
  <c r="E1436" i="33"/>
  <c r="F1435" i="33"/>
  <c r="E1435" i="33"/>
  <c r="P1434" i="33"/>
  <c r="O1434" i="33"/>
  <c r="N1434" i="33"/>
  <c r="K1434" i="33"/>
  <c r="J1434" i="33"/>
  <c r="F1434" i="33"/>
  <c r="E1434" i="33"/>
  <c r="A1434" i="33"/>
  <c r="P1433" i="33"/>
  <c r="O1433" i="33"/>
  <c r="N1433" i="33"/>
  <c r="J1433" i="33"/>
  <c r="A1433" i="33"/>
  <c r="P1432" i="33"/>
  <c r="O1432" i="33"/>
  <c r="N1432" i="33"/>
  <c r="K1432" i="33"/>
  <c r="J1432" i="33"/>
  <c r="P1430" i="33"/>
  <c r="P1429" i="33"/>
  <c r="P1428" i="33"/>
  <c r="P1427" i="33"/>
  <c r="P1426" i="33"/>
  <c r="P1425" i="33"/>
  <c r="P1424" i="33"/>
  <c r="P1423" i="33"/>
  <c r="P1422" i="33"/>
  <c r="P1421" i="33"/>
  <c r="P1420" i="33"/>
  <c r="P1419" i="33"/>
  <c r="P1418" i="33"/>
  <c r="P1417" i="33"/>
  <c r="P1416" i="33"/>
  <c r="P1415" i="33"/>
  <c r="P1414" i="33"/>
  <c r="P1413" i="33"/>
  <c r="P1409" i="33"/>
  <c r="P1408" i="33"/>
  <c r="P1407" i="33"/>
  <c r="P1406" i="33"/>
  <c r="P1405" i="33"/>
  <c r="P1402" i="33"/>
  <c r="P1401" i="33"/>
  <c r="P1400" i="33"/>
  <c r="P1399" i="33"/>
  <c r="P1398" i="33"/>
  <c r="P1397" i="33"/>
  <c r="P1396" i="33"/>
  <c r="P1395" i="33"/>
  <c r="P1394" i="33"/>
  <c r="P1391" i="33"/>
  <c r="P1390" i="33"/>
  <c r="P1389" i="33"/>
  <c r="P1386" i="33"/>
  <c r="P1384" i="33"/>
  <c r="A1384" i="33"/>
  <c r="P1383" i="33"/>
  <c r="A1383" i="33"/>
  <c r="P1382" i="33"/>
  <c r="A1382" i="33"/>
  <c r="P1381" i="33"/>
  <c r="A1381" i="33"/>
  <c r="P1380" i="33"/>
  <c r="A1380" i="33"/>
  <c r="P1379" i="33"/>
  <c r="A1379" i="33"/>
  <c r="P1378" i="33"/>
  <c r="P1376" i="33"/>
  <c r="A1376" i="33"/>
  <c r="P1375" i="33"/>
  <c r="A1375" i="33"/>
  <c r="P1374" i="33"/>
  <c r="A1374" i="33"/>
  <c r="P1373" i="33"/>
  <c r="A1373" i="33"/>
  <c r="P1372" i="33"/>
  <c r="A1372" i="33"/>
  <c r="P1371" i="33"/>
  <c r="A1371" i="33"/>
  <c r="P1370" i="33"/>
  <c r="A1370" i="33"/>
  <c r="P1369" i="33"/>
  <c r="A1369" i="33"/>
  <c r="P1368" i="33"/>
  <c r="A1368" i="33"/>
  <c r="P1367" i="33"/>
  <c r="A1367" i="33"/>
  <c r="P1366" i="33"/>
  <c r="A1366" i="33"/>
  <c r="P1365" i="33"/>
  <c r="A1365" i="33"/>
  <c r="P1364" i="33"/>
  <c r="A1364" i="33"/>
  <c r="P1363" i="33"/>
  <c r="A1363" i="33"/>
  <c r="P1362" i="33"/>
  <c r="A1362" i="33"/>
  <c r="P1361" i="33"/>
  <c r="A1361" i="33"/>
  <c r="P1360" i="33"/>
  <c r="A1360" i="33"/>
  <c r="P1359" i="33"/>
  <c r="A1359" i="33"/>
  <c r="P1358" i="33"/>
  <c r="A1358" i="33"/>
  <c r="P1357" i="33"/>
  <c r="A1357" i="33"/>
  <c r="P1356" i="33"/>
  <c r="A1356" i="33"/>
  <c r="P1355" i="33"/>
  <c r="A1355" i="33"/>
  <c r="P1354" i="33"/>
  <c r="A1354" i="33"/>
  <c r="P1353" i="33"/>
  <c r="A1353" i="33"/>
  <c r="P1352" i="33"/>
  <c r="A1352" i="33"/>
  <c r="P1351" i="33"/>
  <c r="A1351" i="33"/>
  <c r="P1350" i="33"/>
  <c r="A1350" i="33"/>
  <c r="P1349" i="33"/>
  <c r="A1349" i="33"/>
  <c r="P1348" i="33"/>
  <c r="A1348" i="33"/>
  <c r="P1347" i="33"/>
  <c r="A1347" i="33"/>
  <c r="P1346" i="33"/>
  <c r="A1346" i="33"/>
  <c r="P1345" i="33"/>
  <c r="A1345" i="33"/>
  <c r="P1344" i="33"/>
  <c r="A1344" i="33"/>
  <c r="P1343" i="33"/>
  <c r="A1343" i="33"/>
  <c r="P1342" i="33"/>
  <c r="A1342" i="33"/>
  <c r="P1341" i="33"/>
  <c r="A1341" i="33"/>
  <c r="P1340" i="33"/>
  <c r="A1340" i="33"/>
  <c r="P1339" i="33"/>
  <c r="A1339" i="33"/>
  <c r="P1338" i="33"/>
  <c r="A1338" i="33"/>
  <c r="P1337" i="33"/>
  <c r="A1337" i="33"/>
  <c r="P1336" i="33"/>
  <c r="A1336" i="33"/>
  <c r="P1335" i="33"/>
  <c r="A1335" i="33"/>
  <c r="P1334" i="33"/>
  <c r="P1332" i="33"/>
  <c r="A1332" i="33"/>
  <c r="P1331" i="33"/>
  <c r="A1331" i="33"/>
  <c r="P1330" i="33"/>
  <c r="K1330" i="33"/>
  <c r="F1330" i="33"/>
  <c r="E1330" i="33"/>
  <c r="A1330" i="33"/>
  <c r="P1329" i="33"/>
  <c r="K1329" i="33"/>
  <c r="A1329" i="33"/>
  <c r="P1328" i="33"/>
  <c r="K1328" i="33"/>
  <c r="A1328" i="33"/>
  <c r="P1327" i="33"/>
  <c r="K1327" i="33"/>
  <c r="A1327" i="33"/>
  <c r="P1326" i="33"/>
  <c r="A1326" i="33"/>
  <c r="P1325" i="33"/>
  <c r="K1325" i="33"/>
  <c r="F1325" i="33"/>
  <c r="F1324" i="33"/>
  <c r="P1323" i="33"/>
  <c r="A1323" i="33"/>
  <c r="P1322" i="33"/>
  <c r="A1322" i="33"/>
  <c r="P1321" i="33"/>
  <c r="A1321" i="33"/>
  <c r="P1320" i="33"/>
  <c r="A1320" i="33"/>
  <c r="P1319" i="33"/>
  <c r="A1319" i="33"/>
  <c r="P1318" i="33"/>
  <c r="A1318" i="33"/>
  <c r="P1317" i="33"/>
  <c r="A1317" i="33"/>
  <c r="P1316" i="33"/>
  <c r="A1316" i="33"/>
  <c r="P1315" i="33"/>
  <c r="A1315" i="33"/>
  <c r="P1314" i="33"/>
  <c r="A1314" i="33"/>
  <c r="P1313" i="33"/>
  <c r="A1313" i="33"/>
  <c r="P1312" i="33"/>
  <c r="A1312" i="33"/>
  <c r="P1311" i="33"/>
  <c r="A1311" i="33"/>
  <c r="P1310" i="33"/>
  <c r="A1310" i="33"/>
  <c r="P1309" i="33"/>
  <c r="A1309" i="33"/>
  <c r="P1308" i="33"/>
  <c r="A1308" i="33"/>
  <c r="P1307" i="33"/>
  <c r="F1307" i="33"/>
  <c r="A1307" i="33"/>
  <c r="P1306" i="33"/>
  <c r="K1306" i="33"/>
  <c r="F1306" i="33"/>
  <c r="A1306" i="33"/>
  <c r="P1305" i="33"/>
  <c r="A1305" i="33"/>
  <c r="P1304" i="33"/>
  <c r="A1304" i="33"/>
  <c r="P1303" i="33"/>
  <c r="A1303" i="33"/>
  <c r="P1302" i="33"/>
  <c r="K1302" i="33"/>
  <c r="A1302" i="33"/>
  <c r="P1301" i="33"/>
  <c r="O1301" i="33"/>
  <c r="N1301" i="33"/>
  <c r="K1301" i="33"/>
  <c r="J1301" i="33"/>
  <c r="I1301" i="33"/>
  <c r="A1301" i="33"/>
  <c r="P1300" i="33"/>
  <c r="O1300" i="33"/>
  <c r="N1300" i="33"/>
  <c r="K1300" i="33"/>
  <c r="J1300" i="33"/>
  <c r="I1300" i="33"/>
  <c r="A1300" i="33"/>
  <c r="P1299" i="33"/>
  <c r="O1299" i="33"/>
  <c r="N1299" i="33"/>
  <c r="K1299" i="33"/>
  <c r="J1299" i="33"/>
  <c r="I1299" i="33"/>
  <c r="F1299" i="33"/>
  <c r="A1299" i="33"/>
  <c r="F1298" i="33"/>
  <c r="P1297" i="33"/>
  <c r="K1297" i="33"/>
  <c r="F1297" i="33"/>
  <c r="E1297" i="33"/>
  <c r="A1297" i="33"/>
  <c r="P1296" i="33"/>
  <c r="K1296" i="33"/>
  <c r="A1296" i="33"/>
  <c r="P1295" i="33"/>
  <c r="K1295" i="33"/>
  <c r="F1295" i="33"/>
  <c r="E1295" i="33"/>
  <c r="A1295" i="33"/>
  <c r="P1294" i="33"/>
  <c r="K1294" i="33"/>
  <c r="A1294" i="33"/>
  <c r="P1293" i="33"/>
  <c r="K1293" i="33"/>
  <c r="A1293" i="33"/>
  <c r="P1292" i="33"/>
  <c r="K1292" i="33"/>
  <c r="A1292" i="33"/>
  <c r="P1291" i="33"/>
  <c r="K1291" i="33"/>
  <c r="A1291" i="33"/>
  <c r="P1290" i="33"/>
  <c r="K1290" i="33"/>
  <c r="A1290" i="33"/>
  <c r="P1289" i="33"/>
  <c r="K1289" i="33"/>
  <c r="A1289" i="33"/>
  <c r="P1288" i="33"/>
  <c r="K1288" i="33"/>
  <c r="A1288" i="33"/>
  <c r="P1287" i="33"/>
  <c r="K1287" i="33"/>
  <c r="A1287" i="33"/>
  <c r="P1286" i="33"/>
  <c r="K1286" i="33"/>
  <c r="P1284" i="33"/>
  <c r="P1283" i="33"/>
  <c r="P1282" i="33"/>
  <c r="P1281" i="33"/>
  <c r="P1280" i="33"/>
  <c r="O1280" i="33"/>
  <c r="N1280" i="33"/>
  <c r="A1280" i="33"/>
  <c r="P1279" i="33"/>
  <c r="O1279" i="33"/>
  <c r="N1279" i="33"/>
  <c r="K1279" i="33"/>
  <c r="J1279" i="33"/>
  <c r="A1279" i="33"/>
  <c r="P1278" i="33"/>
  <c r="O1278" i="33"/>
  <c r="N1278" i="33"/>
  <c r="K1278" i="33"/>
  <c r="J1278" i="33"/>
  <c r="F1278" i="33"/>
  <c r="D1278" i="33"/>
  <c r="A1278" i="33"/>
  <c r="P1277" i="33"/>
  <c r="O1277" i="33"/>
  <c r="K1277" i="33"/>
  <c r="J1277" i="33"/>
  <c r="F1277" i="33"/>
  <c r="E1277" i="33"/>
  <c r="A1277" i="33"/>
  <c r="P1276" i="33"/>
  <c r="O1276" i="33"/>
  <c r="N1276" i="33"/>
  <c r="K1276" i="33"/>
  <c r="J1276" i="33"/>
  <c r="A1276" i="33"/>
  <c r="P1275" i="33"/>
  <c r="O1275" i="33"/>
  <c r="N1275" i="33"/>
  <c r="K1275" i="33"/>
  <c r="J1275" i="33"/>
  <c r="F1275" i="33"/>
  <c r="D1275" i="33"/>
  <c r="P1273" i="33"/>
  <c r="K1273" i="33"/>
  <c r="J1273" i="33"/>
  <c r="F1273" i="33"/>
  <c r="E1273" i="33"/>
  <c r="A1273" i="33"/>
  <c r="P1272" i="33"/>
  <c r="K1272" i="33"/>
  <c r="J1272" i="33"/>
  <c r="F1272" i="33"/>
  <c r="E1272" i="33"/>
  <c r="A1272" i="33"/>
  <c r="P1271" i="33"/>
  <c r="K1271" i="33"/>
  <c r="J1271" i="33"/>
  <c r="F1271" i="33"/>
  <c r="E1271" i="33"/>
  <c r="A1271" i="33"/>
  <c r="P1270" i="33"/>
  <c r="K1270" i="33"/>
  <c r="J1270" i="33"/>
  <c r="F1270" i="33"/>
  <c r="E1270" i="33"/>
  <c r="F1269" i="33"/>
  <c r="E1269" i="33"/>
  <c r="P1268" i="33"/>
  <c r="A1268" i="33"/>
  <c r="P1267" i="33"/>
  <c r="K1267" i="33"/>
  <c r="F1267" i="33"/>
  <c r="A1267" i="33"/>
  <c r="P1266" i="33"/>
  <c r="K1266" i="33"/>
  <c r="F1266" i="33"/>
  <c r="A1266" i="33"/>
  <c r="P1265" i="33"/>
  <c r="K1265" i="33"/>
  <c r="F1265" i="33"/>
  <c r="A1265" i="33"/>
  <c r="P1264" i="33"/>
  <c r="K1264" i="33"/>
  <c r="A1264" i="33"/>
  <c r="P1263" i="33"/>
  <c r="K1263" i="33"/>
  <c r="A1263" i="33"/>
  <c r="P1262" i="33"/>
  <c r="K1262" i="33"/>
  <c r="F1262" i="33"/>
  <c r="A1262" i="33"/>
  <c r="P1261" i="33"/>
  <c r="K1261" i="33"/>
  <c r="F1261" i="33"/>
  <c r="A1261" i="33"/>
  <c r="P1260" i="33"/>
  <c r="K1260" i="33"/>
  <c r="F1260" i="33"/>
  <c r="A1260" i="33"/>
  <c r="P1259" i="33"/>
  <c r="K1259" i="33"/>
  <c r="F1259" i="33"/>
  <c r="A1259" i="33"/>
  <c r="P1258" i="33"/>
  <c r="K1258" i="33"/>
  <c r="F1258" i="33"/>
  <c r="A1258" i="33"/>
  <c r="P1257" i="33"/>
  <c r="K1257" i="33"/>
  <c r="F1257" i="33"/>
  <c r="A1257" i="33"/>
  <c r="P1256" i="33"/>
  <c r="K1256" i="33"/>
  <c r="F1256" i="33"/>
  <c r="A1256" i="33"/>
  <c r="P1255" i="33"/>
  <c r="K1255" i="33"/>
  <c r="F1255" i="33"/>
  <c r="A1255" i="33"/>
  <c r="P1254" i="33"/>
  <c r="K1254" i="33"/>
  <c r="F1254" i="33"/>
  <c r="A1254" i="33"/>
  <c r="P1253" i="33"/>
  <c r="K1253" i="33"/>
  <c r="F1253" i="33"/>
  <c r="A1253" i="33"/>
  <c r="P1252" i="33"/>
  <c r="K1252" i="33"/>
  <c r="F1252" i="33"/>
  <c r="A1252" i="33"/>
  <c r="P1251" i="33"/>
  <c r="K1251" i="33"/>
  <c r="F1251" i="33"/>
  <c r="F1250" i="33"/>
  <c r="P1249" i="33"/>
  <c r="A1249" i="33"/>
  <c r="P1248" i="33"/>
  <c r="A1248" i="33"/>
  <c r="P1247" i="33"/>
  <c r="A1247" i="33"/>
  <c r="P1246" i="33"/>
  <c r="A1246" i="33"/>
  <c r="P1245" i="33"/>
  <c r="A1245" i="33"/>
  <c r="P1244" i="33"/>
  <c r="A1244" i="33"/>
  <c r="P1243" i="33"/>
  <c r="P1242" i="33"/>
  <c r="A1242" i="33"/>
  <c r="P1241" i="33"/>
  <c r="A1241" i="33"/>
  <c r="P1240" i="33"/>
  <c r="A1240" i="33"/>
  <c r="P1239" i="33"/>
  <c r="A1239" i="33"/>
  <c r="P1238" i="33"/>
  <c r="A1238" i="33"/>
  <c r="P1237" i="33"/>
  <c r="A1237" i="33"/>
  <c r="P1236" i="33"/>
  <c r="A1236" i="33"/>
  <c r="P1235" i="33"/>
  <c r="F1235" i="33"/>
  <c r="A1235" i="33"/>
  <c r="P1234" i="33"/>
  <c r="F1234" i="33"/>
  <c r="A1234" i="33"/>
  <c r="P1233" i="33"/>
  <c r="K1233" i="33"/>
  <c r="F1233" i="33"/>
  <c r="A1233" i="33"/>
  <c r="P1232" i="33"/>
  <c r="K1232" i="33"/>
  <c r="F1232" i="33"/>
  <c r="A1232" i="33"/>
  <c r="P1231" i="33"/>
  <c r="K1231" i="33"/>
  <c r="A1231" i="33"/>
  <c r="P1230" i="33"/>
  <c r="K1230" i="33"/>
  <c r="A1230" i="33"/>
  <c r="P1229" i="33"/>
  <c r="K1229" i="33"/>
  <c r="F1229" i="33"/>
  <c r="A1229" i="33"/>
  <c r="P1228" i="33"/>
  <c r="K1228" i="33"/>
  <c r="A1228" i="33"/>
  <c r="P1227" i="33"/>
  <c r="K1227" i="33"/>
  <c r="A1227" i="33"/>
  <c r="P1226" i="33"/>
  <c r="K1226" i="33"/>
  <c r="A1226" i="33"/>
  <c r="P1225" i="33"/>
  <c r="K1225" i="33"/>
  <c r="A1225" i="33"/>
  <c r="P1224" i="33"/>
  <c r="K1224" i="33"/>
  <c r="A1224" i="33"/>
  <c r="P1223" i="33"/>
  <c r="K1223" i="33"/>
  <c r="A1223" i="33"/>
  <c r="P1222" i="33"/>
  <c r="K1222" i="33"/>
  <c r="A1222" i="33"/>
  <c r="P1221" i="33"/>
  <c r="K1221" i="33"/>
  <c r="A1221" i="33"/>
  <c r="P1220" i="33"/>
  <c r="K1220" i="33"/>
  <c r="A1220" i="33"/>
  <c r="P1219" i="33"/>
  <c r="K1219" i="33"/>
  <c r="A1219" i="33"/>
  <c r="P1218" i="33"/>
  <c r="K1218" i="33"/>
  <c r="A1218" i="33"/>
  <c r="P1217" i="33"/>
  <c r="K1217" i="33"/>
  <c r="P1215" i="33"/>
  <c r="A1215" i="33"/>
  <c r="P1214" i="33"/>
  <c r="A1214" i="33"/>
  <c r="P1213" i="33"/>
  <c r="A1213" i="33"/>
  <c r="P1212" i="33"/>
  <c r="A1212" i="33"/>
  <c r="P1211" i="33"/>
  <c r="A1211" i="33"/>
  <c r="P1210" i="33"/>
  <c r="A1210" i="33"/>
  <c r="P1209" i="33"/>
  <c r="A1209" i="33"/>
  <c r="P1208" i="33"/>
  <c r="A1208" i="33"/>
  <c r="P1207" i="33"/>
  <c r="P1205" i="33"/>
  <c r="A1205" i="33"/>
  <c r="P1204" i="33"/>
  <c r="A1204" i="33"/>
  <c r="P1203" i="33"/>
  <c r="P1201" i="33"/>
  <c r="A1201" i="33"/>
  <c r="P1200" i="33"/>
  <c r="A1200" i="33"/>
  <c r="P1199" i="33"/>
  <c r="A1199" i="33"/>
  <c r="P1198" i="33"/>
  <c r="A1198" i="33"/>
  <c r="P1197" i="33"/>
  <c r="A1197" i="33"/>
  <c r="P1196" i="33"/>
  <c r="A1196" i="33"/>
  <c r="P1195" i="33"/>
  <c r="A1195" i="33"/>
  <c r="P1194" i="33"/>
  <c r="A1194" i="33"/>
  <c r="P1193" i="33"/>
  <c r="A1193" i="33"/>
  <c r="P1192" i="33"/>
  <c r="A1192" i="33"/>
  <c r="P1191" i="33"/>
  <c r="P1189" i="33"/>
  <c r="K1189" i="33"/>
  <c r="A1189" i="33"/>
  <c r="P1188" i="33"/>
  <c r="K1188" i="33"/>
  <c r="A1188" i="33"/>
  <c r="P1187" i="33"/>
  <c r="K1187" i="33"/>
  <c r="A1187" i="33"/>
  <c r="P1186" i="33"/>
  <c r="K1186" i="33"/>
  <c r="A1186" i="33"/>
  <c r="P1185" i="33"/>
  <c r="K1185" i="33"/>
  <c r="A1185" i="33"/>
  <c r="P1184" i="33"/>
  <c r="K1184" i="33"/>
  <c r="A1184" i="33"/>
  <c r="P1183" i="33"/>
  <c r="K1183" i="33"/>
  <c r="A1183" i="33"/>
  <c r="P1182" i="33"/>
  <c r="K1182" i="33"/>
  <c r="F1182" i="33"/>
  <c r="A1182" i="33"/>
  <c r="P1181" i="33"/>
  <c r="K1181" i="33"/>
  <c r="A1181" i="33"/>
  <c r="P1180" i="33"/>
  <c r="K1180" i="33"/>
  <c r="F1180" i="33"/>
  <c r="A1180" i="33"/>
  <c r="P1179" i="33"/>
  <c r="K1179" i="33"/>
  <c r="F1179" i="33"/>
  <c r="A1179" i="33"/>
  <c r="P1178" i="33"/>
  <c r="K1178" i="33"/>
  <c r="F1178" i="33"/>
  <c r="A1178" i="33"/>
  <c r="P1177" i="33"/>
  <c r="K1177" i="33"/>
  <c r="F1177" i="33"/>
  <c r="A1177" i="33"/>
  <c r="P1176" i="33"/>
  <c r="K1176" i="33"/>
  <c r="F1176" i="33"/>
  <c r="A1176" i="33"/>
  <c r="P1175" i="33"/>
  <c r="K1175" i="33"/>
  <c r="F1175" i="33"/>
  <c r="A1175" i="33"/>
  <c r="P1174" i="33"/>
  <c r="K1174" i="33"/>
  <c r="F1174" i="33"/>
  <c r="A1174" i="33"/>
  <c r="P1173" i="33"/>
  <c r="K1173" i="33"/>
  <c r="F1173" i="33"/>
  <c r="A1173" i="33"/>
  <c r="P1172" i="33"/>
  <c r="K1172" i="33"/>
  <c r="F1172" i="33"/>
  <c r="A1172" i="33"/>
  <c r="P1171" i="33"/>
  <c r="K1171" i="33"/>
  <c r="F1171" i="33"/>
  <c r="A1171" i="33"/>
  <c r="P1170" i="33"/>
  <c r="K1170" i="33"/>
  <c r="F1170" i="33"/>
  <c r="A1170" i="33"/>
  <c r="P1169" i="33"/>
  <c r="K1169" i="33"/>
  <c r="F1169" i="33"/>
  <c r="A1169" i="33"/>
  <c r="P1168" i="33"/>
  <c r="K1168" i="33"/>
  <c r="F1168" i="33"/>
  <c r="A1168" i="33"/>
  <c r="P1167" i="33"/>
  <c r="K1167" i="33"/>
  <c r="F1167" i="33"/>
  <c r="A1167" i="33"/>
  <c r="P1166" i="33"/>
  <c r="K1166" i="33"/>
  <c r="F1166" i="33"/>
  <c r="A1166" i="33"/>
  <c r="P1165" i="33"/>
  <c r="K1165" i="33"/>
  <c r="A1165" i="33"/>
  <c r="P1164" i="33"/>
  <c r="K1164" i="33"/>
  <c r="F1164" i="33"/>
  <c r="A1164" i="33"/>
  <c r="P1163" i="33"/>
  <c r="K1163" i="33"/>
  <c r="F1163" i="33"/>
  <c r="A1163" i="33"/>
  <c r="P1162" i="33"/>
  <c r="K1162" i="33"/>
  <c r="F1162" i="33"/>
  <c r="A1162" i="33"/>
  <c r="P1161" i="33"/>
  <c r="K1161" i="33"/>
  <c r="F1161" i="33"/>
  <c r="A1161" i="33"/>
  <c r="P1160" i="33"/>
  <c r="K1160" i="33"/>
  <c r="F1160" i="33"/>
  <c r="A1160" i="33"/>
  <c r="P1159" i="33"/>
  <c r="K1159" i="33"/>
  <c r="F1159" i="33"/>
  <c r="A1159" i="33"/>
  <c r="P1158" i="33"/>
  <c r="K1158" i="33"/>
  <c r="F1158" i="33"/>
  <c r="A1158" i="33"/>
  <c r="P1157" i="33"/>
  <c r="K1157" i="33"/>
  <c r="F1157" i="33"/>
  <c r="A1157" i="33"/>
  <c r="P1156" i="33"/>
  <c r="K1156" i="33"/>
  <c r="F1156" i="33"/>
  <c r="A1156" i="33"/>
  <c r="P1155" i="33"/>
  <c r="K1155" i="33"/>
  <c r="F1155" i="33"/>
  <c r="A1155" i="33"/>
  <c r="P1154" i="33"/>
  <c r="K1154" i="33"/>
  <c r="F1154" i="33"/>
  <c r="A1154" i="33"/>
  <c r="P1153" i="33"/>
  <c r="K1153" i="33"/>
  <c r="F1153" i="33"/>
  <c r="A1153" i="33"/>
  <c r="P1152" i="33"/>
  <c r="K1152" i="33"/>
  <c r="F1152" i="33"/>
  <c r="A1152" i="33"/>
  <c r="P1151" i="33"/>
  <c r="K1151" i="33"/>
  <c r="F1151" i="33"/>
  <c r="A1151" i="33"/>
  <c r="P1150" i="33"/>
  <c r="K1150" i="33"/>
  <c r="F1150" i="33"/>
  <c r="F1149" i="33"/>
  <c r="P1148" i="33"/>
  <c r="A1148" i="33"/>
  <c r="P1147" i="33"/>
  <c r="A1147" i="33"/>
  <c r="P1146" i="33"/>
  <c r="A1146" i="33"/>
  <c r="P1145" i="33"/>
  <c r="A1145" i="33"/>
  <c r="P1144" i="33"/>
  <c r="A1144" i="33"/>
  <c r="P1143" i="33"/>
  <c r="A1143" i="33"/>
  <c r="P1142" i="33"/>
  <c r="A1142" i="33"/>
  <c r="P1141" i="33"/>
  <c r="A1141" i="33"/>
  <c r="P1140" i="33"/>
  <c r="A1140" i="33"/>
  <c r="P1139" i="33"/>
  <c r="A1139" i="33"/>
  <c r="P1138" i="33"/>
  <c r="A1138" i="33"/>
  <c r="P1137" i="33"/>
  <c r="A1137" i="33"/>
  <c r="P1136" i="33"/>
  <c r="A1136" i="33"/>
  <c r="P1135" i="33"/>
  <c r="A1135" i="33"/>
  <c r="P1134" i="33"/>
  <c r="A1134" i="33"/>
  <c r="P1133" i="33"/>
  <c r="A1133" i="33"/>
  <c r="P1132" i="33"/>
  <c r="A1132" i="33"/>
  <c r="P1131" i="33"/>
  <c r="A1131" i="33"/>
  <c r="P1130" i="33"/>
  <c r="A1130" i="33"/>
  <c r="P1129" i="33"/>
  <c r="A1129" i="33"/>
  <c r="P1128" i="33"/>
  <c r="A1128" i="33"/>
  <c r="P1127" i="33"/>
  <c r="A1127" i="33"/>
  <c r="P1126" i="33"/>
  <c r="A1126" i="33"/>
  <c r="P1125" i="33"/>
  <c r="K1125" i="33"/>
  <c r="F1125" i="33"/>
  <c r="A1125" i="33"/>
  <c r="P1124" i="33"/>
  <c r="F1124" i="33"/>
  <c r="A1124" i="33"/>
  <c r="P1123" i="33"/>
  <c r="F1123" i="33"/>
  <c r="A1123" i="33"/>
  <c r="P1122" i="33"/>
  <c r="K1122" i="33"/>
  <c r="F1122" i="33"/>
  <c r="A1122" i="33"/>
  <c r="P1121" i="33"/>
  <c r="K1121" i="33"/>
  <c r="A1121" i="33"/>
  <c r="P1120" i="33"/>
  <c r="K1120" i="33"/>
  <c r="F1120" i="33"/>
  <c r="A1120" i="33"/>
  <c r="P1119" i="33"/>
  <c r="A1119" i="33"/>
  <c r="P1118" i="33"/>
  <c r="K1118" i="33"/>
  <c r="F1118" i="33"/>
  <c r="A1118" i="33"/>
  <c r="P1117" i="33"/>
  <c r="K1117" i="33"/>
  <c r="F1117" i="33"/>
  <c r="A1117" i="33"/>
  <c r="P1116" i="33"/>
  <c r="K1116" i="33"/>
  <c r="F1116" i="33"/>
  <c r="A1116" i="33"/>
  <c r="P1115" i="33"/>
  <c r="K1115" i="33"/>
  <c r="F1115" i="33"/>
  <c r="A1115" i="33"/>
  <c r="P1114" i="33"/>
  <c r="A1114" i="33"/>
  <c r="P1113" i="33"/>
  <c r="A1113" i="33"/>
  <c r="P1112" i="33"/>
  <c r="A1112" i="33"/>
  <c r="P1111" i="33"/>
  <c r="A1111" i="33"/>
  <c r="P1110" i="33"/>
  <c r="K1110" i="33"/>
  <c r="F1110" i="33"/>
  <c r="A1110" i="33"/>
  <c r="P1109" i="33"/>
  <c r="A1109" i="33"/>
  <c r="P1108" i="33"/>
  <c r="A1108" i="33"/>
  <c r="P1107" i="33"/>
  <c r="A1107" i="33"/>
  <c r="P1106" i="33"/>
  <c r="A1106" i="33"/>
  <c r="P1105" i="33"/>
  <c r="K1105" i="33"/>
  <c r="F1105" i="33"/>
  <c r="A1105" i="33"/>
  <c r="P1104" i="33"/>
  <c r="K1104" i="33"/>
  <c r="F1104" i="33"/>
  <c r="A1104" i="33"/>
  <c r="P1103" i="33"/>
  <c r="K1103" i="33"/>
  <c r="F1103" i="33"/>
  <c r="A1103" i="33"/>
  <c r="P1102" i="33"/>
  <c r="K1102" i="33"/>
  <c r="F1102" i="33"/>
  <c r="A1102" i="33"/>
  <c r="P1101" i="33"/>
  <c r="K1101" i="33"/>
  <c r="A1101" i="33"/>
  <c r="P1100" i="33"/>
  <c r="K1100" i="33"/>
  <c r="F1100" i="33"/>
  <c r="A1100" i="33"/>
  <c r="P1099" i="33"/>
  <c r="K1099" i="33"/>
  <c r="F1099" i="33"/>
  <c r="A1099" i="33"/>
  <c r="P1098" i="33"/>
  <c r="K1098" i="33"/>
  <c r="F1098" i="33"/>
  <c r="A1098" i="33"/>
  <c r="P1097" i="33"/>
  <c r="K1097" i="33"/>
  <c r="F1097" i="33"/>
  <c r="A1097" i="33"/>
  <c r="P1096" i="33"/>
  <c r="K1096" i="33"/>
  <c r="F1096" i="33"/>
  <c r="A1096" i="33"/>
  <c r="P1095" i="33"/>
  <c r="A1095" i="33"/>
  <c r="P1094" i="33"/>
  <c r="K1094" i="33"/>
  <c r="F1094" i="33"/>
  <c r="A1094" i="33"/>
  <c r="P1093" i="33"/>
  <c r="A1093" i="33"/>
  <c r="P1092" i="33"/>
  <c r="K1092" i="33"/>
  <c r="F1092" i="33"/>
  <c r="A1092" i="33"/>
  <c r="P1091" i="33"/>
  <c r="K1091" i="33"/>
  <c r="F1091" i="33"/>
  <c r="A1091" i="33"/>
  <c r="P1090" i="33"/>
  <c r="K1090" i="33"/>
  <c r="F1090" i="33"/>
  <c r="A1090" i="33"/>
  <c r="P1089" i="33"/>
  <c r="K1089" i="33"/>
  <c r="F1089" i="33"/>
  <c r="A1089" i="33"/>
  <c r="P1088" i="33"/>
  <c r="K1088" i="33"/>
  <c r="A1088" i="33"/>
  <c r="P1087" i="33"/>
  <c r="K1087" i="33"/>
  <c r="A1087" i="33"/>
  <c r="P1086" i="33"/>
  <c r="K1086" i="33"/>
  <c r="A1086" i="33"/>
  <c r="P1085" i="33"/>
  <c r="K1085" i="33"/>
  <c r="A1085" i="33"/>
  <c r="P1084" i="33"/>
  <c r="K1084" i="33"/>
  <c r="A1084" i="33"/>
  <c r="P1083" i="33"/>
  <c r="A1083" i="33"/>
  <c r="P1082" i="33"/>
  <c r="K1082" i="33"/>
  <c r="A1082" i="33"/>
  <c r="P1081" i="33"/>
  <c r="K1081" i="33"/>
  <c r="A1081" i="33"/>
  <c r="P1080" i="33"/>
  <c r="K1080" i="33"/>
  <c r="A1080" i="33"/>
  <c r="P1079" i="33"/>
  <c r="K1079" i="33"/>
  <c r="F1079" i="33"/>
  <c r="A1079" i="33"/>
  <c r="P1078" i="33"/>
  <c r="F1077" i="33"/>
  <c r="P1076" i="33"/>
  <c r="K1076" i="33"/>
  <c r="F1076" i="33"/>
  <c r="A1076" i="33"/>
  <c r="P1075" i="33"/>
  <c r="K1075" i="33"/>
  <c r="F1075" i="33"/>
  <c r="A1075" i="33"/>
  <c r="P1074" i="33"/>
  <c r="K1074" i="33"/>
  <c r="F1074" i="33"/>
  <c r="E1074" i="33"/>
  <c r="D1074" i="33"/>
  <c r="C1074" i="33"/>
  <c r="B1074" i="33"/>
  <c r="A1074" i="33"/>
  <c r="P1073" i="33"/>
  <c r="K1073" i="33"/>
  <c r="F1073" i="33"/>
  <c r="E1073" i="33"/>
  <c r="D1073" i="33"/>
  <c r="C1073" i="33"/>
  <c r="B1073" i="33"/>
  <c r="A1073" i="33"/>
  <c r="P1072" i="33"/>
  <c r="K1072" i="33"/>
  <c r="F1072" i="33"/>
  <c r="E1072" i="33"/>
  <c r="D1072" i="33"/>
  <c r="C1072" i="33"/>
  <c r="B1072" i="33"/>
  <c r="A1072" i="33"/>
  <c r="P1071" i="33"/>
  <c r="K1071" i="33"/>
  <c r="F1071" i="33"/>
  <c r="E1071" i="33"/>
  <c r="D1071" i="33"/>
  <c r="C1071" i="33"/>
  <c r="B1071" i="33"/>
  <c r="A1071" i="33"/>
  <c r="P1070" i="33"/>
  <c r="K1070" i="33"/>
  <c r="F1070" i="33"/>
  <c r="E1070" i="33"/>
  <c r="D1070" i="33"/>
  <c r="C1070" i="33"/>
  <c r="B1070" i="33"/>
  <c r="A1070" i="33"/>
  <c r="P1069" i="33"/>
  <c r="A1069" i="33"/>
  <c r="P1068" i="33"/>
  <c r="A1068" i="33"/>
  <c r="P1067" i="33"/>
  <c r="K1067" i="33"/>
  <c r="F1067" i="33"/>
  <c r="A1067" i="33"/>
  <c r="P1066" i="33"/>
  <c r="K1066" i="33"/>
  <c r="F1066" i="33"/>
  <c r="P1064" i="33"/>
  <c r="A1064" i="33"/>
  <c r="P1063" i="33"/>
  <c r="A1063" i="33"/>
  <c r="P1062" i="33"/>
  <c r="A1062" i="33"/>
  <c r="P1061" i="33"/>
  <c r="A1061" i="33"/>
  <c r="P1060" i="33"/>
  <c r="P1058" i="33"/>
  <c r="A1058" i="33"/>
  <c r="P1057" i="33"/>
  <c r="A1057" i="33"/>
  <c r="P1056" i="33"/>
  <c r="A1056" i="33"/>
  <c r="P1055" i="33"/>
  <c r="A1055" i="33"/>
  <c r="P1054" i="33"/>
  <c r="A1054" i="33"/>
  <c r="P1053" i="33"/>
  <c r="A1053" i="33"/>
  <c r="P1052" i="33"/>
  <c r="A1052" i="33"/>
  <c r="P1051" i="33"/>
  <c r="A1051" i="33"/>
  <c r="P1050" i="33"/>
  <c r="A1050" i="33"/>
  <c r="P1049" i="33"/>
  <c r="A1049" i="33"/>
  <c r="P1048" i="33"/>
  <c r="A1048" i="33"/>
  <c r="P1047" i="33"/>
  <c r="A1047" i="33"/>
  <c r="P1046" i="33"/>
  <c r="P1044" i="33"/>
  <c r="A1044" i="33"/>
  <c r="P1043" i="33"/>
  <c r="A1043" i="33"/>
  <c r="P1042" i="33"/>
  <c r="A1042" i="33"/>
  <c r="P1041" i="33"/>
  <c r="A1041" i="33"/>
  <c r="P1040" i="33"/>
  <c r="A1040" i="33"/>
  <c r="P1039" i="33"/>
  <c r="A1039" i="33"/>
  <c r="P1038" i="33"/>
  <c r="A1038" i="33"/>
  <c r="P1037" i="33"/>
  <c r="A1037" i="33"/>
  <c r="P1036" i="33"/>
  <c r="A1036" i="33"/>
  <c r="P1035" i="33"/>
  <c r="A1035" i="33"/>
  <c r="P1034" i="33"/>
  <c r="A1034" i="33"/>
  <c r="P1033" i="33"/>
  <c r="A1033" i="33"/>
  <c r="P1032" i="33"/>
  <c r="A1032" i="33"/>
  <c r="P1031" i="33"/>
  <c r="A1031" i="33"/>
  <c r="P1030" i="33"/>
  <c r="A1030" i="33"/>
  <c r="P1029" i="33"/>
  <c r="A1029" i="33"/>
  <c r="P1028" i="33"/>
  <c r="A1028" i="33"/>
  <c r="P1027" i="33"/>
  <c r="A1027" i="33"/>
  <c r="P1026" i="33"/>
  <c r="A1026" i="33"/>
  <c r="P1025" i="33"/>
  <c r="A1025" i="33"/>
  <c r="P1024" i="33"/>
  <c r="A1024" i="33"/>
  <c r="P1023" i="33"/>
  <c r="A1023" i="33"/>
  <c r="P1022" i="33"/>
  <c r="A1022" i="33"/>
  <c r="P1021" i="33"/>
  <c r="F1021" i="33"/>
  <c r="A1021" i="33"/>
  <c r="P1020" i="33"/>
  <c r="A1020" i="33"/>
  <c r="P1019" i="33"/>
  <c r="A1019" i="33"/>
  <c r="P1018" i="33"/>
  <c r="A1018" i="33"/>
  <c r="P1017" i="33"/>
  <c r="A1017" i="33"/>
  <c r="P1016" i="33"/>
  <c r="K1016" i="33"/>
  <c r="A1016" i="33"/>
  <c r="P1015" i="33"/>
  <c r="K1015" i="33"/>
  <c r="A1015" i="33"/>
  <c r="P1014" i="33"/>
  <c r="A1014" i="33"/>
  <c r="P1013" i="33"/>
  <c r="A1013" i="33"/>
  <c r="P1012" i="33"/>
  <c r="K1012" i="33"/>
  <c r="A1012" i="33"/>
  <c r="P1011" i="33"/>
  <c r="K1011" i="33"/>
  <c r="F1011" i="33"/>
  <c r="A1011" i="33"/>
  <c r="P1010" i="33"/>
  <c r="K1010" i="33"/>
  <c r="F1010" i="33"/>
  <c r="A1010" i="33"/>
  <c r="P1009" i="33"/>
  <c r="K1009" i="33"/>
  <c r="F1009" i="33"/>
  <c r="A1009" i="33"/>
  <c r="P1008" i="33"/>
  <c r="K1008" i="33"/>
  <c r="A1008" i="33"/>
  <c r="P1007" i="33"/>
  <c r="K1007" i="33"/>
  <c r="F1007" i="33"/>
  <c r="A1007" i="33"/>
  <c r="P1006" i="33"/>
  <c r="K1006" i="33"/>
  <c r="F1006" i="33"/>
  <c r="A1006" i="33"/>
  <c r="P1005" i="33"/>
  <c r="K1005" i="33"/>
  <c r="F1005" i="33"/>
  <c r="A1005" i="33"/>
  <c r="P1004" i="33"/>
  <c r="K1004" i="33"/>
  <c r="F1004" i="33"/>
  <c r="A1004" i="33"/>
  <c r="P1003" i="33"/>
  <c r="K1003" i="33"/>
  <c r="F1003" i="33"/>
  <c r="A1003" i="33"/>
  <c r="P1002" i="33"/>
  <c r="K1002" i="33"/>
  <c r="F1002" i="33"/>
  <c r="A1002" i="33"/>
  <c r="P1001" i="33"/>
  <c r="K1001" i="33"/>
  <c r="F1001" i="33"/>
  <c r="A1001" i="33"/>
  <c r="P1000" i="33"/>
  <c r="K1000" i="33"/>
  <c r="F1000" i="33"/>
  <c r="A1000" i="33"/>
  <c r="P999" i="33"/>
  <c r="K999" i="33"/>
  <c r="F999" i="33"/>
  <c r="A999" i="33"/>
  <c r="P998" i="33"/>
  <c r="K998" i="33"/>
  <c r="F998" i="33"/>
  <c r="A998" i="33"/>
  <c r="P997" i="33"/>
  <c r="K997" i="33"/>
  <c r="F997" i="33"/>
  <c r="A997" i="33"/>
  <c r="P996" i="33"/>
  <c r="K996" i="33"/>
  <c r="F996" i="33"/>
  <c r="A996" i="33"/>
  <c r="P995" i="33"/>
  <c r="K995" i="33"/>
  <c r="F995" i="33"/>
  <c r="A995" i="33"/>
  <c r="P994" i="33"/>
  <c r="K994" i="33"/>
  <c r="F994" i="33"/>
  <c r="A994" i="33"/>
  <c r="P993" i="33"/>
  <c r="K993" i="33"/>
  <c r="F993" i="33"/>
  <c r="A993" i="33"/>
  <c r="P992" i="33"/>
  <c r="K992" i="33"/>
  <c r="F992" i="33"/>
  <c r="A992" i="33"/>
  <c r="P991" i="33"/>
  <c r="K991" i="33"/>
  <c r="F991" i="33"/>
  <c r="A991" i="33"/>
  <c r="P990" i="33"/>
  <c r="K990" i="33"/>
  <c r="F990" i="33"/>
  <c r="A990" i="33"/>
  <c r="P989" i="33"/>
  <c r="K989" i="33"/>
  <c r="F989" i="33"/>
  <c r="A989" i="33"/>
  <c r="P988" i="33"/>
  <c r="K988" i="33"/>
  <c r="F988" i="33"/>
  <c r="A988" i="33"/>
  <c r="P987" i="33"/>
  <c r="K987" i="33"/>
  <c r="F987" i="33"/>
  <c r="A987" i="33"/>
  <c r="P986" i="33"/>
  <c r="K986" i="33"/>
  <c r="F986" i="33"/>
  <c r="A986" i="33"/>
  <c r="P985" i="33"/>
  <c r="K985" i="33"/>
  <c r="F985" i="33"/>
  <c r="A985" i="33"/>
  <c r="P984" i="33"/>
  <c r="K984" i="33"/>
  <c r="A984" i="33"/>
  <c r="P983" i="33"/>
  <c r="K983" i="33"/>
  <c r="F983" i="33"/>
  <c r="A983" i="33"/>
  <c r="P982" i="33"/>
  <c r="K982" i="33"/>
  <c r="F982" i="33"/>
  <c r="A982" i="33"/>
  <c r="P981" i="33"/>
  <c r="K981" i="33"/>
  <c r="F981" i="33"/>
  <c r="A981" i="33"/>
  <c r="P980" i="33"/>
  <c r="K980" i="33"/>
  <c r="F980" i="33"/>
  <c r="A980" i="33"/>
  <c r="P979" i="33"/>
  <c r="K979" i="33"/>
  <c r="F979" i="33"/>
  <c r="A979" i="33"/>
  <c r="P978" i="33"/>
  <c r="A978" i="33"/>
  <c r="P977" i="33"/>
  <c r="K977" i="33"/>
  <c r="F977" i="33"/>
  <c r="F976" i="33"/>
  <c r="P975" i="33"/>
  <c r="A975" i="33"/>
  <c r="P974" i="33"/>
  <c r="A974" i="33"/>
  <c r="P973" i="33"/>
  <c r="A973" i="33"/>
  <c r="P972" i="33"/>
  <c r="P970" i="33"/>
  <c r="A970" i="33"/>
  <c r="P969" i="33"/>
  <c r="A969" i="33"/>
  <c r="P968" i="33"/>
  <c r="A968" i="33"/>
  <c r="P967" i="33"/>
  <c r="A967" i="33"/>
  <c r="P966" i="33"/>
  <c r="P964" i="33"/>
  <c r="A964" i="33"/>
  <c r="P963" i="33"/>
  <c r="A963" i="33"/>
  <c r="P962" i="33"/>
  <c r="A962" i="33"/>
  <c r="P961" i="33"/>
  <c r="A961" i="33"/>
  <c r="P960" i="33"/>
  <c r="A960" i="33"/>
  <c r="P959" i="33"/>
  <c r="A959" i="33"/>
  <c r="P958" i="33"/>
  <c r="A958" i="33"/>
  <c r="P957" i="33"/>
  <c r="A957" i="33"/>
  <c r="P956" i="33"/>
  <c r="A956" i="33"/>
  <c r="P955" i="33"/>
  <c r="A955" i="33"/>
  <c r="P954" i="33"/>
  <c r="A954" i="33"/>
  <c r="P953" i="33"/>
  <c r="A953" i="33"/>
  <c r="P952" i="33"/>
  <c r="A952" i="33"/>
  <c r="P951" i="33"/>
  <c r="A951" i="33"/>
  <c r="P950" i="33"/>
  <c r="A950" i="33"/>
  <c r="P949" i="33"/>
  <c r="A949" i="33"/>
  <c r="P948" i="33"/>
  <c r="A948" i="33"/>
  <c r="P947" i="33"/>
  <c r="P945" i="33"/>
  <c r="A945" i="33"/>
  <c r="P944" i="33"/>
  <c r="A944" i="33"/>
  <c r="P943" i="33"/>
  <c r="A943" i="33"/>
  <c r="P942" i="33"/>
  <c r="A942" i="33"/>
  <c r="P941" i="33"/>
  <c r="A941" i="33"/>
  <c r="P940" i="33"/>
  <c r="A940" i="33"/>
  <c r="P939" i="33"/>
  <c r="A939" i="33"/>
  <c r="P938" i="33"/>
  <c r="A938" i="33"/>
  <c r="P937" i="33"/>
  <c r="A937" i="33"/>
  <c r="P936" i="33"/>
  <c r="A936" i="33"/>
  <c r="P935" i="33"/>
  <c r="A935" i="33"/>
  <c r="P934" i="33"/>
  <c r="A934" i="33"/>
  <c r="P933" i="33"/>
  <c r="A933" i="33"/>
  <c r="P932" i="33"/>
  <c r="A932" i="33"/>
  <c r="P931" i="33"/>
  <c r="A931" i="33"/>
  <c r="P930" i="33"/>
  <c r="A930" i="33"/>
  <c r="P929" i="33"/>
  <c r="A929" i="33"/>
  <c r="P928" i="33"/>
  <c r="A928" i="33"/>
  <c r="P927" i="33"/>
  <c r="A927" i="33"/>
  <c r="P926" i="33"/>
  <c r="P924" i="33"/>
  <c r="A924" i="33"/>
  <c r="P923" i="33"/>
  <c r="A923" i="33"/>
  <c r="P922" i="33"/>
  <c r="A922" i="33"/>
  <c r="P921" i="33"/>
  <c r="A921" i="33"/>
  <c r="P920" i="33"/>
  <c r="A920" i="33"/>
  <c r="P919" i="33"/>
  <c r="F918" i="33"/>
  <c r="P917" i="33"/>
  <c r="K917" i="33"/>
  <c r="A917" i="33"/>
  <c r="P916" i="33"/>
  <c r="K916" i="33"/>
  <c r="A916" i="33"/>
  <c r="P915" i="33"/>
  <c r="K915" i="33"/>
  <c r="F915" i="33"/>
  <c r="P913" i="33"/>
  <c r="A913" i="33"/>
  <c r="P912" i="33"/>
  <c r="A912" i="33"/>
  <c r="P911" i="33"/>
  <c r="A911" i="33"/>
  <c r="P910" i="33"/>
  <c r="A910" i="33"/>
  <c r="P909" i="33"/>
  <c r="F909" i="33"/>
  <c r="A909" i="33"/>
  <c r="P908" i="33"/>
  <c r="F908" i="33"/>
  <c r="A908" i="33"/>
  <c r="P907" i="33"/>
  <c r="K907" i="33"/>
  <c r="A907" i="33"/>
  <c r="P906" i="33"/>
  <c r="K906" i="33"/>
  <c r="A906" i="33"/>
  <c r="P905" i="33"/>
  <c r="K905" i="33"/>
  <c r="A905" i="33"/>
  <c r="P904" i="33"/>
  <c r="K904" i="33"/>
  <c r="A904" i="33"/>
  <c r="P903" i="33"/>
  <c r="K903" i="33"/>
  <c r="F903" i="33"/>
  <c r="P901" i="33"/>
  <c r="A901" i="33"/>
  <c r="P900" i="33"/>
  <c r="A900" i="33"/>
  <c r="P899" i="33"/>
  <c r="A899" i="33"/>
  <c r="P898" i="33"/>
  <c r="A898" i="33"/>
  <c r="P897" i="33"/>
  <c r="A897" i="33"/>
  <c r="P896" i="33"/>
  <c r="A896" i="33"/>
  <c r="P895" i="33"/>
  <c r="A895" i="33"/>
  <c r="P894" i="33"/>
  <c r="F894" i="33"/>
  <c r="A894" i="33"/>
  <c r="P893" i="33"/>
  <c r="A893" i="33"/>
  <c r="P892" i="33"/>
  <c r="A892" i="33"/>
  <c r="P891" i="33"/>
  <c r="A891" i="33"/>
  <c r="P890" i="33"/>
  <c r="A890" i="33"/>
  <c r="P889" i="33"/>
  <c r="K889" i="33"/>
  <c r="A889" i="33"/>
  <c r="P888" i="33"/>
  <c r="K888" i="33"/>
  <c r="A888" i="33"/>
  <c r="P887" i="33"/>
  <c r="K887" i="33"/>
  <c r="F886" i="33"/>
  <c r="P885" i="33"/>
  <c r="A885" i="33"/>
  <c r="P884" i="33"/>
  <c r="A884" i="33"/>
  <c r="P883" i="33"/>
  <c r="A883" i="33"/>
  <c r="P882" i="33"/>
  <c r="A882" i="33"/>
  <c r="P881" i="33"/>
  <c r="K881" i="33"/>
  <c r="A881" i="33"/>
  <c r="P880" i="33"/>
  <c r="K880" i="33"/>
  <c r="A880" i="33"/>
  <c r="P879" i="33"/>
  <c r="K879" i="33"/>
  <c r="P877" i="33"/>
  <c r="A877" i="33"/>
  <c r="P876" i="33"/>
  <c r="A876" i="33"/>
  <c r="P875" i="33"/>
  <c r="A875" i="33"/>
  <c r="P874" i="33"/>
  <c r="A874" i="33"/>
  <c r="P873" i="33"/>
  <c r="A873" i="33"/>
  <c r="P872" i="33"/>
  <c r="A872" i="33"/>
  <c r="P871" i="33"/>
  <c r="A871" i="33"/>
  <c r="P870" i="33"/>
  <c r="A870" i="33"/>
  <c r="P869" i="33"/>
  <c r="A869" i="33"/>
  <c r="P868" i="33"/>
  <c r="A868" i="33"/>
  <c r="P867" i="33"/>
  <c r="A867" i="33"/>
  <c r="P866" i="33"/>
  <c r="A866" i="33"/>
  <c r="P865" i="33"/>
  <c r="A865" i="33"/>
  <c r="P864" i="33"/>
  <c r="A864" i="33"/>
  <c r="P863" i="33"/>
  <c r="A863" i="33"/>
  <c r="P862" i="33"/>
  <c r="K862" i="33"/>
  <c r="F862" i="33"/>
  <c r="A862" i="33"/>
  <c r="P861" i="33"/>
  <c r="A861" i="33"/>
  <c r="P860" i="33"/>
  <c r="K860" i="33"/>
  <c r="A860" i="33"/>
  <c r="P859" i="33"/>
  <c r="K859" i="33"/>
  <c r="F859" i="33"/>
  <c r="A859" i="33"/>
  <c r="P858" i="33"/>
  <c r="K858" i="33"/>
  <c r="A858" i="33"/>
  <c r="P857" i="33"/>
  <c r="K857" i="33"/>
  <c r="F857" i="33"/>
  <c r="A857" i="33"/>
  <c r="P856" i="33"/>
  <c r="K856" i="33"/>
  <c r="F856" i="33"/>
  <c r="A856" i="33"/>
  <c r="P855" i="33"/>
  <c r="K855" i="33"/>
  <c r="F855" i="33"/>
  <c r="A855" i="33"/>
  <c r="P854" i="33"/>
  <c r="K854" i="33"/>
  <c r="F854" i="33"/>
  <c r="A854" i="33"/>
  <c r="P853" i="33"/>
  <c r="F853" i="33"/>
  <c r="A853" i="33"/>
  <c r="P852" i="33"/>
  <c r="K852" i="33"/>
  <c r="F852" i="33"/>
  <c r="A852" i="33"/>
  <c r="P851" i="33"/>
  <c r="K851" i="33"/>
  <c r="A851" i="33"/>
  <c r="P850" i="33"/>
  <c r="K850" i="33"/>
  <c r="F850" i="33"/>
  <c r="A850" i="33"/>
  <c r="P849" i="33"/>
  <c r="K849" i="33"/>
  <c r="F849" i="33"/>
  <c r="A849" i="33"/>
  <c r="P848" i="33"/>
  <c r="K848" i="33"/>
  <c r="F848" i="33"/>
  <c r="A848" i="33"/>
  <c r="P847" i="33"/>
  <c r="K847" i="33"/>
  <c r="F847" i="33"/>
  <c r="A847" i="33"/>
  <c r="P846" i="33"/>
  <c r="K846" i="33"/>
  <c r="A846" i="33"/>
  <c r="P845" i="33"/>
  <c r="K845" i="33"/>
  <c r="F845" i="33"/>
  <c r="A845" i="33"/>
  <c r="P844" i="33"/>
  <c r="K844" i="33"/>
  <c r="F844" i="33"/>
  <c r="A844" i="33"/>
  <c r="P843" i="33"/>
  <c r="K843" i="33"/>
  <c r="A843" i="33"/>
  <c r="P842" i="33"/>
  <c r="K842" i="33"/>
  <c r="F842" i="33"/>
  <c r="F841" i="33"/>
  <c r="P840" i="33"/>
  <c r="A840" i="33"/>
  <c r="P839" i="33"/>
  <c r="A839" i="33"/>
  <c r="P838" i="33"/>
  <c r="A838" i="33"/>
  <c r="P837" i="33"/>
  <c r="A837" i="33"/>
  <c r="P836" i="33"/>
  <c r="A836" i="33"/>
  <c r="P835" i="33"/>
  <c r="A835" i="33"/>
  <c r="P834" i="33"/>
  <c r="A834" i="33"/>
  <c r="P833" i="33"/>
  <c r="A833" i="33"/>
  <c r="P832" i="33"/>
  <c r="A832" i="33"/>
  <c r="P831" i="33"/>
  <c r="K831" i="33"/>
  <c r="F831" i="33"/>
  <c r="A831" i="33"/>
  <c r="P830" i="33"/>
  <c r="K830" i="33"/>
  <c r="A830" i="33"/>
  <c r="P829" i="33"/>
  <c r="K829" i="33"/>
  <c r="F829" i="33"/>
  <c r="A829" i="33"/>
  <c r="P828" i="33"/>
  <c r="K828" i="33"/>
  <c r="A828" i="33"/>
  <c r="P827" i="33"/>
  <c r="F827" i="33"/>
  <c r="P825" i="33"/>
  <c r="A825" i="33"/>
  <c r="P824" i="33"/>
  <c r="A824" i="33"/>
  <c r="P823" i="33"/>
  <c r="A823" i="33"/>
  <c r="P822" i="33"/>
  <c r="A822" i="33"/>
  <c r="P821" i="33"/>
  <c r="A821" i="33"/>
  <c r="P820" i="33"/>
  <c r="A820" i="33"/>
  <c r="P819" i="33"/>
  <c r="A819" i="33"/>
  <c r="P818" i="33"/>
  <c r="A818" i="33"/>
  <c r="P817" i="33"/>
  <c r="A817" i="33"/>
  <c r="P816" i="33"/>
  <c r="F816" i="33"/>
  <c r="A816" i="33"/>
  <c r="P815" i="33"/>
  <c r="A815" i="33"/>
  <c r="P814" i="33"/>
  <c r="K814" i="33"/>
  <c r="A814" i="33"/>
  <c r="P813" i="33"/>
  <c r="A813" i="33"/>
  <c r="P812" i="33"/>
  <c r="K812" i="33"/>
  <c r="F812" i="33"/>
  <c r="A812" i="33"/>
  <c r="P811" i="33"/>
  <c r="K811" i="33"/>
  <c r="F811" i="33"/>
  <c r="P809" i="33"/>
  <c r="A809" i="33"/>
  <c r="P808" i="33"/>
  <c r="F808" i="33"/>
  <c r="A808" i="33"/>
  <c r="P807" i="33"/>
  <c r="A807" i="33"/>
  <c r="P806" i="33"/>
  <c r="K806" i="33"/>
  <c r="A806" i="33"/>
  <c r="P805" i="33"/>
  <c r="K805" i="33"/>
  <c r="F804" i="33"/>
  <c r="P803" i="33"/>
  <c r="A803" i="33"/>
  <c r="P802" i="33"/>
  <c r="A802" i="33"/>
  <c r="P801" i="33"/>
  <c r="A801" i="33"/>
  <c r="P800" i="33"/>
  <c r="A800" i="33"/>
  <c r="P799" i="33"/>
  <c r="A799" i="33"/>
  <c r="P798" i="33"/>
  <c r="A798" i="33"/>
  <c r="P797" i="33"/>
  <c r="A797" i="33"/>
  <c r="P796" i="33"/>
  <c r="A796" i="33"/>
  <c r="P795" i="33"/>
  <c r="A795" i="33"/>
  <c r="P794" i="33"/>
  <c r="A794" i="33"/>
  <c r="P793" i="33"/>
  <c r="A793" i="33"/>
  <c r="P792" i="33"/>
  <c r="A792" i="33"/>
  <c r="P791" i="33"/>
  <c r="A791" i="33"/>
  <c r="P790" i="33"/>
  <c r="A790" i="33"/>
  <c r="P789" i="33"/>
  <c r="A789" i="33"/>
  <c r="P788" i="33"/>
  <c r="A788" i="33"/>
  <c r="P787" i="33"/>
  <c r="A787" i="33"/>
  <c r="P786" i="33"/>
  <c r="A786" i="33"/>
  <c r="P785" i="33"/>
  <c r="A785" i="33"/>
  <c r="P784" i="33"/>
  <c r="A784" i="33"/>
  <c r="P783" i="33"/>
  <c r="A783" i="33"/>
  <c r="P782" i="33"/>
  <c r="A782" i="33"/>
  <c r="P781" i="33"/>
  <c r="A781" i="33"/>
  <c r="P780" i="33"/>
  <c r="A780" i="33"/>
  <c r="P779" i="33"/>
  <c r="A779" i="33"/>
  <c r="P778" i="33"/>
  <c r="A778" i="33"/>
  <c r="P777" i="33"/>
  <c r="A777" i="33"/>
  <c r="P776" i="33"/>
  <c r="A776" i="33"/>
  <c r="P775" i="33"/>
  <c r="A775" i="33"/>
  <c r="P774" i="33"/>
  <c r="A774" i="33"/>
  <c r="P773" i="33"/>
  <c r="A773" i="33"/>
  <c r="P772" i="33"/>
  <c r="A772" i="33"/>
  <c r="P771" i="33"/>
  <c r="A771" i="33"/>
  <c r="P770" i="33"/>
  <c r="A770" i="33"/>
  <c r="P769" i="33"/>
  <c r="A769" i="33"/>
  <c r="P768" i="33"/>
  <c r="A768" i="33"/>
  <c r="P767" i="33"/>
  <c r="A767" i="33"/>
  <c r="P766" i="33"/>
  <c r="A766" i="33"/>
  <c r="P765" i="33"/>
  <c r="A765" i="33"/>
  <c r="P764" i="33"/>
  <c r="A764" i="33"/>
  <c r="P763" i="33"/>
  <c r="A763" i="33"/>
  <c r="P762" i="33"/>
  <c r="A762" i="33"/>
  <c r="P761" i="33"/>
  <c r="P759" i="33"/>
  <c r="A759" i="33"/>
  <c r="P758" i="33"/>
  <c r="K758" i="33"/>
  <c r="A758" i="33"/>
  <c r="P757" i="33"/>
  <c r="A757" i="33"/>
  <c r="P756" i="33"/>
  <c r="K756" i="33"/>
  <c r="F756" i="33"/>
  <c r="A756" i="33"/>
  <c r="P755" i="33"/>
  <c r="K755" i="33"/>
  <c r="A755" i="33"/>
  <c r="P754" i="33"/>
  <c r="K754" i="33"/>
  <c r="F754" i="33"/>
  <c r="A754" i="33"/>
  <c r="P753" i="33"/>
  <c r="K753" i="33"/>
  <c r="F753" i="33"/>
  <c r="A753" i="33"/>
  <c r="P752" i="33"/>
  <c r="A752" i="33"/>
  <c r="P751" i="33"/>
  <c r="F751" i="33"/>
  <c r="F749" i="33"/>
  <c r="P748" i="33"/>
  <c r="A748" i="33"/>
  <c r="P747" i="33"/>
  <c r="A747" i="33"/>
  <c r="P746" i="33"/>
  <c r="A746" i="33"/>
  <c r="P745" i="33"/>
  <c r="A745" i="33"/>
  <c r="P744" i="33"/>
  <c r="A744" i="33"/>
  <c r="P743" i="33"/>
  <c r="A743" i="33"/>
  <c r="P742" i="33"/>
  <c r="A742" i="33"/>
  <c r="P741" i="33"/>
  <c r="A741" i="33"/>
  <c r="P740" i="33"/>
  <c r="A740" i="33"/>
  <c r="P739" i="33"/>
  <c r="A739" i="33"/>
  <c r="P738" i="33"/>
  <c r="P737" i="33"/>
  <c r="P736" i="33"/>
  <c r="P735" i="33"/>
  <c r="P734" i="33"/>
  <c r="P733" i="33"/>
  <c r="P732" i="33"/>
  <c r="P731" i="33"/>
  <c r="P730" i="33"/>
  <c r="P729" i="33"/>
  <c r="P728" i="33"/>
  <c r="P727" i="33"/>
  <c r="P726" i="33"/>
  <c r="P725" i="33"/>
  <c r="P724" i="33"/>
  <c r="P723" i="33"/>
  <c r="P722" i="33"/>
  <c r="P721" i="33"/>
  <c r="P720" i="33"/>
  <c r="P719" i="33"/>
  <c r="P718" i="33"/>
  <c r="P717" i="33"/>
  <c r="P716" i="33"/>
  <c r="A716" i="33"/>
  <c r="P715" i="33"/>
  <c r="A715" i="33"/>
  <c r="P714" i="33"/>
  <c r="A714" i="33"/>
  <c r="P713" i="33"/>
  <c r="A713" i="33"/>
  <c r="P712" i="33"/>
  <c r="A712" i="33"/>
  <c r="P711" i="33"/>
  <c r="A711" i="33"/>
  <c r="P710" i="33"/>
  <c r="A710" i="33"/>
  <c r="P709" i="33"/>
  <c r="A709" i="33"/>
  <c r="P708" i="33"/>
  <c r="P707" i="33"/>
  <c r="A707" i="33"/>
  <c r="P706" i="33"/>
  <c r="P705" i="33"/>
  <c r="P704" i="33"/>
  <c r="P703" i="33"/>
  <c r="P702" i="33"/>
  <c r="P701" i="33"/>
  <c r="P700" i="33"/>
  <c r="P699" i="33"/>
  <c r="A699" i="33"/>
  <c r="P698" i="33"/>
  <c r="P697" i="33"/>
  <c r="P696" i="33"/>
  <c r="P695" i="33"/>
  <c r="P694" i="33"/>
  <c r="P693" i="33"/>
  <c r="P692" i="33"/>
  <c r="K692" i="33"/>
  <c r="F692" i="33"/>
  <c r="A692" i="33"/>
  <c r="P691" i="33"/>
  <c r="K691" i="33"/>
  <c r="F691" i="33"/>
  <c r="A691" i="33"/>
  <c r="P690" i="33"/>
  <c r="K690" i="33"/>
  <c r="A690" i="33"/>
  <c r="P689" i="33"/>
  <c r="K689" i="33"/>
  <c r="A689" i="33"/>
  <c r="P688" i="33"/>
  <c r="K688" i="33"/>
  <c r="F688" i="33"/>
  <c r="A688" i="33"/>
  <c r="P687" i="33"/>
  <c r="K687" i="33"/>
  <c r="A687" i="33"/>
  <c r="P686" i="33"/>
  <c r="K686" i="33"/>
  <c r="F686" i="33"/>
  <c r="A686" i="33"/>
  <c r="P685" i="33"/>
  <c r="A685" i="33"/>
  <c r="P684" i="33"/>
  <c r="A684" i="33"/>
  <c r="P683" i="33"/>
  <c r="A683" i="33"/>
  <c r="P682" i="33"/>
  <c r="A682" i="33"/>
  <c r="P681" i="33"/>
  <c r="K681" i="33"/>
  <c r="F681" i="33"/>
  <c r="A681" i="33"/>
  <c r="P680" i="33"/>
  <c r="K680" i="33"/>
  <c r="A680" i="33"/>
  <c r="P679" i="33"/>
  <c r="K679" i="33"/>
  <c r="F679" i="33"/>
  <c r="A679" i="33"/>
  <c r="P678" i="33"/>
  <c r="K678" i="33"/>
  <c r="A678" i="33"/>
  <c r="P677" i="33"/>
  <c r="P676" i="33"/>
  <c r="K676" i="33"/>
  <c r="A676" i="33"/>
  <c r="P675" i="33"/>
  <c r="K675" i="33"/>
  <c r="A675" i="33"/>
  <c r="P674" i="33"/>
  <c r="K674" i="33"/>
  <c r="A674" i="33"/>
  <c r="P673" i="33"/>
  <c r="K673" i="33"/>
  <c r="A673" i="33"/>
  <c r="P672" i="33"/>
  <c r="K672" i="33"/>
  <c r="A672" i="33"/>
  <c r="P671" i="33"/>
  <c r="K671" i="33"/>
  <c r="A671" i="33"/>
  <c r="P670" i="33"/>
  <c r="K670" i="33"/>
  <c r="A670" i="33"/>
  <c r="P669" i="33"/>
  <c r="K669" i="33"/>
  <c r="A669" i="33"/>
  <c r="P668" i="33"/>
  <c r="K668" i="33"/>
  <c r="A668" i="33"/>
  <c r="P667" i="33"/>
  <c r="A667" i="33"/>
  <c r="P666" i="33"/>
  <c r="A666" i="33"/>
  <c r="P665" i="33"/>
  <c r="A665" i="33"/>
  <c r="P664" i="33"/>
  <c r="A664" i="33"/>
  <c r="P663" i="33"/>
  <c r="A663" i="33"/>
  <c r="P662" i="33"/>
  <c r="A662" i="33"/>
  <c r="P661" i="33"/>
  <c r="A661" i="33"/>
  <c r="P660" i="33"/>
  <c r="P659" i="33"/>
  <c r="K659" i="33"/>
  <c r="A659" i="33"/>
  <c r="P658" i="33"/>
  <c r="K658" i="33"/>
  <c r="A658" i="33"/>
  <c r="P657" i="33"/>
  <c r="K657" i="33"/>
  <c r="F657" i="33"/>
  <c r="A657" i="33"/>
  <c r="P656" i="33"/>
  <c r="K656" i="33"/>
  <c r="F656" i="33"/>
  <c r="A656" i="33"/>
  <c r="P655" i="33"/>
  <c r="K655" i="33"/>
  <c r="A655" i="33"/>
  <c r="P654" i="33"/>
  <c r="K654" i="33"/>
  <c r="F654" i="33"/>
  <c r="A654" i="33"/>
  <c r="P653" i="33"/>
  <c r="K653" i="33"/>
  <c r="F653" i="33"/>
  <c r="A653" i="33"/>
  <c r="P652" i="33"/>
  <c r="K652" i="33"/>
  <c r="F652" i="33"/>
  <c r="A652" i="33"/>
  <c r="P651" i="33"/>
  <c r="K651" i="33"/>
  <c r="F651" i="33"/>
  <c r="A651" i="33"/>
  <c r="P650" i="33"/>
  <c r="K650" i="33"/>
  <c r="F650" i="33"/>
  <c r="A650" i="33"/>
  <c r="P649" i="33"/>
  <c r="K649" i="33"/>
  <c r="F649" i="33"/>
  <c r="A649" i="33"/>
  <c r="P648" i="33"/>
  <c r="K648" i="33"/>
  <c r="F648" i="33"/>
  <c r="A648" i="33"/>
  <c r="P647" i="33"/>
  <c r="K647" i="33"/>
  <c r="F647" i="33"/>
  <c r="A647" i="33"/>
  <c r="P646" i="33"/>
  <c r="K646" i="33"/>
  <c r="F646" i="33"/>
  <c r="A646" i="33"/>
  <c r="P645" i="33"/>
  <c r="K645" i="33"/>
  <c r="F645" i="33"/>
  <c r="A645" i="33"/>
  <c r="P644" i="33"/>
  <c r="K644" i="33"/>
  <c r="F644" i="33"/>
  <c r="A644" i="33"/>
  <c r="P643" i="33"/>
  <c r="K643" i="33"/>
  <c r="F643" i="33"/>
  <c r="A643" i="33"/>
  <c r="P642" i="33"/>
  <c r="K642" i="33"/>
  <c r="F642" i="33"/>
  <c r="A642" i="33"/>
  <c r="P641" i="33"/>
  <c r="K641" i="33"/>
  <c r="F641" i="33"/>
  <c r="A641" i="33"/>
  <c r="P640" i="33"/>
  <c r="K640" i="33"/>
  <c r="F640" i="33"/>
  <c r="A640" i="33"/>
  <c r="P639" i="33"/>
  <c r="K639" i="33"/>
  <c r="F639" i="33"/>
  <c r="A639" i="33"/>
  <c r="P638" i="33"/>
  <c r="K638" i="33"/>
  <c r="F638" i="33"/>
  <c r="A638" i="33"/>
  <c r="P637" i="33"/>
  <c r="K637" i="33"/>
  <c r="F637" i="33"/>
  <c r="A637" i="33"/>
  <c r="P636" i="33"/>
  <c r="K636" i="33"/>
  <c r="F636" i="33"/>
  <c r="A636" i="33"/>
  <c r="P635" i="33"/>
  <c r="K635" i="33"/>
  <c r="F635" i="33"/>
  <c r="A635" i="33"/>
  <c r="P634" i="33"/>
  <c r="K634" i="33"/>
  <c r="F634" i="33"/>
  <c r="A634" i="33"/>
  <c r="P633" i="33"/>
  <c r="K633" i="33"/>
  <c r="F633" i="33"/>
  <c r="A633" i="33"/>
  <c r="P632" i="33"/>
  <c r="A632" i="33"/>
  <c r="P631" i="33"/>
  <c r="A631" i="33"/>
  <c r="P630" i="33"/>
  <c r="K630" i="33"/>
  <c r="F630" i="33"/>
  <c r="A630" i="33"/>
  <c r="P629" i="33"/>
  <c r="K629" i="33"/>
  <c r="F629" i="33"/>
  <c r="A629" i="33"/>
  <c r="P628" i="33"/>
  <c r="K628" i="33"/>
  <c r="F628" i="33"/>
  <c r="A628" i="33"/>
  <c r="P627" i="33"/>
  <c r="K627" i="33"/>
  <c r="F627" i="33"/>
  <c r="F626" i="33"/>
  <c r="P625" i="33"/>
  <c r="A625" i="33"/>
  <c r="P624" i="33"/>
  <c r="A624" i="33"/>
  <c r="P623" i="33"/>
  <c r="A623" i="33"/>
  <c r="A622" i="33"/>
  <c r="P621" i="33"/>
  <c r="A621" i="33"/>
  <c r="P620" i="33"/>
  <c r="A620" i="33"/>
  <c r="P619" i="33"/>
  <c r="A619" i="33"/>
  <c r="P618" i="33"/>
  <c r="A618" i="33"/>
  <c r="P617" i="33"/>
  <c r="A617" i="33"/>
  <c r="A616" i="33"/>
  <c r="P615" i="33"/>
  <c r="A615" i="33"/>
  <c r="P614" i="33"/>
  <c r="A614" i="33"/>
  <c r="P613" i="33"/>
  <c r="A613" i="33"/>
  <c r="P612" i="33"/>
  <c r="A612" i="33"/>
  <c r="P611" i="33"/>
  <c r="A611" i="33"/>
  <c r="P610" i="33"/>
  <c r="A610" i="33"/>
  <c r="P609" i="33"/>
  <c r="F609" i="33"/>
  <c r="A609" i="33"/>
  <c r="P608" i="33"/>
  <c r="A608" i="33"/>
  <c r="P607" i="33"/>
  <c r="A607" i="33"/>
  <c r="P606" i="33"/>
  <c r="A606" i="33"/>
  <c r="P605" i="33"/>
  <c r="A605" i="33"/>
  <c r="P604" i="33"/>
  <c r="A604" i="33"/>
  <c r="P603" i="33"/>
  <c r="A603" i="33"/>
  <c r="P602" i="33"/>
  <c r="A602" i="33"/>
  <c r="P601" i="33"/>
  <c r="A601" i="33"/>
  <c r="P600" i="33"/>
  <c r="A600" i="33"/>
  <c r="P599" i="33"/>
  <c r="K599" i="33"/>
  <c r="A599" i="33"/>
  <c r="P598" i="33"/>
  <c r="K598" i="33"/>
  <c r="A598" i="33"/>
  <c r="P597" i="33"/>
  <c r="K597" i="33"/>
  <c r="F597" i="33"/>
  <c r="A597" i="33"/>
  <c r="P596" i="33"/>
  <c r="K596" i="33"/>
  <c r="F596" i="33"/>
  <c r="A596" i="33"/>
  <c r="P595" i="33"/>
  <c r="K595" i="33"/>
  <c r="F595" i="33"/>
  <c r="A595" i="33"/>
  <c r="P594" i="33"/>
  <c r="K594" i="33"/>
  <c r="F594" i="33"/>
  <c r="A594" i="33"/>
  <c r="P593" i="33"/>
  <c r="A593" i="33"/>
  <c r="P592" i="33"/>
  <c r="A592" i="33"/>
  <c r="P591" i="33"/>
  <c r="K591" i="33"/>
  <c r="A591" i="33"/>
  <c r="P590" i="33"/>
  <c r="A590" i="33"/>
  <c r="P589" i="33"/>
  <c r="K589" i="33"/>
  <c r="A589" i="33"/>
  <c r="P588" i="33"/>
  <c r="K588" i="33"/>
  <c r="F588" i="33"/>
  <c r="A588" i="33"/>
  <c r="P587" i="33"/>
  <c r="F587" i="33"/>
  <c r="A587" i="33"/>
  <c r="P586" i="33"/>
  <c r="A586" i="33"/>
  <c r="P585" i="33"/>
  <c r="A585" i="33"/>
  <c r="P584" i="33"/>
  <c r="K584" i="33"/>
  <c r="F584" i="33"/>
  <c r="A584" i="33"/>
  <c r="P583" i="33"/>
  <c r="A583" i="33"/>
  <c r="P582" i="33"/>
  <c r="K582" i="33"/>
  <c r="F582" i="33"/>
  <c r="A582" i="33"/>
  <c r="P581" i="33"/>
  <c r="K581" i="33"/>
  <c r="F581" i="33"/>
  <c r="A581" i="33"/>
  <c r="P580" i="33"/>
  <c r="K580" i="33"/>
  <c r="F580" i="33"/>
  <c r="A580" i="33"/>
  <c r="P579" i="33"/>
  <c r="K579" i="33"/>
  <c r="F579" i="33"/>
  <c r="A579" i="33"/>
  <c r="P578" i="33"/>
  <c r="K578" i="33"/>
  <c r="F578" i="33"/>
  <c r="A578" i="33"/>
  <c r="P577" i="33"/>
  <c r="K577" i="33"/>
  <c r="F577" i="33"/>
  <c r="A577" i="33"/>
  <c r="P576" i="33"/>
  <c r="K576" i="33"/>
  <c r="F576" i="33"/>
  <c r="A576" i="33"/>
  <c r="P575" i="33"/>
  <c r="K575" i="33"/>
  <c r="F575" i="33"/>
  <c r="A575" i="33"/>
  <c r="P574" i="33"/>
  <c r="F574" i="33"/>
  <c r="A574" i="33"/>
  <c r="P573" i="33"/>
  <c r="K573" i="33"/>
  <c r="F573" i="33"/>
  <c r="A573" i="33"/>
  <c r="P572" i="33"/>
  <c r="K572" i="33"/>
  <c r="F572" i="33"/>
  <c r="A572" i="33"/>
  <c r="P571" i="33"/>
  <c r="K571" i="33"/>
  <c r="F571" i="33"/>
  <c r="A571" i="33"/>
  <c r="P570" i="33"/>
  <c r="K570" i="33"/>
  <c r="F570" i="33"/>
  <c r="A570" i="33"/>
  <c r="P569" i="33"/>
  <c r="K569" i="33"/>
  <c r="F569" i="33"/>
  <c r="A569" i="33"/>
  <c r="P568" i="33"/>
  <c r="K568" i="33"/>
  <c r="F568" i="33"/>
  <c r="A568" i="33"/>
  <c r="P567" i="33"/>
  <c r="K567" i="33"/>
  <c r="F567" i="33"/>
  <c r="A567" i="33"/>
  <c r="P566" i="33"/>
  <c r="A566" i="33"/>
  <c r="P565" i="33"/>
  <c r="K565" i="33"/>
  <c r="F565" i="33"/>
  <c r="A565" i="33"/>
  <c r="P564" i="33"/>
  <c r="K564" i="33"/>
  <c r="F564" i="33"/>
  <c r="A564" i="33"/>
  <c r="P563" i="33"/>
  <c r="K563" i="33"/>
  <c r="F563" i="33"/>
  <c r="A563" i="33"/>
  <c r="P562" i="33"/>
  <c r="F562" i="33"/>
  <c r="A562" i="33"/>
  <c r="P561" i="33"/>
  <c r="K561" i="33"/>
  <c r="F561" i="33"/>
  <c r="A561" i="33"/>
  <c r="P560" i="33"/>
  <c r="K560" i="33"/>
  <c r="F560" i="33"/>
  <c r="A560" i="33"/>
  <c r="P559" i="33"/>
  <c r="K559" i="33"/>
  <c r="F559" i="33"/>
  <c r="A559" i="33"/>
  <c r="P558" i="33"/>
  <c r="K558" i="33"/>
  <c r="F558" i="33"/>
  <c r="A558" i="33"/>
  <c r="P557" i="33"/>
  <c r="K557" i="33"/>
  <c r="F557" i="33"/>
  <c r="A557" i="33"/>
  <c r="F556" i="33"/>
  <c r="P555" i="33"/>
  <c r="A555" i="33"/>
  <c r="P554" i="33"/>
  <c r="A554" i="33"/>
  <c r="P553" i="33"/>
  <c r="A553" i="33"/>
  <c r="P552" i="33"/>
  <c r="A552" i="33"/>
  <c r="P551" i="33"/>
  <c r="A551" i="33"/>
  <c r="P550" i="33"/>
  <c r="A550" i="33"/>
  <c r="P549" i="33"/>
  <c r="A549" i="33"/>
  <c r="P548" i="33"/>
  <c r="A548" i="33"/>
  <c r="P547" i="33"/>
  <c r="A547" i="33"/>
  <c r="P546" i="33"/>
  <c r="A546" i="33"/>
  <c r="P545" i="33"/>
  <c r="A545" i="33"/>
  <c r="P544" i="33"/>
  <c r="A544" i="33"/>
  <c r="P543" i="33"/>
  <c r="A543" i="33"/>
  <c r="P542" i="33"/>
  <c r="A542" i="33"/>
  <c r="P541" i="33"/>
  <c r="A541" i="33"/>
  <c r="P540" i="33"/>
  <c r="K540" i="33"/>
  <c r="A540" i="33"/>
  <c r="P539" i="33"/>
  <c r="K539" i="33"/>
  <c r="J539" i="33"/>
  <c r="A539" i="33"/>
  <c r="P538" i="33"/>
  <c r="A538" i="33"/>
  <c r="P537" i="33"/>
  <c r="A537" i="33"/>
  <c r="P536" i="33"/>
  <c r="A536" i="33"/>
  <c r="P535" i="33"/>
  <c r="F534" i="33"/>
  <c r="A533" i="33"/>
  <c r="A532" i="33"/>
  <c r="A531" i="33"/>
  <c r="P528" i="33"/>
  <c r="A528" i="33"/>
  <c r="P527" i="33"/>
  <c r="A527" i="33"/>
  <c r="P526" i="33"/>
  <c r="A526" i="33"/>
  <c r="P525" i="33"/>
  <c r="A525" i="33"/>
  <c r="P524" i="33"/>
  <c r="P522" i="33"/>
  <c r="A522" i="33"/>
  <c r="P521" i="33"/>
  <c r="A521" i="33"/>
  <c r="P520" i="33"/>
  <c r="A520" i="33"/>
  <c r="P519" i="33"/>
  <c r="A519" i="33"/>
  <c r="P518" i="33"/>
  <c r="A518" i="33"/>
  <c r="P517" i="33"/>
  <c r="A517" i="33"/>
  <c r="P516" i="33"/>
  <c r="A516" i="33"/>
  <c r="P515" i="33"/>
  <c r="A515" i="33"/>
  <c r="P514" i="33"/>
  <c r="A514" i="33"/>
  <c r="A513" i="33"/>
  <c r="A512" i="33"/>
  <c r="P511" i="33"/>
  <c r="A511" i="33"/>
  <c r="P510" i="33"/>
  <c r="A510" i="33"/>
  <c r="P509" i="33"/>
  <c r="A509" i="33"/>
  <c r="P508" i="33"/>
  <c r="A508" i="33"/>
  <c r="P507" i="33"/>
  <c r="K507" i="33"/>
  <c r="A507" i="33"/>
  <c r="P506" i="33"/>
  <c r="K506" i="33"/>
  <c r="A506" i="33"/>
  <c r="P505" i="33"/>
  <c r="A505" i="33"/>
  <c r="P504" i="33"/>
  <c r="K504" i="33"/>
  <c r="A504" i="33"/>
  <c r="P503" i="33"/>
  <c r="K503" i="33"/>
  <c r="F503" i="33"/>
  <c r="A503" i="33"/>
  <c r="P502" i="33"/>
  <c r="K502" i="33"/>
  <c r="F502" i="33"/>
  <c r="A502" i="33"/>
  <c r="P501" i="33"/>
  <c r="K501" i="33"/>
  <c r="F501" i="33"/>
  <c r="A501" i="33"/>
  <c r="P500" i="33"/>
  <c r="K500" i="33"/>
  <c r="F500" i="33"/>
  <c r="A500" i="33"/>
  <c r="P499" i="33"/>
  <c r="K499" i="33"/>
  <c r="F499" i="33"/>
  <c r="A499" i="33"/>
  <c r="P498" i="33"/>
  <c r="K498" i="33"/>
  <c r="F498" i="33"/>
  <c r="A498" i="33"/>
  <c r="P497" i="33"/>
  <c r="K497" i="33"/>
  <c r="F497" i="33"/>
  <c r="F496" i="33"/>
  <c r="P495" i="33"/>
  <c r="A495" i="33"/>
  <c r="P494" i="33"/>
  <c r="A494" i="33"/>
  <c r="P493" i="33"/>
  <c r="A493" i="33"/>
  <c r="P492" i="33"/>
  <c r="A492" i="33"/>
  <c r="P491" i="33"/>
  <c r="A491" i="33"/>
  <c r="P490" i="33"/>
  <c r="A490" i="33"/>
  <c r="P489" i="33"/>
  <c r="A489" i="33"/>
  <c r="P488" i="33"/>
  <c r="K488" i="33"/>
  <c r="A488" i="33"/>
  <c r="P487" i="33"/>
  <c r="K487" i="33"/>
  <c r="F487" i="33"/>
  <c r="A487" i="33"/>
  <c r="P486" i="33"/>
  <c r="K486" i="33"/>
  <c r="F486" i="33"/>
  <c r="A486" i="33"/>
  <c r="P485" i="33"/>
  <c r="K485" i="33"/>
  <c r="F485" i="33"/>
  <c r="A485" i="33"/>
  <c r="F484" i="33"/>
  <c r="P483" i="33"/>
  <c r="A483" i="33"/>
  <c r="P482" i="33"/>
  <c r="A482" i="33"/>
  <c r="P481" i="33"/>
  <c r="P480" i="33"/>
  <c r="P479" i="33"/>
  <c r="P478" i="33"/>
  <c r="P477" i="33"/>
  <c r="A477" i="33"/>
  <c r="P476" i="33"/>
  <c r="A476" i="33"/>
  <c r="P475" i="33"/>
  <c r="K475" i="33"/>
  <c r="A475" i="33"/>
  <c r="P474" i="33"/>
  <c r="K474" i="33"/>
  <c r="F474" i="33"/>
  <c r="F473" i="33"/>
  <c r="P472" i="33"/>
  <c r="A472" i="33"/>
  <c r="P471" i="33"/>
  <c r="A471" i="33"/>
  <c r="P470" i="33"/>
  <c r="A470" i="33"/>
  <c r="P469" i="33"/>
  <c r="A469" i="33"/>
  <c r="P468" i="33"/>
  <c r="A468" i="33"/>
  <c r="P467" i="33"/>
  <c r="A467" i="33"/>
  <c r="P466" i="33"/>
  <c r="A466" i="33"/>
  <c r="P465" i="33"/>
  <c r="A465" i="33"/>
  <c r="P464" i="33"/>
  <c r="A464" i="33"/>
  <c r="P463" i="33"/>
  <c r="A463" i="33"/>
  <c r="P462" i="33"/>
  <c r="A462" i="33"/>
  <c r="P461" i="33"/>
  <c r="A461" i="33"/>
  <c r="P460" i="33"/>
  <c r="A460" i="33"/>
  <c r="P459" i="33"/>
  <c r="A459" i="33"/>
  <c r="P458" i="33"/>
  <c r="A458" i="33"/>
  <c r="P457" i="33"/>
  <c r="A457" i="33"/>
  <c r="P456" i="33"/>
  <c r="A456" i="33"/>
  <c r="P455" i="33"/>
  <c r="A455" i="33"/>
  <c r="P454" i="33"/>
  <c r="A454" i="33"/>
  <c r="P453" i="33"/>
  <c r="A453" i="33"/>
  <c r="P452" i="33"/>
  <c r="A452" i="33"/>
  <c r="P451" i="33"/>
  <c r="A451" i="33"/>
  <c r="P450" i="33"/>
  <c r="A450" i="33"/>
  <c r="P449" i="33"/>
  <c r="A449" i="33"/>
  <c r="P448" i="33"/>
  <c r="A448" i="33"/>
  <c r="P447" i="33"/>
  <c r="A447" i="33"/>
  <c r="P446" i="33"/>
  <c r="A446" i="33"/>
  <c r="P445" i="33"/>
  <c r="A445" i="33"/>
  <c r="P444" i="33"/>
  <c r="K444" i="33"/>
  <c r="A444" i="33"/>
  <c r="P443" i="33"/>
  <c r="K443" i="33"/>
  <c r="F443" i="33"/>
  <c r="A443" i="33"/>
  <c r="P442" i="33"/>
  <c r="K442" i="33"/>
  <c r="F442" i="33"/>
  <c r="A442" i="33"/>
  <c r="P441" i="33"/>
  <c r="K441" i="33"/>
  <c r="F441" i="33"/>
  <c r="A441" i="33"/>
  <c r="P440" i="33"/>
  <c r="K440" i="33"/>
  <c r="F440" i="33"/>
  <c r="A440" i="33"/>
  <c r="P439" i="33"/>
  <c r="K439" i="33"/>
  <c r="A439" i="33"/>
  <c r="P438" i="33"/>
  <c r="K438" i="33"/>
  <c r="F438" i="33"/>
  <c r="F437" i="33"/>
  <c r="P436" i="33"/>
  <c r="A436" i="33"/>
  <c r="P435" i="33"/>
  <c r="P434" i="33"/>
  <c r="P433" i="33"/>
  <c r="A433" i="33"/>
  <c r="P432" i="33"/>
  <c r="A432" i="33"/>
  <c r="P431" i="33"/>
  <c r="A431" i="33"/>
  <c r="P430" i="33"/>
  <c r="A430" i="33"/>
  <c r="P429" i="33"/>
  <c r="A429" i="33"/>
  <c r="P428" i="33"/>
  <c r="A428" i="33"/>
  <c r="P427" i="33"/>
  <c r="K427" i="33"/>
  <c r="A427" i="33"/>
  <c r="P426" i="33"/>
  <c r="K426" i="33"/>
  <c r="F426" i="33"/>
  <c r="A426" i="33"/>
  <c r="P425" i="33"/>
  <c r="K425" i="33"/>
  <c r="F425" i="33"/>
  <c r="A425" i="33"/>
  <c r="P424" i="33"/>
  <c r="K424" i="33"/>
  <c r="F424" i="33"/>
  <c r="A424" i="33"/>
  <c r="P423" i="33"/>
  <c r="K423" i="33"/>
  <c r="F423" i="33"/>
  <c r="A423" i="33"/>
  <c r="P422" i="33"/>
  <c r="K422" i="33"/>
  <c r="F422" i="33"/>
  <c r="F421" i="33"/>
  <c r="P420" i="33"/>
  <c r="A420" i="33"/>
  <c r="P419" i="33"/>
  <c r="A419" i="33"/>
  <c r="P418" i="33"/>
  <c r="A418" i="33"/>
  <c r="P417" i="33"/>
  <c r="A417" i="33"/>
  <c r="P416" i="33"/>
  <c r="P414" i="33"/>
  <c r="A414" i="33"/>
  <c r="P413" i="33"/>
  <c r="A413" i="33"/>
  <c r="P412" i="33"/>
  <c r="A412" i="33"/>
  <c r="P411" i="33"/>
  <c r="A411" i="33"/>
  <c r="P410" i="33"/>
  <c r="A410" i="33"/>
  <c r="P409" i="33"/>
  <c r="A409" i="33"/>
  <c r="P408" i="33"/>
  <c r="A408" i="33"/>
  <c r="P407" i="33"/>
  <c r="A407" i="33"/>
  <c r="P406" i="33"/>
  <c r="A406" i="33"/>
  <c r="P405" i="33"/>
  <c r="A405" i="33"/>
  <c r="P404" i="33"/>
  <c r="A404" i="33"/>
  <c r="P403" i="33"/>
  <c r="A403" i="33"/>
  <c r="P402" i="33"/>
  <c r="A402" i="33"/>
  <c r="P401" i="33"/>
  <c r="A401" i="33"/>
  <c r="P400" i="33"/>
  <c r="A400" i="33"/>
  <c r="P399" i="33"/>
  <c r="A399" i="33"/>
  <c r="P398" i="33"/>
  <c r="P396" i="33"/>
  <c r="A396" i="33"/>
  <c r="P395" i="33"/>
  <c r="P393" i="33"/>
  <c r="A393" i="33"/>
  <c r="P392" i="33"/>
  <c r="A392" i="33"/>
  <c r="P391" i="33"/>
  <c r="A391" i="33"/>
  <c r="P390" i="33"/>
  <c r="A390" i="33"/>
  <c r="P389" i="33"/>
  <c r="A389" i="33"/>
  <c r="P388" i="33"/>
  <c r="A388" i="33"/>
  <c r="P387" i="33"/>
  <c r="P385" i="33"/>
  <c r="A385" i="33"/>
  <c r="P384" i="33"/>
  <c r="A384" i="33"/>
  <c r="P383" i="33"/>
  <c r="A383" i="33"/>
  <c r="P382" i="33"/>
  <c r="A382" i="33"/>
  <c r="P381" i="33"/>
  <c r="A381" i="33"/>
  <c r="P380" i="33"/>
  <c r="A380" i="33"/>
  <c r="P379" i="33"/>
  <c r="K379" i="33"/>
  <c r="A379" i="33"/>
  <c r="P378" i="33"/>
  <c r="A378" i="33"/>
  <c r="P377" i="33"/>
  <c r="A377" i="33"/>
  <c r="P376" i="33"/>
  <c r="K376" i="33"/>
  <c r="F376" i="33"/>
  <c r="A376" i="33"/>
  <c r="P375" i="33"/>
  <c r="A375" i="33"/>
  <c r="P374" i="33"/>
  <c r="K374" i="33"/>
  <c r="F374" i="33"/>
  <c r="A374" i="33"/>
  <c r="P373" i="33"/>
  <c r="K373" i="33"/>
  <c r="F373" i="33"/>
  <c r="A373" i="33"/>
  <c r="P372" i="33"/>
  <c r="K372" i="33"/>
  <c r="F372" i="33"/>
  <c r="A372" i="33"/>
  <c r="P371" i="33"/>
  <c r="K371" i="33"/>
  <c r="F371" i="33"/>
  <c r="A371" i="33"/>
  <c r="P370" i="33"/>
  <c r="K370" i="33"/>
  <c r="F370" i="33"/>
  <c r="A370" i="33"/>
  <c r="P369" i="33"/>
  <c r="K369" i="33"/>
  <c r="F369" i="33"/>
  <c r="A369" i="33"/>
  <c r="P368" i="33"/>
  <c r="K368" i="33"/>
  <c r="F368" i="33"/>
  <c r="A368" i="33"/>
  <c r="P367" i="33"/>
  <c r="K367" i="33"/>
  <c r="F367" i="33"/>
  <c r="F366" i="33"/>
  <c r="P365" i="33"/>
  <c r="A365" i="33"/>
  <c r="P364" i="33"/>
  <c r="A364" i="33"/>
  <c r="P363" i="33"/>
  <c r="A363" i="33"/>
  <c r="P362" i="33"/>
  <c r="K362" i="33"/>
  <c r="A362" i="33"/>
  <c r="P361" i="33"/>
  <c r="K361" i="33"/>
  <c r="F361" i="33"/>
  <c r="A361" i="33"/>
  <c r="P360" i="33"/>
  <c r="K360" i="33"/>
  <c r="F360" i="33"/>
  <c r="A360" i="33"/>
  <c r="P359" i="33"/>
  <c r="K359" i="33"/>
  <c r="F359" i="33"/>
  <c r="A359" i="33"/>
  <c r="P358" i="33"/>
  <c r="K358" i="33"/>
  <c r="F358" i="33"/>
  <c r="A358" i="33"/>
  <c r="P357" i="33"/>
  <c r="A357" i="33"/>
  <c r="P356" i="33"/>
  <c r="K356" i="33"/>
  <c r="F356" i="33"/>
  <c r="A356" i="33"/>
  <c r="P355" i="33"/>
  <c r="A355" i="33"/>
  <c r="P354" i="33"/>
  <c r="A354" i="33"/>
  <c r="P353" i="33"/>
  <c r="A353" i="33"/>
  <c r="P352" i="33"/>
  <c r="A352" i="33"/>
  <c r="P351" i="33"/>
  <c r="A351" i="33"/>
  <c r="P350" i="33"/>
  <c r="A350" i="33"/>
  <c r="P349" i="33"/>
  <c r="A349" i="33"/>
  <c r="P348" i="33"/>
  <c r="A348" i="33"/>
  <c r="P347" i="33"/>
  <c r="A347" i="33"/>
  <c r="P346" i="33"/>
  <c r="A346" i="33"/>
  <c r="P345" i="33"/>
  <c r="A345" i="33"/>
  <c r="P344" i="33"/>
  <c r="K344" i="33"/>
  <c r="F344" i="33"/>
  <c r="A344" i="33"/>
  <c r="P343" i="33"/>
  <c r="A343" i="33"/>
  <c r="P342" i="33"/>
  <c r="A342" i="33"/>
  <c r="P341" i="33"/>
  <c r="F340" i="33"/>
  <c r="A339" i="33"/>
  <c r="A338" i="33"/>
  <c r="A337" i="33"/>
  <c r="A336" i="33"/>
  <c r="P335" i="33"/>
  <c r="K335" i="33"/>
  <c r="A335" i="33"/>
  <c r="A334" i="33"/>
  <c r="A333" i="33"/>
  <c r="P332" i="33"/>
  <c r="K332" i="33"/>
  <c r="A332" i="33"/>
  <c r="P331" i="33"/>
  <c r="A331" i="33"/>
  <c r="P330" i="33"/>
  <c r="A330" i="33"/>
  <c r="P329" i="33"/>
  <c r="A329" i="33"/>
  <c r="P328" i="33"/>
  <c r="A328" i="33"/>
  <c r="P327" i="33"/>
  <c r="A327" i="33"/>
  <c r="P326" i="33"/>
  <c r="A326" i="33"/>
  <c r="P325" i="33"/>
  <c r="A325" i="33"/>
  <c r="P324" i="33"/>
  <c r="A324" i="33"/>
  <c r="P323" i="33"/>
  <c r="A323" i="33"/>
  <c r="P322" i="33"/>
  <c r="A322" i="33"/>
  <c r="P321" i="33"/>
  <c r="A321" i="33"/>
  <c r="A320" i="33"/>
  <c r="P319" i="33"/>
  <c r="A319" i="33"/>
  <c r="P318" i="33"/>
  <c r="K318" i="33"/>
  <c r="A318" i="33"/>
  <c r="P317" i="33"/>
  <c r="K317" i="33"/>
  <c r="A317" i="33"/>
  <c r="P316" i="33"/>
  <c r="A316" i="33"/>
  <c r="P315" i="33"/>
  <c r="A315" i="33"/>
  <c r="P314" i="33"/>
  <c r="A314" i="33"/>
  <c r="P313" i="33"/>
  <c r="F313" i="33"/>
  <c r="A313" i="33"/>
  <c r="P312" i="33"/>
  <c r="A312" i="33"/>
  <c r="P311" i="33"/>
  <c r="A311" i="33"/>
  <c r="P310" i="33"/>
  <c r="K310" i="33"/>
  <c r="A310" i="33"/>
  <c r="P309" i="33"/>
  <c r="K309" i="33"/>
  <c r="F309" i="33"/>
  <c r="A309" i="33"/>
  <c r="P308" i="33"/>
  <c r="F308" i="33"/>
  <c r="A308" i="33"/>
  <c r="P307" i="33"/>
  <c r="K307" i="33"/>
  <c r="F307" i="33"/>
  <c r="A307" i="33"/>
  <c r="P306" i="33"/>
  <c r="K306" i="33"/>
  <c r="F306" i="33"/>
  <c r="A306" i="33"/>
  <c r="P305" i="33"/>
  <c r="K305" i="33"/>
  <c r="F305" i="33"/>
  <c r="A305" i="33"/>
  <c r="P304" i="33"/>
  <c r="K304" i="33"/>
  <c r="F304" i="33"/>
  <c r="A304" i="33"/>
  <c r="P303" i="33"/>
  <c r="K303" i="33"/>
  <c r="F303" i="33"/>
  <c r="A303" i="33"/>
  <c r="P302" i="33"/>
  <c r="K302" i="33"/>
  <c r="F302" i="33"/>
  <c r="A302" i="33"/>
  <c r="P301" i="33"/>
  <c r="K301" i="33"/>
  <c r="F301" i="33"/>
  <c r="A301" i="33"/>
  <c r="P300" i="33"/>
  <c r="K300" i="33"/>
  <c r="F300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ПЭО2</author>
  </authors>
  <commentList>
    <comment ref="H511" authorId="0" shapeId="0" xr:uid="{00000000-0006-0000-0000-000001000000}">
      <text>
        <r>
          <rPr>
            <b/>
            <sz val="9"/>
            <rFont val="Tahoma"/>
            <family val="2"/>
            <charset val="204"/>
          </rPr>
          <t>Из Прайса ГБ№2:</t>
        </r>
        <r>
          <rPr>
            <sz val="9"/>
            <rFont val="Tahoma"/>
            <family val="2"/>
            <charset val="204"/>
          </rPr>
          <t xml:space="preserve">
Поликлиника производит только забор материала из молочной железы. Исследование биопсийного материала не производится.</t>
        </r>
      </text>
    </comment>
  </commentList>
</comments>
</file>

<file path=xl/sharedStrings.xml><?xml version="1.0" encoding="utf-8"?>
<sst xmlns="http://schemas.openxmlformats.org/spreadsheetml/2006/main" count="13273" uniqueCount="3802">
  <si>
    <t>Приложение №1</t>
  </si>
  <si>
    <t>к приказу от 29.05.2023г. №348-Д</t>
  </si>
  <si>
    <t>"УТВЕРЖДАЮ"</t>
  </si>
  <si>
    <t>Главный врач ГБУЗ РБ ГКБ №1 г. Стерлитамак</t>
  </si>
  <si>
    <t>А.М. Курбангалеев</t>
  </si>
  <si>
    <t>______________________ А.И.Палтусов</t>
  </si>
  <si>
    <t xml:space="preserve">                                                                                                                                                          </t>
  </si>
  <si>
    <t>09.01.2018 г.</t>
  </si>
  <si>
    <t xml:space="preserve">                                                                                                                                                                    "____" ___________20___г.</t>
  </si>
  <si>
    <t>Прейскурант цен на платные услуги,</t>
  </si>
  <si>
    <t>оказываемые в ГБУЗ РБ ГКБ  № 1 г. Стерлитамак</t>
  </si>
  <si>
    <t>№ п/п</t>
  </si>
  <si>
    <t>Наименование кодов услуги</t>
  </si>
  <si>
    <t>Наименование услуги</t>
  </si>
  <si>
    <t>Цены услуги без НДС, руб.</t>
  </si>
  <si>
    <t>НДС 20%, руб.</t>
  </si>
  <si>
    <t>Цены с услуги с НДС, руб.</t>
  </si>
  <si>
    <t>Стоимости ГБ №2 г.Стерлитамак</t>
  </si>
  <si>
    <t>Код услуги</t>
  </si>
  <si>
    <t>НДС 18%,  руб.</t>
  </si>
  <si>
    <t>Цены услуги с НДС, руб.</t>
  </si>
  <si>
    <t>НДС 20%,  руб.</t>
  </si>
  <si>
    <t>ГБ 2</t>
  </si>
  <si>
    <t>ГБ 3</t>
  </si>
  <si>
    <t>Медицинское освидетельствование водителей</t>
  </si>
  <si>
    <t>Медицинское освидетельствование водителей категории А, В</t>
  </si>
  <si>
    <t>В04.047.002</t>
  </si>
  <si>
    <t>Профилактический прием (осмотр, консультация) врача-терапевта</t>
  </si>
  <si>
    <t>В04.029.002</t>
  </si>
  <si>
    <t>Профилактический прием (осмотр, консультация) врача-офтальмолога</t>
  </si>
  <si>
    <t>В04.033.002</t>
  </si>
  <si>
    <t>Профилактический прием (осмотр, консультация) врача-профпатолога</t>
  </si>
  <si>
    <t>Медицинское освидетельствование водителей категории В С Д Е, троллейбус</t>
  </si>
  <si>
    <t>В04.023.002</t>
  </si>
  <si>
    <t>Профилактический прием (осмотр, консультация) врача-невролога</t>
  </si>
  <si>
    <t>В04.028.002</t>
  </si>
  <si>
    <t>Профилактический прием (осмотр, консультация) врача-оториноларинголога</t>
  </si>
  <si>
    <t>А05.23.001.001</t>
  </si>
  <si>
    <t>Электроэнцефалография с нагрузочными пробами</t>
  </si>
  <si>
    <t>B04.033.002  B04.047.002  B04.029.002</t>
  </si>
  <si>
    <t>Медицинское освидетельствование  граждан на право приобретения оружия</t>
  </si>
  <si>
    <t>Проведение предварительного и периодического медицинского осмотра для жителей Стерлитамакского района</t>
  </si>
  <si>
    <t>Женщины до 40 лет:</t>
  </si>
  <si>
    <t>В04.057.002</t>
  </si>
  <si>
    <t>Профилактический прием (осмотр, консультация) врача-хирурга</t>
  </si>
  <si>
    <t>В04.035.002</t>
  </si>
  <si>
    <t>Профилактический прием (осмотр, консультация) врача-психиатра</t>
  </si>
  <si>
    <t>В04.036.002</t>
  </si>
  <si>
    <t>Профилактический прием (осмотр, консультация) врача психиатра-нарколога</t>
  </si>
  <si>
    <t>В04.001.002</t>
  </si>
  <si>
    <t>Профилактический осмотр врача-акушер-гинеколога</t>
  </si>
  <si>
    <t>А11.12.009</t>
  </si>
  <si>
    <t>Взятие крови из периферической вены</t>
  </si>
  <si>
    <t>В03.016.002</t>
  </si>
  <si>
    <t>Общий (клинический) анализ крови развернутый (СОЭ)</t>
  </si>
  <si>
    <t>В03.016.006</t>
  </si>
  <si>
    <t>Анализ (клинический)мочи общий</t>
  </si>
  <si>
    <t>А09.05.026</t>
  </si>
  <si>
    <t>Исследование уровня холестерина в крови</t>
  </si>
  <si>
    <t>А09.05.023</t>
  </si>
  <si>
    <t>Исследование уровня глюкозы в крови</t>
  </si>
  <si>
    <t>А05.10.002</t>
  </si>
  <si>
    <t>ЭКГ с расшифровкой</t>
  </si>
  <si>
    <t>Морфологическое (цитологическое) исследование препарата</t>
  </si>
  <si>
    <t>А12.20.001.001</t>
  </si>
  <si>
    <t>Микроскопическое исследование влагалищных мазков на степень чистоты</t>
  </si>
  <si>
    <t>А04.20.001.001</t>
  </si>
  <si>
    <t>УЗИ матки и придатков (трансвагинально)</t>
  </si>
  <si>
    <t>Женщины  40 лет и старше:</t>
  </si>
  <si>
    <t>А02.26.001</t>
  </si>
  <si>
    <t>Тонометрия глаза</t>
  </si>
  <si>
    <t>А 06.20.004</t>
  </si>
  <si>
    <t>Маммография обеих молочных желез</t>
  </si>
  <si>
    <t>Мужчины до 40 лет:</t>
  </si>
  <si>
    <t>Мужчины после 40 лет:</t>
  </si>
  <si>
    <t>Проведение предварительного медицинского осмотра для жителей города Стерлитамак</t>
  </si>
  <si>
    <t>Проведение периодического медицинского осмотра для жителей города Стерлитамак</t>
  </si>
  <si>
    <t>Женщины до 40 лет (санитарная книжка):</t>
  </si>
  <si>
    <t>В04.064.004</t>
  </si>
  <si>
    <t>Профилактический прием (осмотр, консультация) врача-стоматолога</t>
  </si>
  <si>
    <t>В04.008.002</t>
  </si>
  <si>
    <t>Профилактический прием (осмотр, консультация) врача-дерматовенеролога</t>
  </si>
  <si>
    <t>А12.28.015</t>
  </si>
  <si>
    <t>Забор мазка на флору(гонорея, трихомониаз)</t>
  </si>
  <si>
    <t>А26.19.011</t>
  </si>
  <si>
    <t>Микроскопическое исследование кала на яйца и личинки  гельминтов</t>
  </si>
  <si>
    <t>А26.06.082.001</t>
  </si>
  <si>
    <t>Определение антител к бледной трепонеме (Treponema Pallidum) в нетрепонемных тестах (RPR, РМП) (качественное и полуколичественное исследование) в сыворотке крови</t>
  </si>
  <si>
    <t>Женщины  40 лет и старше (санитарная книжка):</t>
  </si>
  <si>
    <t>Мужчины до 40 лет (санитарная книжка):</t>
  </si>
  <si>
    <t>Забор отделяемого уретры на флору(гонорея, трихомониаз)</t>
  </si>
  <si>
    <t>Микроскопическое исследование отделяемого из уретры</t>
  </si>
  <si>
    <t>Прейскурант цен по амбулаторной помощи</t>
  </si>
  <si>
    <t>Профилактические медицинские осмотры</t>
  </si>
  <si>
    <t>Профилактический осмотр врача-профпатолога</t>
  </si>
  <si>
    <t>Профилактический осмотр врача-терапевта</t>
  </si>
  <si>
    <t>Профилактический осмотр врача-офтальмолога</t>
  </si>
  <si>
    <t>Профилактический осмотр врача-невролога</t>
  </si>
  <si>
    <t>Профилактический осмотр врача-оториноларинголога</t>
  </si>
  <si>
    <t>Профилактический осмотр врача-хирурга</t>
  </si>
  <si>
    <t>В04.053.002</t>
  </si>
  <si>
    <t>Профилактический осмотр врача-уролога</t>
  </si>
  <si>
    <t>В04.047.002.001</t>
  </si>
  <si>
    <t>Медицинский осмотр врача-терапевта с оформлением заключения медицинской комиссии</t>
  </si>
  <si>
    <t>В04.047.002.002</t>
  </si>
  <si>
    <t>Медицинский осмотр врача-терапевта с оформлением заключения на владение оружием</t>
  </si>
  <si>
    <t>В04.065.002</t>
  </si>
  <si>
    <t>Профилактический осмотр врача-стоматолога</t>
  </si>
  <si>
    <t xml:space="preserve">B04.008.002 </t>
  </si>
  <si>
    <t>Профилактический осмотр врача-дерматовенеролога</t>
  </si>
  <si>
    <t xml:space="preserve">B04.036.002 </t>
  </si>
  <si>
    <t>Профилактический осмотр врача-психиатра-нарколога</t>
  </si>
  <si>
    <t>D04.02.002</t>
  </si>
  <si>
    <t>Предрейсовый медосмотр</t>
  </si>
  <si>
    <t xml:space="preserve">B04.035.002 </t>
  </si>
  <si>
    <t>Профилактический осмотр врача-психиатра</t>
  </si>
  <si>
    <t>B04.027.001</t>
  </si>
  <si>
    <t>Профилактический прием (осмотр, консультация) врача-онколога</t>
  </si>
  <si>
    <t xml:space="preserve">B04.058.003 </t>
  </si>
  <si>
    <t>Профилактический прием (осмотр, консультация) врача-эндокринолога</t>
  </si>
  <si>
    <t>В04.014.003.001</t>
  </si>
  <si>
    <t>Профилактический прием врача-инфекциониста с выдачей медицинской справки о состоянии здоровья</t>
  </si>
  <si>
    <t>Оториноларингология</t>
  </si>
  <si>
    <t>А02.12.001</t>
  </si>
  <si>
    <t>А02.12.002</t>
  </si>
  <si>
    <t>Послерейсовый медосмотр</t>
  </si>
  <si>
    <t xml:space="preserve">Общий анализ крови </t>
  </si>
  <si>
    <t>А02.20.017</t>
  </si>
  <si>
    <t>А03.16.001</t>
  </si>
  <si>
    <t>Фиброэзофагогастродуоденоскопия (ФГС)</t>
  </si>
  <si>
    <t>А04.16.001</t>
  </si>
  <si>
    <t>УЗИ органов брюшной полости</t>
  </si>
  <si>
    <t xml:space="preserve">A05.23.001 </t>
  </si>
  <si>
    <t>Электроэнцефалография (ЭЭГ)</t>
  </si>
  <si>
    <t>А12.05.123</t>
  </si>
  <si>
    <t>Подсчет ретикулоцитов</t>
  </si>
  <si>
    <t xml:space="preserve">A06.09.006.001 </t>
  </si>
  <si>
    <t>Флюорография грудной клетки</t>
  </si>
  <si>
    <t xml:space="preserve">A03.25.001 </t>
  </si>
  <si>
    <t>Вестибулометрия</t>
  </si>
  <si>
    <t xml:space="preserve">B03.028.001 </t>
  </si>
  <si>
    <t>Объективная аудиометрия</t>
  </si>
  <si>
    <t>А12.09.001</t>
  </si>
  <si>
    <t>Исследование неспровоцированных дыхательных объемов и потоков (спирография)</t>
  </si>
  <si>
    <t>А11.08.006</t>
  </si>
  <si>
    <t>Лекарственная терапия при заболеваниях верхних дыхательных путей (гортань)</t>
  </si>
  <si>
    <t>А16.07.081</t>
  </si>
  <si>
    <t>Резекция ротоглотки (лазерная увупластика (храп)) первично</t>
  </si>
  <si>
    <t>А16.07.081.005</t>
  </si>
  <si>
    <t>Резекция ротоглотки (лазерная увупластика (храп)) повторно</t>
  </si>
  <si>
    <t>A11.08.005</t>
  </si>
  <si>
    <t>Внутриносовые блокады</t>
  </si>
  <si>
    <t>А23.028.022</t>
  </si>
  <si>
    <t>Удаление ушной серы</t>
  </si>
  <si>
    <t>A16.08.006.001</t>
  </si>
  <si>
    <t>Передняя тампонада носа</t>
  </si>
  <si>
    <t>А16.08.009</t>
  </si>
  <si>
    <t>Удаление полипов носовых ходов (лазерное лечение полипов носа) первично</t>
  </si>
  <si>
    <t>А16.08.009.002</t>
  </si>
  <si>
    <t>Удаление полипов носовых ходов (лазерное лечение полипов носа) повторно</t>
  </si>
  <si>
    <t>A11.08.010</t>
  </si>
  <si>
    <t>Получение материала из верхних дыхательных путей</t>
  </si>
  <si>
    <t>А16.08.015</t>
  </si>
  <si>
    <t>Гальванокаустика нижних носовых раковин (лазерное лечение хронических ринитов) первично</t>
  </si>
  <si>
    <t>А16.08.015.001</t>
  </si>
  <si>
    <t>Гальванокаустика нижних носовых раковин (лазерное лечение хронических ринитов) повторно</t>
  </si>
  <si>
    <t>А16.08.015.002</t>
  </si>
  <si>
    <t>Гальванокаустика нижних носовых раковин (лазерное лечение хронических носовых кровотечений) первично</t>
  </si>
  <si>
    <t>А16.08.015.003</t>
  </si>
  <si>
    <t>Гальванокаустика нижних носовых раковин (лазерное лечение хронических носовых кровотечений) повторно</t>
  </si>
  <si>
    <t>А16.08.015.004</t>
  </si>
  <si>
    <t>Гальванокаустика нижних носовых раковин (лазерно-хирургическая операция с применением аппарата "Лазермед": синехии полости носа, фарингиты)</t>
  </si>
  <si>
    <t>A16.08.016</t>
  </si>
  <si>
    <t>Промывание лакун миндалин</t>
  </si>
  <si>
    <t>А16.08.035.001</t>
  </si>
  <si>
    <t>Удаление новообразования полости носа (удаление доброкачественного образования полости носа и глотки с применением аппарата "Лазермед")</t>
  </si>
  <si>
    <t>А03.25.001</t>
  </si>
  <si>
    <t xml:space="preserve">A16.25.007 </t>
  </si>
  <si>
    <t>Удаление ушной серы (с одной стороны)</t>
  </si>
  <si>
    <t>A16.25.012</t>
  </si>
  <si>
    <t>Продувание слуховой трубы</t>
  </si>
  <si>
    <t>А11.08.005.002</t>
  </si>
  <si>
    <t>Пункция верхнечелюстной пазухи</t>
  </si>
  <si>
    <t>В01.028.001</t>
  </si>
  <si>
    <t>Прием, консультация врача-оториноларинголога первичный</t>
  </si>
  <si>
    <t>А 11.08.004</t>
  </si>
  <si>
    <t>В01.028.002</t>
  </si>
  <si>
    <t>Прием,консультация врача-оториноларинголога повторный</t>
  </si>
  <si>
    <t xml:space="preserve">Прием, консультация врача-оториноларинголога первичный                                                             </t>
  </si>
  <si>
    <t>В03.028.001</t>
  </si>
  <si>
    <t xml:space="preserve">Прием,консультация врача-оториноларинголога повторный                                                            </t>
  </si>
  <si>
    <t>A12.25.001</t>
  </si>
  <si>
    <t>Тональная аудиометрия</t>
  </si>
  <si>
    <t>Офтальмология</t>
  </si>
  <si>
    <t xml:space="preserve">A03.08.001 </t>
  </si>
  <si>
    <t xml:space="preserve">Ларингоскопия </t>
  </si>
  <si>
    <t>A21.25.002</t>
  </si>
  <si>
    <t>Массаж барабанных перепонок</t>
  </si>
  <si>
    <t>А02.26.004.001</t>
  </si>
  <si>
    <t>Визометрия (исследование остроты зрения без коррекции)</t>
  </si>
  <si>
    <t>А02.26.003</t>
  </si>
  <si>
    <t>Офтальмоскопия (осмотр глазного дна)</t>
  </si>
  <si>
    <t>А02.26.004</t>
  </si>
  <si>
    <t>А02.26.015</t>
  </si>
  <si>
    <t>А02.26.009</t>
  </si>
  <si>
    <t>Исследование цветоощущения по полихроматическим таблицам</t>
  </si>
  <si>
    <t>А02.26.005.001</t>
  </si>
  <si>
    <t>Периметрия</t>
  </si>
  <si>
    <t>А02.26.013</t>
  </si>
  <si>
    <t>Проверка остроты зрения и подбор простых очков</t>
  </si>
  <si>
    <t>А02.26.005</t>
  </si>
  <si>
    <t>А02.26.004.002</t>
  </si>
  <si>
    <t>Проверка остроты зрения и подбор сложных очков</t>
  </si>
  <si>
    <t>А02.26.014</t>
  </si>
  <si>
    <t>Скиаскопия</t>
  </si>
  <si>
    <t>А02.26.013.001</t>
  </si>
  <si>
    <t>В01.029.001</t>
  </si>
  <si>
    <t>Прием, консультация врача-офтальмолога первичный</t>
  </si>
  <si>
    <t xml:space="preserve">A02.26.014 </t>
  </si>
  <si>
    <t>Функциональная диагностика</t>
  </si>
  <si>
    <t xml:space="preserve">A03.26.001 </t>
  </si>
  <si>
    <t>Биомикроскопия глаза</t>
  </si>
  <si>
    <t>В01.029.002</t>
  </si>
  <si>
    <t>Прием, консультация врача-офтальмолога повторный</t>
  </si>
  <si>
    <t xml:space="preserve">Прием, консультация врача-офтальмолога первичный                                                                     </t>
  </si>
  <si>
    <t>Консультация врача-офтальмолога, офтальмохирурга с диагностическим обследованием зрительной системы( в том числе детский прием) с комплексным обследованием</t>
  </si>
  <si>
    <t>Консультация врача-анестезиолога</t>
  </si>
  <si>
    <t xml:space="preserve">Прием, консультация врача-офтальмолога повторный                                                                          </t>
  </si>
  <si>
    <t>А 16.26.052</t>
  </si>
  <si>
    <t>Наложение шва на роговицу</t>
  </si>
  <si>
    <t>А 16.26.076</t>
  </si>
  <si>
    <t>Наложение шва на склеру</t>
  </si>
  <si>
    <t>А 16.26.035</t>
  </si>
  <si>
    <t>Наложение шва на коньюктиву</t>
  </si>
  <si>
    <t>А 16.26.026</t>
  </si>
  <si>
    <t>Наложение шва на веко</t>
  </si>
  <si>
    <t>А 16.26.051</t>
  </si>
  <si>
    <t>Удаление инородного тела роговицы</t>
  </si>
  <si>
    <t>А 16.26.034</t>
  </si>
  <si>
    <t>Удаление инородного тела коньюктивы</t>
  </si>
  <si>
    <t>Диагностические процедуры (офтальмология)</t>
  </si>
  <si>
    <t>А03.26.024</t>
  </si>
  <si>
    <t xml:space="preserve">Определение характера зрения с авторефрактометрией и визометрией </t>
  </si>
  <si>
    <t>А03.26.024.001</t>
  </si>
  <si>
    <t>Определение характера зрения с авторефрактометрией и офтальмоскопией</t>
  </si>
  <si>
    <t>А03.26.024.002</t>
  </si>
  <si>
    <t>Определение характера зрения с авторефрактометрией и биомикроскопией</t>
  </si>
  <si>
    <t>А03.26.015</t>
  </si>
  <si>
    <t>Бесконтактная тонометрия (1 глаз)</t>
  </si>
  <si>
    <t>А01.26.001</t>
  </si>
  <si>
    <t>Измерение ВГД по Маклакову (1 глаз)</t>
  </si>
  <si>
    <t>А23.26.001</t>
  </si>
  <si>
    <t>Подбор сферических очков</t>
  </si>
  <si>
    <t>А23.26.001.1</t>
  </si>
  <si>
    <t>Подбор сфероцилиндрических очков</t>
  </si>
  <si>
    <t>Антиглаукоматозные операции</t>
  </si>
  <si>
    <t>А16.26.117</t>
  </si>
  <si>
    <t xml:space="preserve">Непроникающая глубокая склерэктомия (1 глаз) </t>
  </si>
  <si>
    <t>А16.26.070</t>
  </si>
  <si>
    <t>Трабекулоэктомия (синустрабекулоэктомия) (1 глаз)</t>
  </si>
  <si>
    <t>Операции на придаточном аппарате глаза</t>
  </si>
  <si>
    <t>А16.26.044</t>
  </si>
  <si>
    <t>Удаление птеригиума I-II степени (1 глаз)</t>
  </si>
  <si>
    <t>А16.26.044.001</t>
  </si>
  <si>
    <t>Удаление птеригиума III-IV степени (1 глаз)</t>
  </si>
  <si>
    <t>А16.26.025</t>
  </si>
  <si>
    <t>Удаление новообразований кожи век до 1,5 см в диаметре (1 глаз)</t>
  </si>
  <si>
    <t>А16.26.025.001</t>
  </si>
  <si>
    <t>Удаление новообразований кожи век более 1,5 см в диаметре  (1 глаз)</t>
  </si>
  <si>
    <t>А16.26.121</t>
  </si>
  <si>
    <t>Удаление новообразования конъюнктивы глазного яблока, слезного мясца, симблефарона, кисты,  пингвекулы (1 глаз)</t>
  </si>
  <si>
    <t>А16.26.020</t>
  </si>
  <si>
    <t>Устранение заворота (1 глаз)</t>
  </si>
  <si>
    <t>А16.26.020.001</t>
  </si>
  <si>
    <t>Устранение выворота (1 глаз)</t>
  </si>
  <si>
    <t>А16.26.013</t>
  </si>
  <si>
    <t>Удаление халазиона (1 глаз)</t>
  </si>
  <si>
    <t>А16.26.013.001</t>
  </si>
  <si>
    <t>Удаление множественного халазиона (1 глаз)</t>
  </si>
  <si>
    <t>А11.26.005</t>
  </si>
  <si>
    <t>Зондирование слезно-носового канала (1 глаз)</t>
  </si>
  <si>
    <t>А16.26.011</t>
  </si>
  <si>
    <t>Активация слезной точки, зондирование слезных канальцев</t>
  </si>
  <si>
    <t>А16.26.014</t>
  </si>
  <si>
    <t>Удаление контагиозного  моллюска, вскрытие малых ретенционных кист век и коньюнктивы, ячменя, абсцесса века (1 глаз)</t>
  </si>
  <si>
    <t>А11.26.011</t>
  </si>
  <si>
    <t>Пара- и ретробульбарные инъекции (без стоимости препарата) (1 инъекция)</t>
  </si>
  <si>
    <t>А11.26.016</t>
  </si>
  <si>
    <t>Субконьюнктивальные инъекции (без стоимости препарата)  (1 инъекция)</t>
  </si>
  <si>
    <t>А16.26.137</t>
  </si>
  <si>
    <t>Снятие роговичных швов (1 глаз)</t>
  </si>
  <si>
    <t>А16.26.021.001</t>
  </si>
  <si>
    <t>Устранение блефароптоза (1 глаз)</t>
  </si>
  <si>
    <t>А16.26.022</t>
  </si>
  <si>
    <t>Устранение блефарохалязиса (1 глаз)</t>
  </si>
  <si>
    <t>Операции на хрусталике</t>
  </si>
  <si>
    <t>А16.26.093</t>
  </si>
  <si>
    <t xml:space="preserve">Факоэмульсификация катаракты без имплантации ИОЛ (1 глаз) </t>
  </si>
  <si>
    <t>А 16.26.141</t>
  </si>
  <si>
    <t>Репозиция и фиксация дислоцированной интраокулярной линзы (1 глаз)</t>
  </si>
  <si>
    <t>А16.26.093.002</t>
  </si>
  <si>
    <t xml:space="preserve">Факоэмульсификация катаракты или рефракционная замена хрусталика с имплантацией ИОЛ ACRYFOLD (Индия) (1 глаз) </t>
  </si>
  <si>
    <t>А16.26.093.002.1</t>
  </si>
  <si>
    <t>Факоэмульсификация катаракты или рефракционная замена хрусталика с имплантацией ИОЛ Omni Lens (Индия) (1 глаз)</t>
  </si>
  <si>
    <t>А16.26.093.002.2</t>
  </si>
  <si>
    <t>Факоэмульсификация катаракты или рефракционная замена хрусталика с имплантацией ИОЛ ALCON ACRYSOF SA60AT (США) (1 глаз)</t>
  </si>
  <si>
    <t>Регистрация электрокардиограммы</t>
  </si>
  <si>
    <t>А12.10.002</t>
  </si>
  <si>
    <t>Электрокардиография с применением медикаментов</t>
  </si>
  <si>
    <t>Регистрация ЭКГ (Расшифровка, описание и интерпритация ЭКГ)</t>
  </si>
  <si>
    <t>А12.10.001</t>
  </si>
  <si>
    <t>Электрокардиография с физическими упражнениями</t>
  </si>
  <si>
    <t>ЭКГ с применением лекарственных препаратов</t>
  </si>
  <si>
    <t>Исследование неспровоцированных дыхательных объемов и потоков (спирография)в</t>
  </si>
  <si>
    <t>ЭКГ с физической нагрузкой</t>
  </si>
  <si>
    <t>А05.10.008</t>
  </si>
  <si>
    <t>Суточное ЭКГ и АД холтеровское мониторирование</t>
  </si>
  <si>
    <t>А05.10.003</t>
  </si>
  <si>
    <t>Суточное мониторирование ЭКГ по Холтеру</t>
  </si>
  <si>
    <t>А05.10.008.002</t>
  </si>
  <si>
    <t>Холтеровское мониторирование сердечного ритма, ЭКГ+АД</t>
  </si>
  <si>
    <t>А05.10.008.001</t>
  </si>
  <si>
    <t>Холтеровское мониторирование сердечного ритма, ЭКГ</t>
  </si>
  <si>
    <t xml:space="preserve">A05.23.002 </t>
  </si>
  <si>
    <t>Реоэнцефалография (РЭГ)</t>
  </si>
  <si>
    <t xml:space="preserve">A12.09.002.003 </t>
  </si>
  <si>
    <t>Спирометрия</t>
  </si>
  <si>
    <t>Эндоскопические исследования</t>
  </si>
  <si>
    <t>A12.09.002.001</t>
  </si>
  <si>
    <t>Исследование дыхательных объемов с применением лекарственных препаратов</t>
  </si>
  <si>
    <t>A05.23.001.001</t>
  </si>
  <si>
    <t>A16.18.019.001</t>
  </si>
  <si>
    <t>Удаление полипа толстой кишки эндоскопическое (1 полип)</t>
  </si>
  <si>
    <t>A02.12.002.001 A05.10.008.001</t>
  </si>
  <si>
    <t>Холтеровское мониторирование артериального давления                                                                                                    Холтеровское мониторирование сердечного ритма (ХМ-ЭКГ)</t>
  </si>
  <si>
    <t>A05.10.008</t>
  </si>
  <si>
    <t>Холтеровское мониторирование сердечного ритма (ХМ-ЭКГ)</t>
  </si>
  <si>
    <t>A02.12.002.001</t>
  </si>
  <si>
    <t xml:space="preserve">Холтеровское мониторирование артериального давления            </t>
  </si>
  <si>
    <t>А03.09.001</t>
  </si>
  <si>
    <t>Бронхоскопия (диагностическая)</t>
  </si>
  <si>
    <t>Фиброэзофагогастродуоденоскопия</t>
  </si>
  <si>
    <t>А03.09.003</t>
  </si>
  <si>
    <t>Бронхоскопия диагностическая (ФБС)</t>
  </si>
  <si>
    <t>Эзофагогастродуоденоскопия</t>
  </si>
  <si>
    <t>А08.16.004</t>
  </si>
  <si>
    <t>Тест на обсеменённость бактериями гелекобактер</t>
  </si>
  <si>
    <t>А03.18.001</t>
  </si>
  <si>
    <t>Ректосигмоидоколоноскопия (ФКС)</t>
  </si>
  <si>
    <t>Колоноскопия</t>
  </si>
  <si>
    <t>А16.16.041.002</t>
  </si>
  <si>
    <t>Биопсия пищевода, желудка, 12-ти перстной кишки с помощью эндоскопии</t>
  </si>
  <si>
    <t>А 26.16.001.001</t>
  </si>
  <si>
    <t>А16.16.041.001</t>
  </si>
  <si>
    <t>Полипэктомия</t>
  </si>
  <si>
    <t>А11.16.001</t>
  </si>
  <si>
    <t>А03.18.002</t>
  </si>
  <si>
    <t>Колоноскопическая полипэктомия</t>
  </si>
  <si>
    <t>А16.16.052</t>
  </si>
  <si>
    <t>Полипэктомия пищевода, желудка, 12-ти перстной кишки с помощью эндоскопии</t>
  </si>
  <si>
    <t>Дневной стационар</t>
  </si>
  <si>
    <t xml:space="preserve">A16.18.019.001 </t>
  </si>
  <si>
    <t>A11.16.002 A11.16.001 A11.16.003 A03.16.001</t>
  </si>
  <si>
    <t>Биопсия желудка с помощью эндоскопии                                                                                                        Биопсия пищевода с помощью эндоскопии                                                                                                                                 Биопсия двенадцатиперстной кишки с помощью эндоскопии                                                                                 Эзофагогастродуоденоскопия</t>
  </si>
  <si>
    <t>A03.18.002                                                           A03.18.001</t>
  </si>
  <si>
    <t>Эндоскопическая резекция слизистой толстой кишки                                                                                                             Толстокишечная эндоскопия</t>
  </si>
  <si>
    <t>A03.09.001                                       A11.09.005</t>
  </si>
  <si>
    <t>Бронхоскопия                                                                                                                                                                              Бронхоскопический лаваж(санационная)</t>
  </si>
  <si>
    <t>A03.09.001</t>
  </si>
  <si>
    <t>A03.09.001 A11.09.002</t>
  </si>
  <si>
    <t>Бронхоскопия                                                                                                                                                                                                 Биопсия легких при бронхоскопии( для цитологического исследования)</t>
  </si>
  <si>
    <t>A03.09.001 A11.09.002 A08.07.004</t>
  </si>
  <si>
    <t>Бронхоскопия                                                                                                                                                                              Биопсия легких при бронхоскопии( для цитологического исследования)                                                                                            Цитологическое исследование препарата тканей верхних дыхательных путей</t>
  </si>
  <si>
    <t>A11.16.002</t>
  </si>
  <si>
    <t>Биопсия со слизистой верхних отделов желудочно-кишечного тракта</t>
  </si>
  <si>
    <t>A12.10.005</t>
  </si>
  <si>
    <t>Велоэргометрия</t>
  </si>
  <si>
    <t>A03.18.001 A11.18.001 A08.18.002</t>
  </si>
  <si>
    <t>Колоноскопия                                                                                                                                                                     Биопсия ободочной кишки эндоскопическая                                                                                             Цитологическое исследование препарата тканей толстой кишки</t>
  </si>
  <si>
    <t>A08.16.004</t>
  </si>
  <si>
    <t xml:space="preserve">Экспресс Helpil-тест на обсеменённость бактериями геликобактер </t>
  </si>
  <si>
    <t>A22.30.006</t>
  </si>
  <si>
    <t>Вибрационное воздействие</t>
  </si>
  <si>
    <t>A03.19.002</t>
  </si>
  <si>
    <t>Ректороманоскопия</t>
  </si>
  <si>
    <t>Ректороманоскопия с применением одноразового тубуса</t>
  </si>
  <si>
    <t>A01.19.004</t>
  </si>
  <si>
    <t>Трансректальное пальцевое исследование</t>
  </si>
  <si>
    <t>A11.16.002 A03.16.001 A08.16.007</t>
  </si>
  <si>
    <t>Эзофагогастродуоденоскопия                                                                                                                                            Биопсия со слизистой верхних отделов желудочно-кишечного тракта                                                                              Цитологическое исследование препарата тканей желудка</t>
  </si>
  <si>
    <t>A11.16.002 A03.16.001 A08.16.007 A08.16.004</t>
  </si>
  <si>
    <t xml:space="preserve">Эзофагогастродуоденоскопия                                                                                                                                                         Биопсия со слизистой верхних отделов желудочно-кишечного тракта                                                                   Цитологическое исследование препарата тканей желудка                                                                                                              Экспресс Helpil-тест на обсеменённость бактериями геликобактер </t>
  </si>
  <si>
    <t>Фиброэзофагогастродуаденоскопия (ФЭГДС) с помощью эндоскопии с тестированием на наличие хеликобактеи пилори</t>
  </si>
  <si>
    <t>A04.10.002</t>
  </si>
  <si>
    <t>Эхокардиография (с допплеровским анализом)</t>
  </si>
  <si>
    <t>А05.23.002                                    А05.12.001</t>
  </si>
  <si>
    <t>Реоэнцефалография (РЭГ) с пробами                                                                                                                                  Реовазография (РВГ) с пробами</t>
  </si>
  <si>
    <t xml:space="preserve">А03.19.002                                   А11.19.003                                  А08.19.004             </t>
  </si>
  <si>
    <t xml:space="preserve">Ректороманоскопия                                                                                                                                                            Биопсия ануса и перианальной области                                                                                                           Цитологическое исследование препарата тканей сигмовидной кишки </t>
  </si>
  <si>
    <t>A03.16.001.003</t>
  </si>
  <si>
    <t>Фиброэзофагогастродуаденоскопия (ФЭГДС) с определением кислотности желудочного сока и гистологическое исследование</t>
  </si>
  <si>
    <t>A03.16.001.004</t>
  </si>
  <si>
    <t xml:space="preserve">Фиброэзофагогастродуаденоскопия (ФЭГДС) с введением лекарственного препарата местно на эрозии, язвы, трещины пищевода, желудка, двенадцатиперстной кишки и т.д.  (без стоимости препарата) </t>
  </si>
  <si>
    <t>A16.16.052                         A16.16.048</t>
  </si>
  <si>
    <t>Фиброэзофагогастродуаденоскопия (ФЭГДС) с полипэктомией, с удалением инородных тел (безоаров) и т.д.</t>
  </si>
  <si>
    <t>A03.09.001              A11.09.010.001</t>
  </si>
  <si>
    <t>Фибробронхоскопия с забором мокроты на атипичные клетки, ВК-клетки и т.д.</t>
  </si>
  <si>
    <t>A11.09.009</t>
  </si>
  <si>
    <t>Фибробронхоскопия с введением лекарственного препарата местно (без стоимости препарата)</t>
  </si>
  <si>
    <t>A16.17.023                   A16.19.030</t>
  </si>
  <si>
    <t>Фиброколоскопия с полипэктомией, с удалением инородных тел и т.д.</t>
  </si>
  <si>
    <t>A03.018.001.007</t>
  </si>
  <si>
    <t>Фиброколоскопия с внутрикишечным введением лекарственного препарата (без стоимости препарата)</t>
  </si>
  <si>
    <t>A03.19.003</t>
  </si>
  <si>
    <t>Фибропроктосигмоидоскопия без биопсии</t>
  </si>
  <si>
    <t>D 02.20</t>
  </si>
  <si>
    <t>Лечение заболеваний неврологического профиля в дневном стационаре</t>
  </si>
  <si>
    <t>D 02.21</t>
  </si>
  <si>
    <t>Лечение заболеваний терапевтического профиля в дневном стационаре</t>
  </si>
  <si>
    <t>B01.023.003.002</t>
  </si>
  <si>
    <t>Лечение заболеваний неврологического профиля в дневном стационаре (1 пациенто-день)</t>
  </si>
  <si>
    <t>Процедурный кабинет</t>
  </si>
  <si>
    <t>B01.047.009.001</t>
  </si>
  <si>
    <t>Лечение заболеваний терапевтического профиля в дневном стационаре (1 пациенто-день)</t>
  </si>
  <si>
    <t>В01.034.003.001</t>
  </si>
  <si>
    <t>Лечение заболеваний психотерапевтического профиля в дневном стационаре (1 пациенто-день)</t>
  </si>
  <si>
    <t>А11.12.003.001</t>
  </si>
  <si>
    <t>Непрерывное внутривенное введение лекарственных препаратов (на дому)</t>
  </si>
  <si>
    <t>B01.047.009</t>
  </si>
  <si>
    <t>Ежедневный осмотр врачом-терапевтом с наблюдением и уходом среднего и младшего медицинского персонала в отделении стационара (дневной стационар 1 койко/день)</t>
  </si>
  <si>
    <t>?</t>
  </si>
  <si>
    <t>B01.023.003</t>
  </si>
  <si>
    <t>Ежедневный осмотр врачом-неврологом с наблюдением и уходом среднего и младшего медицинского персонала в отделении стационара (дневной стационар 1 койко/ день)</t>
  </si>
  <si>
    <t>B01.023.001</t>
  </si>
  <si>
    <t xml:space="preserve">Прием (осмотр, консультация) врача-невролога первичный </t>
  </si>
  <si>
    <t>B01.023.002</t>
  </si>
  <si>
    <t>Прием (осмотр, консультация) врача-невролога повторный</t>
  </si>
  <si>
    <t>A20.30.024.006</t>
  </si>
  <si>
    <t>Внутривенное капельное введение озонированного физиологического раствора</t>
  </si>
  <si>
    <t>A20.30.024.003</t>
  </si>
  <si>
    <t>Наружное применение газовой озонокислородной смеси</t>
  </si>
  <si>
    <t>А11.01.002</t>
  </si>
  <si>
    <t>Подкожное введение лекарств и растворов</t>
  </si>
  <si>
    <t>А11.02.002</t>
  </si>
  <si>
    <t>Внутримышечное введение лекарств</t>
  </si>
  <si>
    <t>Подкожное введение лекарств и растворов (без стоимости медикаментов)</t>
  </si>
  <si>
    <t>услуга осущ в днев стац ГКБ №1</t>
  </si>
  <si>
    <t>в прайсе ГБ №2 услуга находится в процедурном каб</t>
  </si>
  <si>
    <t>А11.12.003</t>
  </si>
  <si>
    <t>Внутривенное введение лекарственных средств</t>
  </si>
  <si>
    <t>Внутримышечное введение лекарств (без стоимости медикаментов)</t>
  </si>
  <si>
    <t>Внутривенное введение лекарственных средств (без стоимости медикаментов)</t>
  </si>
  <si>
    <t>А11.12.009.001</t>
  </si>
  <si>
    <t>Забор крови для определения ИФА к антигену SARS-CoV2 в сыворотке в вакуумную пробирку для биохимических исследований</t>
  </si>
  <si>
    <t xml:space="preserve">A11.12.003.001 </t>
  </si>
  <si>
    <t>Непрерывное внутривенное введение лекарственных препаратов ( без стоимости медикаментов и расходных материалов)</t>
  </si>
  <si>
    <t>в прайсе ГБ №2 услуга находится в дн стац</t>
  </si>
  <si>
    <t>Гинекология и онкология</t>
  </si>
  <si>
    <t xml:space="preserve">A11.05.001 </t>
  </si>
  <si>
    <t xml:space="preserve">Взятие крови из пальца </t>
  </si>
  <si>
    <t>А11.04.004</t>
  </si>
  <si>
    <t>Внутрисуставное введение лекарственных препаратов (без стоимости лекарственных препаратов)</t>
  </si>
  <si>
    <t>А11.12.003.002</t>
  </si>
  <si>
    <t>Внутривенное введение лекарственных препаратов (без стоимости лекарственного препарата) (на дому)</t>
  </si>
  <si>
    <t>А11.02.002.002</t>
  </si>
  <si>
    <t>Внутримышечное введение лекарственных препаратов (без стоимости лекарственного препарата) (на дому)</t>
  </si>
  <si>
    <t>А11.01.002.002</t>
  </si>
  <si>
    <t>Подкожное введение лекарственных препаратов (без стоимости лекарственного препарата) (на дому)</t>
  </si>
  <si>
    <t>А11.20.014</t>
  </si>
  <si>
    <t>Введение внутриматочной спирали</t>
  </si>
  <si>
    <t>ГИНЕКОЛОГИЯ И ОНКОЛОГИЯ</t>
  </si>
  <si>
    <t>А11.20.015</t>
  </si>
  <si>
    <t>Удаление внутриматочной спирали</t>
  </si>
  <si>
    <t>В01.001.001</t>
  </si>
  <si>
    <t>Прием врача-акушер-гинеколога первичный (без пробы Шиллера)</t>
  </si>
  <si>
    <t>В01.001.002</t>
  </si>
  <si>
    <t>Прием врача-акушер-гинеколога повторный</t>
  </si>
  <si>
    <t>А16.20.059.001</t>
  </si>
  <si>
    <t>Прием врача-акушер-гинеколога повторный (без пробы Шиллера)</t>
  </si>
  <si>
    <t>А11.20.037</t>
  </si>
  <si>
    <t>Диагностическая аспирация полости матки</t>
  </si>
  <si>
    <t>А16.20.059.002</t>
  </si>
  <si>
    <t>Удаление остроконечных кондиллом</t>
  </si>
  <si>
    <t>А16.20.036.001</t>
  </si>
  <si>
    <t>Диатермокоагуляция шейки матки</t>
  </si>
  <si>
    <t>А11.20.003</t>
  </si>
  <si>
    <t>Взятие аспирата из полости матки</t>
  </si>
  <si>
    <t>А11.20.005</t>
  </si>
  <si>
    <t>Взятие материала врачом-гинекологом на цитологическое исследование</t>
  </si>
  <si>
    <t>Взятие влагалищного мазка</t>
  </si>
  <si>
    <t>60(150)</t>
  </si>
  <si>
    <t>Получение влагалищного мазка</t>
  </si>
  <si>
    <t>A11.20.011</t>
  </si>
  <si>
    <t>Биопсия шейки матки</t>
  </si>
  <si>
    <t>А11.20.011.001</t>
  </si>
  <si>
    <t>Взятие биопсии шейки матки радиоволновая</t>
  </si>
  <si>
    <t>А11.20.025</t>
  </si>
  <si>
    <t>Взятие соскоба с шейки матки</t>
  </si>
  <si>
    <t xml:space="preserve">B03.001.005 </t>
  </si>
  <si>
    <t xml:space="preserve">Комплексная услуга по медикаментозному прерыванию беременности </t>
  </si>
  <si>
    <t>А11.28.006</t>
  </si>
  <si>
    <t>Получение уретрального отделяемого (взятие мазка)</t>
  </si>
  <si>
    <t xml:space="preserve">A11.28.006.001 </t>
  </si>
  <si>
    <t xml:space="preserve">Получение соскоба из уретры </t>
  </si>
  <si>
    <t>A11.20.010</t>
  </si>
  <si>
    <t>Биопсия молочной железы чрескожная</t>
  </si>
  <si>
    <t>какая услуга?</t>
  </si>
  <si>
    <t>A11.01.009</t>
  </si>
  <si>
    <t>Соскоб кожи (3 штуки)</t>
  </si>
  <si>
    <t>A04.20.002</t>
  </si>
  <si>
    <t>Ультразвуковое исследование молочных желез</t>
  </si>
  <si>
    <t>A03.20.001</t>
  </si>
  <si>
    <t>Кольпоскопия</t>
  </si>
  <si>
    <t>A16.20.069</t>
  </si>
  <si>
    <t>Удаление новообразования малой половой губы</t>
  </si>
  <si>
    <t>A16.20.036.004</t>
  </si>
  <si>
    <t>Криодеструкция шейки матки</t>
  </si>
  <si>
    <t>A15.01.002</t>
  </si>
  <si>
    <t>Наложение повязки при гнойных заболеваниях кожи и подкожной клетчатки</t>
  </si>
  <si>
    <t>A16.20.079</t>
  </si>
  <si>
    <t>Вакуум-аспирация эндометрия</t>
  </si>
  <si>
    <t>A16.20.036.003</t>
  </si>
  <si>
    <t>Радиоволновая терапия шейки матки</t>
  </si>
  <si>
    <t>A16.20.059.001</t>
  </si>
  <si>
    <t>Удаление новообразования влагалища</t>
  </si>
  <si>
    <t>А11.20.024</t>
  </si>
  <si>
    <t>Введение  лекарственных препаратов интравагинально</t>
  </si>
  <si>
    <t>Женская консультация</t>
  </si>
  <si>
    <t>А04.30.002</t>
  </si>
  <si>
    <t>Дуплексное сканирование сердца и сосудов плода (Допплерография сердца и сосудов плода)</t>
  </si>
  <si>
    <t>Биопсия тканей матки (Радиохирургическая биопсия шейки матки и лечение)</t>
  </si>
  <si>
    <t>А16.20.037</t>
  </si>
  <si>
    <t>Искусственное прерывание беременности (аборт)( Медикаментозный аборт по показаниям)</t>
  </si>
  <si>
    <t>А16.20.079</t>
  </si>
  <si>
    <t>Вакуум-аспирация эндометрия (Вакуум-аспирация плода при раннем сроке беременности)</t>
  </si>
  <si>
    <t>А11.20.008</t>
  </si>
  <si>
    <t>Раздельное диагностическое выскабливание полости матки и цервикального канала (Раздельное диагностическое выскабливание эндометрия)</t>
  </si>
  <si>
    <t>Медикаментозный аборт</t>
  </si>
  <si>
    <t>B01.001.002</t>
  </si>
  <si>
    <t>Прием (осмотр, консультация) врача-гинеколога повторный</t>
  </si>
  <si>
    <t>A04.20.001.001</t>
  </si>
  <si>
    <t>Ультразвуковое исследование матки и придатков трансвагинальное повторное</t>
  </si>
  <si>
    <t>B01.070.009</t>
  </si>
  <si>
    <t>Прием (тестирование, консультация) медицинского психолога первичный</t>
  </si>
  <si>
    <t>D08.057.</t>
  </si>
  <si>
    <t>Забор материала для гистологического исследования</t>
  </si>
  <si>
    <t>Хирургия</t>
  </si>
  <si>
    <t xml:space="preserve">A16.01.027 </t>
  </si>
  <si>
    <t>Удаление ногтевой пластины</t>
  </si>
  <si>
    <t xml:space="preserve">A16.01.027.001 </t>
  </si>
  <si>
    <t>Краевая резекция ногтевой пластины</t>
  </si>
  <si>
    <t xml:space="preserve">A16.01.011 </t>
  </si>
  <si>
    <t xml:space="preserve">Вскрытие фурункула (карбункула) </t>
  </si>
  <si>
    <t>А16.01.026</t>
  </si>
  <si>
    <t>Коррекция опущенных бровей</t>
  </si>
  <si>
    <t xml:space="preserve">A16.01.002 </t>
  </si>
  <si>
    <t xml:space="preserve">Вскрытие панариция </t>
  </si>
  <si>
    <t>А16.01.017</t>
  </si>
  <si>
    <t>Удаление липом, атером, других невусов, базалиом, фибром, гигром</t>
  </si>
  <si>
    <t>А15.01.001</t>
  </si>
  <si>
    <t>Наложение повязки при нарушении целостности кожных покровов (перевязка)</t>
  </si>
  <si>
    <t>Ультразвуковая диагностика</t>
  </si>
  <si>
    <t xml:space="preserve">A11.04.004 </t>
  </si>
  <si>
    <t>Внутрисуставное введение лекарственных препаратов, пункция</t>
  </si>
  <si>
    <t>A11.01.003</t>
  </si>
  <si>
    <t>Внутрикожное введение лекарственных препаратов (анестезия, местная)</t>
  </si>
  <si>
    <t>Соскоб кожи</t>
  </si>
  <si>
    <t>A11.01.001</t>
  </si>
  <si>
    <t>Биопсия кожи</t>
  </si>
  <si>
    <t>A16.01.005</t>
  </si>
  <si>
    <t>Иссечение поражения кожи (резекция)</t>
  </si>
  <si>
    <t>A16.01.004</t>
  </si>
  <si>
    <t>Хирургическая обработка раны или инфицированной ткани</t>
  </si>
  <si>
    <t>А16.01.004.001</t>
  </si>
  <si>
    <t>Хирургическая обработка раны или инфицированной ткани (на дому)</t>
  </si>
  <si>
    <t>А16.30.007</t>
  </si>
  <si>
    <t>Дренаж перитонетальный (лапароцентез)</t>
  </si>
  <si>
    <t>А16.09.001</t>
  </si>
  <si>
    <t>Тораконцентез (со стоимостью дренажной системы)</t>
  </si>
  <si>
    <t>A16.19.010</t>
  </si>
  <si>
    <t>Иссечение наружного свища прямой кишки</t>
  </si>
  <si>
    <t>A16.19.013</t>
  </si>
  <si>
    <t>Удаление геморроидальных узлов</t>
  </si>
  <si>
    <t>A16.19.017</t>
  </si>
  <si>
    <t>Удаление полипа анального канала и прямой кишки</t>
  </si>
  <si>
    <t>A16.19.024</t>
  </si>
  <si>
    <t>Иссечение эпителиального копчикового хода</t>
  </si>
  <si>
    <t>A11.01.006</t>
  </si>
  <si>
    <t>Получение материала для бактериологического исследования пунктата (биоптата) пролежня</t>
  </si>
  <si>
    <t>A11.09.003</t>
  </si>
  <si>
    <t>Пункция плевральной полости</t>
  </si>
  <si>
    <t>А04.14.001</t>
  </si>
  <si>
    <t>УЗИ печени</t>
  </si>
  <si>
    <t>А04.15.001</t>
  </si>
  <si>
    <t>УЗИ поджелудочной железы</t>
  </si>
  <si>
    <t>УЗИ печени и желчного пузыря</t>
  </si>
  <si>
    <t>Ультразвуковое исследование печени</t>
  </si>
  <si>
    <t>А04.06.001</t>
  </si>
  <si>
    <t>УЗИ селезенки</t>
  </si>
  <si>
    <t>А04.28.002.001</t>
  </si>
  <si>
    <t>УЗИ почек</t>
  </si>
  <si>
    <t>А04.21.001</t>
  </si>
  <si>
    <t>УЗИ простаты</t>
  </si>
  <si>
    <t>УЗИ почек и надпочечников</t>
  </si>
  <si>
    <t>А04.22.001</t>
  </si>
  <si>
    <t>УЗИ щитовидной железы</t>
  </si>
  <si>
    <t>УЗИ предстательной железы</t>
  </si>
  <si>
    <t>Ультразвуковое исследование простаты</t>
  </si>
  <si>
    <t>А04.06.002</t>
  </si>
  <si>
    <t>УЗИ лимфоузлов (одна анатомическая зона)</t>
  </si>
  <si>
    <t>А04.09.001</t>
  </si>
  <si>
    <t>УЗИ плевральной полости</t>
  </si>
  <si>
    <t>А04.07.002.001</t>
  </si>
  <si>
    <t>УЗИ слюнных желез</t>
  </si>
  <si>
    <t>УЗИ щитовидной железы и паращитовидных желез</t>
  </si>
  <si>
    <t>Ультразвуковое исследование щитовидной железы и паращитовидных желез</t>
  </si>
  <si>
    <t>А04.04.001</t>
  </si>
  <si>
    <t>УЗИ одного сустава конечностей</t>
  </si>
  <si>
    <t>A04.06.002</t>
  </si>
  <si>
    <t>Ультразвуковое исследование лимфатических узлов (1 анатомическая зона)</t>
  </si>
  <si>
    <t>Ультразвуковое исследование лимфатических узлов (одна анатомическая зона)</t>
  </si>
  <si>
    <t>В03.015.002</t>
  </si>
  <si>
    <t>УЗИ при беременности свыше 12 недель</t>
  </si>
  <si>
    <t>A04.07.002</t>
  </si>
  <si>
    <t>Ультразвуковое исследование слюнных желез</t>
  </si>
  <si>
    <t>A04.04.001</t>
  </si>
  <si>
    <t>Ультразвуковое исследование сустава</t>
  </si>
  <si>
    <t>В03.015.005.005</t>
  </si>
  <si>
    <t>УЗИ беременных во II—III триместре на предмет врожденных пороков развития</t>
  </si>
  <si>
    <t>А04.04.001.001</t>
  </si>
  <si>
    <t>УЗИ тазобедренного сустава</t>
  </si>
  <si>
    <t>А04.20.002</t>
  </si>
  <si>
    <t>УЗИ одной молочной железы</t>
  </si>
  <si>
    <t>A04.01.001</t>
  </si>
  <si>
    <t>Ультразвуковое исследование мягких тканей (1 анатомическая зона)</t>
  </si>
  <si>
    <t>А04.01.001.002</t>
  </si>
  <si>
    <t>УЗИ забрюшинных лимфатических узлов</t>
  </si>
  <si>
    <t>А04.10.002</t>
  </si>
  <si>
    <t>Эхокардиография</t>
  </si>
  <si>
    <t>750(850)</t>
  </si>
  <si>
    <t xml:space="preserve">Эхокардиография в режиме импульсноволнового и цветового допплера </t>
  </si>
  <si>
    <t>А04.07.002.002</t>
  </si>
  <si>
    <t>УЗИ слюнных желез (2 железы)</t>
  </si>
  <si>
    <t>УЗИ  молочных желез</t>
  </si>
  <si>
    <t>А04.12.013.001</t>
  </si>
  <si>
    <t>УЗИ периферических артерий (1 сосудистый бассейн)</t>
  </si>
  <si>
    <t>А04.30.003</t>
  </si>
  <si>
    <t>А04.12.013.002</t>
  </si>
  <si>
    <t>УЗИ периферических вен (1 сосудистый бассейн)</t>
  </si>
  <si>
    <t>А04.12.006.001</t>
  </si>
  <si>
    <t>УЗДС периферических артерий (1 сосудистый бассейн)</t>
  </si>
  <si>
    <t>А04.12.002.003</t>
  </si>
  <si>
    <t>УЗИ нижней полой вены и её ветвей</t>
  </si>
  <si>
    <t>А04.12.006.002</t>
  </si>
  <si>
    <t>УЗДС периферических вен (1 сосудистый бассейн)</t>
  </si>
  <si>
    <t>А04.12.026</t>
  </si>
  <si>
    <t xml:space="preserve">УЗДС нижней полой вены и её ветвей                                                                                                                                                                                      </t>
  </si>
  <si>
    <t>А04.12.002.004</t>
  </si>
  <si>
    <t>УЗИ матки вне беременности трансабдоминальное</t>
  </si>
  <si>
    <t>А04.12.018.003</t>
  </si>
  <si>
    <t>Допплерография  сосудов головного мозга транскраниальное и экстракраниальное (УЗДС МАГ и ТКДС)</t>
  </si>
  <si>
    <t>Допплерография сосудов головного мозга транскраниальное и экстракраниальное</t>
  </si>
  <si>
    <t>А04.12.018</t>
  </si>
  <si>
    <t>Дуплексное сканирование транскраниальных артерий и вен (ТКДС)</t>
  </si>
  <si>
    <t>А04.16.001.002</t>
  </si>
  <si>
    <t xml:space="preserve">Ультразвуковое исследование органов брюшной полости </t>
  </si>
  <si>
    <t>А04.21.001.001</t>
  </si>
  <si>
    <t>УЗИ простаты (трансректальное)</t>
  </si>
  <si>
    <t>УЗИ предстательной железы трансректальное (ТРУЗИ)</t>
  </si>
  <si>
    <t>Ультразвуковое исследование предстательной железы трансректальное</t>
  </si>
  <si>
    <t>А04.12.001.008</t>
  </si>
  <si>
    <t>УЗДГ сосудов (артерий, вен) нижних конечностей</t>
  </si>
  <si>
    <t>А04.12.002.001</t>
  </si>
  <si>
    <t>Ультразвуковая доплерография сосудов (артерий или вен) нижних конечностей</t>
  </si>
  <si>
    <t>А04.12.001.005</t>
  </si>
  <si>
    <t>УЗДГ верхних конечностей (артерий; вен)</t>
  </si>
  <si>
    <t>А04.12.002</t>
  </si>
  <si>
    <t>Ультразвуковая доплерография сосудов (артерий или вен) верхних конечностей</t>
  </si>
  <si>
    <t>А04.12.001.006</t>
  </si>
  <si>
    <t>УЗИ магистральных сосудов шеи (УЗДГ МАГ)</t>
  </si>
  <si>
    <t>А04.12.005.005</t>
  </si>
  <si>
    <t>УЗИ дуплексное сканирование экстракраниальных отделов брахиоцефальных артерий (УЗДС МАГ)</t>
  </si>
  <si>
    <t>Дуплексное сканирование экстракраниальных отделов брахиоцефальных артерий</t>
  </si>
  <si>
    <t>А11.21.005.001</t>
  </si>
  <si>
    <t>Биопсия предстательной железы под контролем УЗИ</t>
  </si>
  <si>
    <t>A04.28.001</t>
  </si>
  <si>
    <t>Ультразвуковое исследование почек и надпочечников</t>
  </si>
  <si>
    <t>А04.28.002</t>
  </si>
  <si>
    <t>УЗИ мочеполовой системы (почки + надпочечники + мочевой пузырь)</t>
  </si>
  <si>
    <t>УЗИ мочеполовой системы (почки, надпочечники, мочевой пузырь)</t>
  </si>
  <si>
    <t>A04.28.002.003</t>
  </si>
  <si>
    <t>Ультразвуковое исследование мочевого пузыря</t>
  </si>
  <si>
    <t>A04.16.001</t>
  </si>
  <si>
    <t>Ультразвуковое исследование органов брюшной полости комплексное (брюшная полость+почки+мочевой пузырь)</t>
  </si>
  <si>
    <t>А04.22.001.004</t>
  </si>
  <si>
    <t>УЗИ слюнной, околоушной, подчелюстной железы</t>
  </si>
  <si>
    <t>А04.16.001.001</t>
  </si>
  <si>
    <t>УЗИ органов брюшной полости, почки</t>
  </si>
  <si>
    <t>Ультразвуковое исследование органов брюшной полости комплексное (брюшная полость+почки)</t>
  </si>
  <si>
    <t>А04.21.001.002</t>
  </si>
  <si>
    <t>УЗИ мошонки + почек</t>
  </si>
  <si>
    <t>А04.23.001</t>
  </si>
  <si>
    <t>Нейросонография</t>
  </si>
  <si>
    <t>A04.23.001.001</t>
  </si>
  <si>
    <t>Ультразвуковое исследование головного мозга (дети)</t>
  </si>
  <si>
    <t>А04.06.003</t>
  </si>
  <si>
    <t>УЗИ вилочковой железы</t>
  </si>
  <si>
    <t>А04.12.003.002</t>
  </si>
  <si>
    <t xml:space="preserve">Дуплексное сканирование брюшной аорты, подвздошных и общих бедренных артерий                  </t>
  </si>
  <si>
    <t>А04.12.003.003</t>
  </si>
  <si>
    <t xml:space="preserve">Дуплексное сканирование аорты и подвздошных артерий                                                                 </t>
  </si>
  <si>
    <t>А04.01.001.001</t>
  </si>
  <si>
    <t>УЗИ мягких тканей</t>
  </si>
  <si>
    <t>А04.12.015.001</t>
  </si>
  <si>
    <t>Триплексное сканирование нижней полой вены, подвздошных вен и вен нижних конечностей (Дуплексное)</t>
  </si>
  <si>
    <t>А04.30.001.003</t>
  </si>
  <si>
    <t>Допплерометрия при беременности (одного сосуд. бассейна)</t>
  </si>
  <si>
    <t>А04.20.001.003</t>
  </si>
  <si>
    <t>УЗИ при беременности до 12 недель</t>
  </si>
  <si>
    <t>Ультразвуковое исследование плода до 12 недель</t>
  </si>
  <si>
    <t>A04.30.001</t>
  </si>
  <si>
    <t>А04.12.001.004</t>
  </si>
  <si>
    <t>УЗИ брюшной аорты и её ветвей</t>
  </si>
  <si>
    <t>А04.30.001.008</t>
  </si>
  <si>
    <t>Допплерометрия при беременности (1 сосудистый бассейн)</t>
  </si>
  <si>
    <t>А04.20.001.001.002</t>
  </si>
  <si>
    <t xml:space="preserve">A04.30.001 </t>
  </si>
  <si>
    <t>Ультразвуковое исследование плода (определение пола плода)</t>
  </si>
  <si>
    <t>А04.20.001</t>
  </si>
  <si>
    <t>УЗИ матки и придатков трансабдоминальное</t>
  </si>
  <si>
    <t>Ультразвуковое исследование матки и придатков трансабдоминальное</t>
  </si>
  <si>
    <t>Ультразвуковое исследование матки и придатков трансвагинальное</t>
  </si>
  <si>
    <t>A04.20.001.002</t>
  </si>
  <si>
    <t xml:space="preserve">A04.30.001.001 </t>
  </si>
  <si>
    <t>1 скрининговое УЗИ плода (12-14 недель)</t>
  </si>
  <si>
    <t>Ультразвуковое исследование плода в 12-14 недель</t>
  </si>
  <si>
    <t>А04.30.001.002</t>
  </si>
  <si>
    <t>Исследование во 2 триместре беременности (вне скрининга)</t>
  </si>
  <si>
    <t>A04.30.001.006</t>
  </si>
  <si>
    <t>2 скрининговое УЗИ плода (18-21 недель)</t>
  </si>
  <si>
    <t>A04.30.001.005</t>
  </si>
  <si>
    <t>УЗИ плода в 3 триместре (вне скрининга)</t>
  </si>
  <si>
    <t>A04.30.001.004</t>
  </si>
  <si>
    <t>3 скрининговое УЗИ плода (30-34 недель)</t>
  </si>
  <si>
    <t>Ультразвуковое исследование плода во 2-3 триместре беременности</t>
  </si>
  <si>
    <t>A04.30.001.004.001</t>
  </si>
  <si>
    <t>3 скрининговое УЗИ плода (30-34 недель)+ доплер</t>
  </si>
  <si>
    <t>А04.20.001.002</t>
  </si>
  <si>
    <t>Контроль УЗИ</t>
  </si>
  <si>
    <t>Физиотерапия</t>
  </si>
  <si>
    <t>Короткая фотометрия</t>
  </si>
  <si>
    <t>В01.054.001</t>
  </si>
  <si>
    <t xml:space="preserve">Физиотерапия - первичный прием </t>
  </si>
  <si>
    <t>А04.20.001.004</t>
  </si>
  <si>
    <t>Определение длины шейки матки</t>
  </si>
  <si>
    <t>Цервикометрия беременных</t>
  </si>
  <si>
    <t>A04.14.006.001</t>
  </si>
  <si>
    <t>Ультразвуковое исследование желчного пузыря с определением его сократимости</t>
  </si>
  <si>
    <t>A04.21.001</t>
  </si>
  <si>
    <t>Ультразвуковое исследование трансректально + измерение объема остаточной мочи</t>
  </si>
  <si>
    <t>A04.12.001.004</t>
  </si>
  <si>
    <t>Ультразвуковая допплерография артерий методом мониторирования</t>
  </si>
  <si>
    <t>Ультразвуковое исследование мочевого пузыря (с измерением  объема остаточной мочи)</t>
  </si>
  <si>
    <t>A04.11.001</t>
  </si>
  <si>
    <t>Ультразвуковое исследование средостения</t>
  </si>
  <si>
    <t>A04.18.001</t>
  </si>
  <si>
    <t>Ультразвуковое исследование толстой кишки</t>
  </si>
  <si>
    <t>A04.19.001</t>
  </si>
  <si>
    <t>Ультразвуковое исследование сигмовидной и прямой кишки</t>
  </si>
  <si>
    <t>A04.12.001.002</t>
  </si>
  <si>
    <t>Дуплексное сканирование артерий почек</t>
  </si>
  <si>
    <t>A04.20.001.006</t>
  </si>
  <si>
    <t>Ультразвуковое исследование матки и придатков трансабдоминальное после медицинского аборта</t>
  </si>
  <si>
    <t>A04.28.003</t>
  </si>
  <si>
    <t>Ультразвуковое исследование органов мошонки</t>
  </si>
  <si>
    <t>A04.12.017</t>
  </si>
  <si>
    <t>Дуплексное сканирование сосудов щитовидной железы</t>
  </si>
  <si>
    <t>A04.22.001</t>
  </si>
  <si>
    <t>Дуплексное сканирование сердца и сосудов плода</t>
  </si>
  <si>
    <t>A04.03.003</t>
  </si>
  <si>
    <t>Ультразвуковая денситометрия</t>
  </si>
  <si>
    <t>A04.03.003.001</t>
  </si>
  <si>
    <t>Ультразвуковая денситометрия(на дому)</t>
  </si>
  <si>
    <t>В01.054.002</t>
  </si>
  <si>
    <t xml:space="preserve">Физиотерапия - вторичный прием </t>
  </si>
  <si>
    <t>А05.02.001.004</t>
  </si>
  <si>
    <t>Миоэлектростимуляция (амплипульстерапия) 10 мин.</t>
  </si>
  <si>
    <t>А05.02.001.005</t>
  </si>
  <si>
    <t>Миоэлектростимуляция (амплипульстерапия) 20 мин.</t>
  </si>
  <si>
    <t>А05.02.001</t>
  </si>
  <si>
    <t>Электростимуляция мышц</t>
  </si>
  <si>
    <t>А17.03.003</t>
  </si>
  <si>
    <t>Электрофорез лекарственных препаратов при костной патологии,легких,при нарушении микроциркуляции, при заболеваниях желудка и двенадцатиперстной кишки, заболевании кишечника, при заболевании женских, мужских половых органов; при заболевании органов зрения</t>
  </si>
  <si>
    <t>A17.30.004.001</t>
  </si>
  <si>
    <t>Воздействие синусоидальными модулированными токами (СМТ) 6 мин</t>
  </si>
  <si>
    <t>A17.30.004.002</t>
  </si>
  <si>
    <t>Воздействие синусоидальными модулированными токами (СМТ) 10 мин</t>
  </si>
  <si>
    <t>А22.07.005</t>
  </si>
  <si>
    <t xml:space="preserve">Ультрафиолетовое облучение ротоглотки; кожи </t>
  </si>
  <si>
    <t>А 17.02.001</t>
  </si>
  <si>
    <t>А17.01.002.02</t>
  </si>
  <si>
    <t>Ультразвуковое лечение кожи</t>
  </si>
  <si>
    <t>А17.15.001</t>
  </si>
  <si>
    <t xml:space="preserve">Электрофорез лекарственных препаратов </t>
  </si>
  <si>
    <t>А17.30.017</t>
  </si>
  <si>
    <t>Токи ультравысокой частоты (УВЧ)</t>
  </si>
  <si>
    <t xml:space="preserve">Ультрафиолетовое облучение ротоглотки </t>
  </si>
  <si>
    <t>А17.29.002</t>
  </si>
  <si>
    <t>Электросон</t>
  </si>
  <si>
    <t>А 22.01.001</t>
  </si>
  <si>
    <t>А17.01.007</t>
  </si>
  <si>
    <t>Дарсонваль</t>
  </si>
  <si>
    <t>Воздействие электрическим полем ультравысокой частоты (ЭП УВЧ)</t>
  </si>
  <si>
    <t>А17.30.019</t>
  </si>
  <si>
    <t>Переменное магнитное поле</t>
  </si>
  <si>
    <t>А18.05.019</t>
  </si>
  <si>
    <t>Внутрисосудистое лазерное облучение крови (ВЛОК)</t>
  </si>
  <si>
    <t>Дарсонвализация кожи</t>
  </si>
  <si>
    <t>А19.03.004.06</t>
  </si>
  <si>
    <t>Дыхательная гимнастика по Стрельниковой</t>
  </si>
  <si>
    <t>Воздействие переменным магнитным полем (ПеМП)</t>
  </si>
  <si>
    <t>А20.01.001</t>
  </si>
  <si>
    <t>Парафино-озокеритолечение</t>
  </si>
  <si>
    <t>А03.055.001</t>
  </si>
  <si>
    <t>Ингаляция</t>
  </si>
  <si>
    <t>А19.03.004.006</t>
  </si>
  <si>
    <t>А17.01.002.04</t>
  </si>
  <si>
    <t>Иглорефлексотерапия (1 сеанс)</t>
  </si>
  <si>
    <t>А17.30.003</t>
  </si>
  <si>
    <t>Диадинамотерапия и ДДТ-форез</t>
  </si>
  <si>
    <t>А 17.30.028</t>
  </si>
  <si>
    <t>А17.30.017.01</t>
  </si>
  <si>
    <t>СВЧ-терапия</t>
  </si>
  <si>
    <t>А 21.03.003</t>
  </si>
  <si>
    <t>А17.07.011</t>
  </si>
  <si>
    <t>Индуктотерапия</t>
  </si>
  <si>
    <t>А17.01.012</t>
  </si>
  <si>
    <t>А17.30.001</t>
  </si>
  <si>
    <t>Определение биодозы</t>
  </si>
  <si>
    <t>А17.30.018</t>
  </si>
  <si>
    <t>СВЧ-терапия, ДМВ</t>
  </si>
  <si>
    <t>Воздействие электромагнитным излучением дециметрового диапазона (ДМВ)</t>
  </si>
  <si>
    <t>А22.13.001.</t>
  </si>
  <si>
    <t>Лазеротерапия</t>
  </si>
  <si>
    <t>А 22.30.014</t>
  </si>
  <si>
    <t>А21.01.003</t>
  </si>
  <si>
    <t>Массаж шеи</t>
  </si>
  <si>
    <t>А22.01.005</t>
  </si>
  <si>
    <t>Низкоинтенсивное лазерное облучение кожи</t>
  </si>
  <si>
    <t>А21.03.002.01</t>
  </si>
  <si>
    <t>Массаж при заболеваниях позвоночника (верхние конечности, наплечье, лопатки)</t>
  </si>
  <si>
    <t>А17.30.008</t>
  </si>
  <si>
    <t>КВЧ-терапия - крайневысокочастотная</t>
  </si>
  <si>
    <t>Воздействие электромагнитным излучением миллиметрового диапазона (КВЧ-терапия)</t>
  </si>
  <si>
    <t>А21.03.001.16</t>
  </si>
  <si>
    <t xml:space="preserve">Массаж кисти и предплечья </t>
  </si>
  <si>
    <t>А21.01.005</t>
  </si>
  <si>
    <t>Массаж головы (лобно-височной и затылочно-теменной облости)</t>
  </si>
  <si>
    <t>Массаж волосистой части головы медицинский</t>
  </si>
  <si>
    <t>А21.30.005</t>
  </si>
  <si>
    <t>Массаж при хронических неспецифических заболеваниях легких (грудная клетка)</t>
  </si>
  <si>
    <t>А21.01.002</t>
  </si>
  <si>
    <t>Массаж лица (лобной,окологлазничной,верхне- и нижнечелюстной области)</t>
  </si>
  <si>
    <t>Массаж лица медицинский</t>
  </si>
  <si>
    <t>А21.03.001.17</t>
  </si>
  <si>
    <t>Массаж мышц передней брюшной стенки</t>
  </si>
  <si>
    <t>Массаж шеи медицинский</t>
  </si>
  <si>
    <t>А21.03.001.05</t>
  </si>
  <si>
    <t>Массаж при заболеваниях позвоночника (поясничнокресцовая область)</t>
  </si>
  <si>
    <t>А21.01.004.001</t>
  </si>
  <si>
    <t>Массаж верхнией конечности, наплечья и области лопатки</t>
  </si>
  <si>
    <t>Массаж при заболеваниях позвоночника(верхние конечности, надплечье, лопатки)</t>
  </si>
  <si>
    <t>А21.01.004.005</t>
  </si>
  <si>
    <t>А21.03.001.14</t>
  </si>
  <si>
    <t>Массаж при заболеваниях опорно-двигательного аппарата у детей раннего возраста</t>
  </si>
  <si>
    <t>А21.09.002</t>
  </si>
  <si>
    <t>Массаж области грудной клетки (области  передней поверхности грудной клетки от передних границ надплечий до реберных дуг и области спины от VII шейного до I поясничного позвонка)</t>
  </si>
  <si>
    <t>Массаж при хронических неспецифических заболеваниях легких</t>
  </si>
  <si>
    <t>А21.03.001.18</t>
  </si>
  <si>
    <t>Массаж шейно-грудного отдела позвоночника</t>
  </si>
  <si>
    <t>А21.30.001</t>
  </si>
  <si>
    <t>Массаж передней брюшной стенки медицинский</t>
  </si>
  <si>
    <t>А21.03.002.001</t>
  </si>
  <si>
    <t>Массаж пояснично-кресцовой области (от I поясничного позвонка до нижних ягодичных складок)</t>
  </si>
  <si>
    <t>Массаж при заболеваниях позвоночника (пояснично-крестцовой области)</t>
  </si>
  <si>
    <t>А21.03.002.002</t>
  </si>
  <si>
    <t xml:space="preserve"> Сегментарный массаж пояснично-кресцовой области</t>
  </si>
  <si>
    <t xml:space="preserve">Массаж при заболеваниях позвоночника (пояснично-крестцовой области сегментарный) </t>
  </si>
  <si>
    <t>A21.03.002</t>
  </si>
  <si>
    <t>Массаж при заболеваниях позвоночника (спина)</t>
  </si>
  <si>
    <t>A21.03.002.007</t>
  </si>
  <si>
    <t>Массаж при заболеваниях позвоночника (спина, поясница)</t>
  </si>
  <si>
    <t>A21.03.002.008</t>
  </si>
  <si>
    <t xml:space="preserve">Массаж при заболеваниях позвоночника (шейный отдел) </t>
  </si>
  <si>
    <t>A21.03.002.009</t>
  </si>
  <si>
    <t>Массаж при заболеваниях позвоночника (сегментарный)</t>
  </si>
  <si>
    <t>A21.03.002.010</t>
  </si>
  <si>
    <t>Массаж при заболеваниях позвоночника (позвоночник)</t>
  </si>
  <si>
    <t>A21.23.001</t>
  </si>
  <si>
    <t xml:space="preserve">Массаж при заболеваниях центральной нервной системы (нижние конечности) </t>
  </si>
  <si>
    <t>Массаж при заболеваниях центральной нервной системы (нижние конечности и поясница)</t>
  </si>
  <si>
    <t>A21.30.004</t>
  </si>
  <si>
    <t>А21.03.004</t>
  </si>
  <si>
    <t>Массаж при заболеваниях опорно-двигательного аппарата у детей раннего возраста 3 ед.</t>
  </si>
  <si>
    <t>А21.03.002.005</t>
  </si>
  <si>
    <t>А21.01.003.001</t>
  </si>
  <si>
    <t>Массаж воротниковой области</t>
  </si>
  <si>
    <t>А21.01.004</t>
  </si>
  <si>
    <t>Массаж верхней конечности</t>
  </si>
  <si>
    <t xml:space="preserve">Массаж кистей </t>
  </si>
  <si>
    <t>А21.01.004.002</t>
  </si>
  <si>
    <t>Массаж плечевого сустава (верхней трети плеча,области плечевого сустава и надплечья одноименной стороны)</t>
  </si>
  <si>
    <t>Массаж при переломе костей (плечевой сустав)</t>
  </si>
  <si>
    <t>А21.01.004.003</t>
  </si>
  <si>
    <t>Массаж локтевого сустава (верхней трети предплечья,области локтевого сустава и нижней трети плеча)</t>
  </si>
  <si>
    <t>Массаж при переломе костей (локтивой сустав)</t>
  </si>
  <si>
    <t>А21.01.004.004</t>
  </si>
  <si>
    <t>Массаж лучезапястного сустава (проксимального отдела кисти,области лучезапястного сутава и предплечья)</t>
  </si>
  <si>
    <t>Массаж при переломе костей (лучезапястный сустав)</t>
  </si>
  <si>
    <t>А.21.01.009</t>
  </si>
  <si>
    <t>Массаж нижней конечности (1 конечность)</t>
  </si>
  <si>
    <t>А21.01.009.001</t>
  </si>
  <si>
    <t>Массаж нижней конечности и поясницы</t>
  </si>
  <si>
    <t>A21.03.001</t>
  </si>
  <si>
    <t>Массаж при переломе костей</t>
  </si>
  <si>
    <t>А21.01.009.002</t>
  </si>
  <si>
    <t>Массаж тазобедренного сустава и ягодичной области</t>
  </si>
  <si>
    <t>Массаж при переломе костей (тазобедренный сустав и ягодицы) .</t>
  </si>
  <si>
    <t>А19.03.004.01</t>
  </si>
  <si>
    <t>Лечебная гимнастика. Групповое занятие (20 минут)</t>
  </si>
  <si>
    <t>А21.01.009.003</t>
  </si>
  <si>
    <t>Массаж коленного сустава</t>
  </si>
  <si>
    <t xml:space="preserve">Массаж при переломе костей (коленный сустав) </t>
  </si>
  <si>
    <t>Индивидуальные занятия ЛФК</t>
  </si>
  <si>
    <t>А21.01.009.004</t>
  </si>
  <si>
    <t>Массаж голеностопного сустава</t>
  </si>
  <si>
    <t xml:space="preserve">Массаж при переломе костей (голеностопный сустав) </t>
  </si>
  <si>
    <t>А19.03.004.03</t>
  </si>
  <si>
    <t>Активная гимнастика</t>
  </si>
  <si>
    <t>А21.01.009.005</t>
  </si>
  <si>
    <t>Массаж стопы и голени</t>
  </si>
  <si>
    <t>Массаж при переломе костей (стопа и голень)</t>
  </si>
  <si>
    <t>A21.24.004</t>
  </si>
  <si>
    <t>Массаж при заболеваниях периферической нервной системы</t>
  </si>
  <si>
    <t>Массаж при заболеваниях позвоночника (верхние конечности)</t>
  </si>
  <si>
    <t>A21.24.002</t>
  </si>
  <si>
    <t>Рефлексотерапия при заболеваниях периферической нервной системы</t>
  </si>
  <si>
    <t>А19.03.004.05</t>
  </si>
  <si>
    <t>Пассивная гимнастика (для 1 конечности)</t>
  </si>
  <si>
    <t>А19.03.003</t>
  </si>
  <si>
    <t>Механотерапия</t>
  </si>
  <si>
    <t>А19.03.001</t>
  </si>
  <si>
    <t>Лечебная гимнастика. Групповое занятие (40 минут)</t>
  </si>
  <si>
    <t>А19.03.003.02</t>
  </si>
  <si>
    <t>Велотренажер, настенные тренажеры</t>
  </si>
  <si>
    <t>А19.03.002.001</t>
  </si>
  <si>
    <t>Активная гимнастика (индивидуальное занятие)</t>
  </si>
  <si>
    <t>Лабораторные исследования</t>
  </si>
  <si>
    <t>А19.03.003.001</t>
  </si>
  <si>
    <t>Активно-пассивная гимнастика для 1 конечности (индивидуальное занятие)</t>
  </si>
  <si>
    <t>Исследование мочи</t>
  </si>
  <si>
    <t>А19.03.004.001</t>
  </si>
  <si>
    <t>Пассивная гимнастика для 1 конечности (индивидуальное занятие)</t>
  </si>
  <si>
    <t>Общий анализ мочи</t>
  </si>
  <si>
    <t>А19.03.003.007</t>
  </si>
  <si>
    <t>А09.28.001.001</t>
  </si>
  <si>
    <t>Подсчет количества форменных элементов методом Нечипоренко</t>
  </si>
  <si>
    <t>А19.03.003.005</t>
  </si>
  <si>
    <t>Настольные тренажеры</t>
  </si>
  <si>
    <t>A17.03.001</t>
  </si>
  <si>
    <t xml:space="preserve">Электрофорез лекарственных препаратов при костной патологии </t>
  </si>
  <si>
    <t>A17.09.001</t>
  </si>
  <si>
    <t xml:space="preserve">Электрофорез лекарственных препаратов при патологии легких </t>
  </si>
  <si>
    <t>A17.13.001</t>
  </si>
  <si>
    <t xml:space="preserve">Электрофорез лекарственных препаратов при нарушениях микроциркуляции </t>
  </si>
  <si>
    <t>почему у услуг разная ст-ть</t>
  </si>
  <si>
    <t>A17.28.001</t>
  </si>
  <si>
    <t xml:space="preserve">Электрофорез лекарственных препаратов при заболеваниях почек </t>
  </si>
  <si>
    <t>A17.19.001</t>
  </si>
  <si>
    <t xml:space="preserve">Электрофорез лекарственных препаратов при заболеваниях кишечника </t>
  </si>
  <si>
    <t>A17.16.001</t>
  </si>
  <si>
    <t xml:space="preserve">Электрофорез лекарственных препаратов при заболеваниях желудка и двенадцатиперстной кишки </t>
  </si>
  <si>
    <t>A17.20.001</t>
  </si>
  <si>
    <t xml:space="preserve">Переменное магнитное поле при заболеваниях женских половых органов </t>
  </si>
  <si>
    <t>A17.26.001</t>
  </si>
  <si>
    <t xml:space="preserve">Электрофорез лекарственных препаратов при заболеваниях органа зрения </t>
  </si>
  <si>
    <t>оставить по 100 руб</t>
  </si>
  <si>
    <t>А17.24.003</t>
  </si>
  <si>
    <t>Токи Бернара при заболеваниях периферической нервной системы</t>
  </si>
  <si>
    <t>A21.24.003</t>
  </si>
  <si>
    <t>Вытяжение при заболеваниях периферической нервной системы аппаратом "Ормед-тракцион"</t>
  </si>
  <si>
    <t>A17.30.009</t>
  </si>
  <si>
    <t>Баровоздействие - прессотерапия конечностей, пневмокомпрессия нижних конечностей</t>
  </si>
  <si>
    <t>A20.09.001</t>
  </si>
  <si>
    <t>Респираторная терапия</t>
  </si>
  <si>
    <t>A17.09.003</t>
  </si>
  <si>
    <t>Воздействие с помощью галакамеры при заболеваниях нижних дыхательных путей</t>
  </si>
  <si>
    <t>А22.04.003</t>
  </si>
  <si>
    <t>Воздействие низкоинтенсивным лазерным излучением при заболеваниях суставов</t>
  </si>
  <si>
    <t>A17.30.016</t>
  </si>
  <si>
    <t xml:space="preserve">Индуктотерапия </t>
  </si>
  <si>
    <t>A22.13.001</t>
  </si>
  <si>
    <t>Надвенное лазерное облучение крови (НЛОК)</t>
  </si>
  <si>
    <t>A19.23.001</t>
  </si>
  <si>
    <t xml:space="preserve">Упражнения лечебной физкультурой, направленные на уменьшение спастики  (индивидуальное занятие) 1 занятие                                                                                 </t>
  </si>
  <si>
    <t>A19.03.002.001</t>
  </si>
  <si>
    <t xml:space="preserve">Лечебная физкультура при заболеваниях позвоночника  (индивидуальное занятие) 1 занятие                                                                                 </t>
  </si>
  <si>
    <t>A19.04.001.001</t>
  </si>
  <si>
    <t xml:space="preserve">Лечебная физкультура при заболеваниях и травмах суставов  (индивидуальное занятие) 1 занятие                                                                                 </t>
  </si>
  <si>
    <t>A19.14.001</t>
  </si>
  <si>
    <t xml:space="preserve">Лечебная физкультура при заболеваниях печени, желчного пузыря и желчевыводящих путей  (индивидуальное занятие) 1 занятие                                                                                 </t>
  </si>
  <si>
    <t>A19.28.001.001</t>
  </si>
  <si>
    <t xml:space="preserve">Лечебная физкультура при заболеваниях почек и мочевыделительного тракта  (индивидуальное занятие) 1 занятие                                                                                 </t>
  </si>
  <si>
    <t>A19.23.001.001</t>
  </si>
  <si>
    <t xml:space="preserve">Упражнения лечебной физкультурой, направленные на уменьшение спастики  (групповое занятие) 1 занятие                                                                                                                                                                </t>
  </si>
  <si>
    <t>A19.03.001</t>
  </si>
  <si>
    <t xml:space="preserve">Лечебная физкультура при травме позвоночника (групповое занятие) 1 занятие                                                                                  </t>
  </si>
  <si>
    <t>A19.03.002.002</t>
  </si>
  <si>
    <t xml:space="preserve">Лечебная физкультура при заболеваниях позвоночника  (групповое занятие) 1 занятие                                                                                                                                                       </t>
  </si>
  <si>
    <t>A19.14.001.001</t>
  </si>
  <si>
    <t xml:space="preserve">Лечебная физкультура при заболеваниях печени, желчного пузыря и желчевыводящих путей  (групповое занятие) 1 занятие                                                                                                                                                                 </t>
  </si>
  <si>
    <t>A19.28.001.002</t>
  </si>
  <si>
    <t xml:space="preserve">Лечебная физкультура при заболеваниях почек и мочевыделительного тракта  (групповое занятие) 1 занятие                                                                                                                                                 </t>
  </si>
  <si>
    <t>А09.28.022</t>
  </si>
  <si>
    <t>Определение концентрационной способности почек по Зимницкому</t>
  </si>
  <si>
    <t>А09.28.015</t>
  </si>
  <si>
    <t>Обнаружение кетоновых тел в моче</t>
  </si>
  <si>
    <t xml:space="preserve">Общий (клинический) анализ мочи </t>
  </si>
  <si>
    <t>B03.016.006.009</t>
  </si>
  <si>
    <t>Общий анализ мочи на автоматическом анализаторе</t>
  </si>
  <si>
    <t>А09.28.003</t>
  </si>
  <si>
    <t>Определение белка в моче (суточный)</t>
  </si>
  <si>
    <t>В 03.016.014</t>
  </si>
  <si>
    <t>А09.28.027</t>
  </si>
  <si>
    <t>Определение альфа-амилазы в моче (диастаза в моче)</t>
  </si>
  <si>
    <t>В 03.016.015</t>
  </si>
  <si>
    <t>Исследование кала</t>
  </si>
  <si>
    <t>А09.28.011</t>
  </si>
  <si>
    <t>Исследование уровня глюкозы в моче</t>
  </si>
  <si>
    <t>А09.19.004</t>
  </si>
  <si>
    <t>Исследование кала на остатки пищи: исследование физических свойств, исследование концентрации водородных ионов в кале (рН), исследование белка в кале</t>
  </si>
  <si>
    <t>A09.28.003</t>
  </si>
  <si>
    <t>Определение белка в моче</t>
  </si>
  <si>
    <t>Исследование отделяемого мочеполовых органов</t>
  </si>
  <si>
    <t>Определение альфа-амилазы в моче (диастаза мочи)</t>
  </si>
  <si>
    <t>А 12.28.002</t>
  </si>
  <si>
    <t>Исследование функции нефронов по клиренсу креатинина (проба Реберга)</t>
  </si>
  <si>
    <t>Иммунологическая группа</t>
  </si>
  <si>
    <t>A26.06.036.021</t>
  </si>
  <si>
    <t>Скрининг для госпитализации (HbsAg; anti-HCV-total; anti-T.pallidum total;)</t>
  </si>
  <si>
    <t>A26.06.082.002</t>
  </si>
  <si>
    <t>Определение антител к бледной трепонеме (Treponema pallidum) иммуноферментным методом (ИФА) в крови</t>
  </si>
  <si>
    <t>A26.06.082.001</t>
  </si>
  <si>
    <t>A26.06.022.002</t>
  </si>
  <si>
    <t>Определение антител класса M (IgM) к цитомегаловирусу (Cytomegalovirus) в крови</t>
  </si>
  <si>
    <t>A26.06.022.001</t>
  </si>
  <si>
    <t>Определение антител класса G (IgG) к цитомегаловирусу (Cytomegalovirus) в крови</t>
  </si>
  <si>
    <t>A26.06.022.003</t>
  </si>
  <si>
    <t>Определение индекса авидности антител класса G (IgG avidity) к цитомегаловирусу (Cytomegalovirus) в крови</t>
  </si>
  <si>
    <t>A26.06.081.002</t>
  </si>
  <si>
    <t>Определение антител класса M (IgM) к токсоплазме (Toxoplasma gondii) в крови</t>
  </si>
  <si>
    <t>A26.06.081.001</t>
  </si>
  <si>
    <t>Определение антител класса G (IgG) к токсоплазме (Toxoplasma gondii) в крови</t>
  </si>
  <si>
    <t>A26.06.081.003</t>
  </si>
  <si>
    <t>Определение индекса авидности антител класса G (IgG avidity) антител к токсоплазме (Toxoplasma gondii) в крови</t>
  </si>
  <si>
    <t>A26.06.029</t>
  </si>
  <si>
    <t>Определение антител классов M (IgM) к капсидному антигену вирусу Эпштейна-Барра (Epstein - Barr virus) в крови</t>
  </si>
  <si>
    <t>A26.06.028</t>
  </si>
  <si>
    <t>Определение антител классов M, G (IgM, IgG) к вирусу Эпштейна-Барра (Epstein - Barr virus) в крови</t>
  </si>
  <si>
    <t>A26.06.030</t>
  </si>
  <si>
    <t>Определение антител класса G (IgG) к ранним белкам (EA) вируса Эпштейна-Барр (Epstein-Barr virus) в крови</t>
  </si>
  <si>
    <t>A26.06.031</t>
  </si>
  <si>
    <t>Определение антител класса G (IgG) к ядерному антигену (NA) вируса Эпштейна-Барр (Epstein-Barr virus) в крови</t>
  </si>
  <si>
    <t>A26.06.036</t>
  </si>
  <si>
    <t>Определение антигена (HbsAg) вируса гепатита B (Hepatitis B virus) в крови</t>
  </si>
  <si>
    <t>A26.06.036.015</t>
  </si>
  <si>
    <t>Определение антигена (HbsAg) подтверждающий вируса гепатита B (Hepatitis B virus) в крови</t>
  </si>
  <si>
    <t>A26.06.041.002</t>
  </si>
  <si>
    <t>Определение суммарных антител классов M и G (anti-HCV IgG и anti-HCV IgM) к вирусу гепатита C (Hepatitis C virus) в крови</t>
  </si>
  <si>
    <t>A26.06.071.002</t>
  </si>
  <si>
    <t>Определение антител класса M (IgM) к вирусу краснухи (Rubella virus) в крови</t>
  </si>
  <si>
    <t>A26.06.071.001</t>
  </si>
  <si>
    <t>Определение антител класса G (IgG) к вирусу краснухи (Rubella virus) в крови</t>
  </si>
  <si>
    <t>A26.06.018.017</t>
  </si>
  <si>
    <t>Определение антител класса A (IgA) к хламидии трахоматис (Chlamydia trachomatis) в крови</t>
  </si>
  <si>
    <t>A26.06.018.002</t>
  </si>
  <si>
    <t>Определение антител класса M (IgM) к хламидии трахоматис (Chlamydia trachomatis) в крови</t>
  </si>
  <si>
    <t>A26.06.018.003</t>
  </si>
  <si>
    <t>Определение антител класса G (IgG) к хламидии трахоматис (Chlamydia trachomatis) в крови</t>
  </si>
  <si>
    <t>А26.06.062.001</t>
  </si>
  <si>
    <t xml:space="preserve">Определение антител к антигену Описторхоза в сыворотке крови </t>
  </si>
  <si>
    <t>А26.06.046.002</t>
  </si>
  <si>
    <t>Определение индекса авидности антител класса G (IgG) к вирусу простого герпеса 1 и 2 типов</t>
  </si>
  <si>
    <t>А26.06.079.010</t>
  </si>
  <si>
    <t>Определение антител класса G(IgG) к трихинеллам в сыворотке крови</t>
  </si>
  <si>
    <t>A26.06.080</t>
  </si>
  <si>
    <t>Определение антител к токсокаре собак (Toxocara canis) в крови</t>
  </si>
  <si>
    <t>A26.06.024</t>
  </si>
  <si>
    <t>Определение антител класса G (IgG) к эхинококку однокамерному в крови</t>
  </si>
  <si>
    <t>A26.06.121</t>
  </si>
  <si>
    <t>Определение антител к аскаридам (Ascaris lumbricoides)</t>
  </si>
  <si>
    <t>A26.06.032</t>
  </si>
  <si>
    <t>Определение антител классов A, M, G (IgM, IgA, IgG) к лямблиям в крови</t>
  </si>
  <si>
    <t>A09.05.054.002</t>
  </si>
  <si>
    <t>Исследование уровня иммуноглобулина A M, G в крови</t>
  </si>
  <si>
    <t>A09.05.054.003</t>
  </si>
  <si>
    <t>Исследование уровня иммуноглобулина M в крови</t>
  </si>
  <si>
    <t>A09.05.054.004</t>
  </si>
  <si>
    <t>Исследование уровня иммуноглобулина G в крови</t>
  </si>
  <si>
    <t>A09.05.054.001</t>
  </si>
  <si>
    <t>Исследование уровня общего иммуноглобулина E в крови</t>
  </si>
  <si>
    <t>А26.06.056.001</t>
  </si>
  <si>
    <t>Определение антител класса G (IgG) к вирусу кори в крови</t>
  </si>
  <si>
    <t>A26.06.045.003</t>
  </si>
  <si>
    <t>Определение антител класса M (IgM) к вирусу простого герпеса 1 и 2 типов (Herpes simplex virus types 1, 2) в крови</t>
  </si>
  <si>
    <t>A26.06.045.001</t>
  </si>
  <si>
    <t>Определение антител класса G (IgG) к вирусу простого герпеса 1 и 2 типов (Herpes simplex virus types 1, 2) в крови</t>
  </si>
  <si>
    <t>A26.06.090.001</t>
  </si>
  <si>
    <t>Определение антител класса M (IgM) к хантавирусам, возбудителям геморрагической лихорадки с почечным синдромом в крови</t>
  </si>
  <si>
    <t>A26.06.090.002</t>
  </si>
  <si>
    <t>Определение антител класса G (IgG) к хантавирусам, возбудителям геморрагической лихорадки с почечным синдромом в крови</t>
  </si>
  <si>
    <t>A26.06.033</t>
  </si>
  <si>
    <t>Определение антител к хеликобактер пилори (Helicobacter pylori) в крови</t>
  </si>
  <si>
    <t>A26.06.088.001</t>
  </si>
  <si>
    <t>Определение антител класса M (IgM) к вирусу клещевого энцефалита в крови</t>
  </si>
  <si>
    <t>A26.06.088.002</t>
  </si>
  <si>
    <t>Определение антител класса G (IgG) к вирусу клещевого энцефалита в крови</t>
  </si>
  <si>
    <t>A26.06.056</t>
  </si>
  <si>
    <t>Определение антител к вирусу кори в крови</t>
  </si>
  <si>
    <t xml:space="preserve">А26.06.082.009 </t>
  </si>
  <si>
    <t>Определение антител класса М (IgМ) к бледной трепонеме (Treponemapallidum) иммуноферментным методом (ИФА) в крови</t>
  </si>
  <si>
    <t xml:space="preserve">А26.06.082.010 </t>
  </si>
  <si>
    <t>Определение антител класса G (IgG) к бледной трепонеме (Treponemapallidum) иммуноферментным методом (ИФА) в крови</t>
  </si>
  <si>
    <t>А09.21.001</t>
  </si>
  <si>
    <t>Микроскопическое исследование спермы</t>
  </si>
  <si>
    <t>В03.016.010</t>
  </si>
  <si>
    <t>Копрологическое исследование</t>
  </si>
  <si>
    <t>А09.19.001</t>
  </si>
  <si>
    <t>Исследование кала на скрытую кровь (бензидиновая проба) (реакция Грегерсена)</t>
  </si>
  <si>
    <t>А26.19.010</t>
  </si>
  <si>
    <t>Микроскопическое исследование кала на яйца и лечинки гельминтов</t>
  </si>
  <si>
    <t>А09.21.003</t>
  </si>
  <si>
    <t>Микроскопическое исследование сока простаты</t>
  </si>
  <si>
    <t>Микроскопическое исследование кала на простейшие</t>
  </si>
  <si>
    <t>А09.19.001.002</t>
  </si>
  <si>
    <t xml:space="preserve">Исследование кала на скрытую кровь иммунохимическим методом </t>
  </si>
  <si>
    <t>А08.30.004.001</t>
  </si>
  <si>
    <t>Определение эстроген рецепторов при раке молочной железы</t>
  </si>
  <si>
    <t>А08.20.017</t>
  </si>
  <si>
    <t>А08.05.002</t>
  </si>
  <si>
    <t>Исследование уровня общего гемоглобина в крови</t>
  </si>
  <si>
    <t>А12.20.001</t>
  </si>
  <si>
    <t>Микроскопическое исследование влагалищных мазков</t>
  </si>
  <si>
    <t>А12.21.003</t>
  </si>
  <si>
    <t>А08.05.005</t>
  </si>
  <si>
    <t>Исследование уровня тромбоцитов в крови</t>
  </si>
  <si>
    <t>В03.053.002</t>
  </si>
  <si>
    <t>Спермограмма</t>
  </si>
  <si>
    <t>A26.01.019</t>
  </si>
  <si>
    <t>Микроскопическое исследование отпечатков с поверхности перианальных складок на яйца гельминтов</t>
  </si>
  <si>
    <t>A12.21.005</t>
  </si>
  <si>
    <t>Микроскопическое исследование осадка секрета простаты</t>
  </si>
  <si>
    <t>A26.01.018</t>
  </si>
  <si>
    <t>Микроскопическое исследование соскоба с кожи на клещей</t>
  </si>
  <si>
    <t>А26.09.001</t>
  </si>
  <si>
    <t>Микроскопическое исследование мокроты на микобактерии</t>
  </si>
  <si>
    <t>A12.09.010</t>
  </si>
  <si>
    <t>Микроскопическое исследование нативного и окрашенного препарата мокроты</t>
  </si>
  <si>
    <t>A12.16.008</t>
  </si>
  <si>
    <t>Микроскопическое исследование желудочного содержимого</t>
  </si>
  <si>
    <t>A12.16.010</t>
  </si>
  <si>
    <t>Исследование дуоденального содержимого микроскопическое</t>
  </si>
  <si>
    <t>A12.19.006</t>
  </si>
  <si>
    <t>Микроскопическое исследование отделяемого из прямой кишки</t>
  </si>
  <si>
    <t>A12.20.002</t>
  </si>
  <si>
    <t>Микроскопическое исследование выделений из соска молочной железы</t>
  </si>
  <si>
    <t>Гематологические исследования</t>
  </si>
  <si>
    <t>А08.05.003</t>
  </si>
  <si>
    <t>Исследование уровня эритроцитов в крови</t>
  </si>
  <si>
    <t>А12.05.121</t>
  </si>
  <si>
    <t>Соотношение лейкоцитов в крови (подсчет формулы крови)</t>
  </si>
  <si>
    <t>А12.06.015</t>
  </si>
  <si>
    <t>Определение антистрептолизина-О</t>
  </si>
  <si>
    <t>А12.05.015</t>
  </si>
  <si>
    <t>Определение времени свертываемости крови</t>
  </si>
  <si>
    <t>Биохимические исследования</t>
  </si>
  <si>
    <t>А23.05.001</t>
  </si>
  <si>
    <t>Исследование для оценки повреждения клеток печени (проба тимоловая)</t>
  </si>
  <si>
    <t>А12.05.001</t>
  </si>
  <si>
    <t>Исследование оседания эритроцитов (СОЭ)</t>
  </si>
  <si>
    <t>А12.06.003</t>
  </si>
  <si>
    <t>Микроскопия крови на обнаружение LE клеток</t>
  </si>
  <si>
    <t>A26.05.009</t>
  </si>
  <si>
    <t>Микроскопическое исследование "толстой капли" и "тонкого" мазка крови на малярийные плазмодии</t>
  </si>
  <si>
    <t>В03.016.004.049</t>
  </si>
  <si>
    <t>Общий (клинический) анализ крови развернутый с определением СОЭ</t>
  </si>
  <si>
    <t>А 08.05.005.</t>
  </si>
  <si>
    <t>Исследование уровня тромбоцитов в крови ( по Фонио)</t>
  </si>
  <si>
    <t>А11.13.001.</t>
  </si>
  <si>
    <t>Взятие крови из пальца</t>
  </si>
  <si>
    <t>B03.016.003.009</t>
  </si>
  <si>
    <t>Определение группы крови и резус фактора</t>
  </si>
  <si>
    <t>A12.06.043</t>
  </si>
  <si>
    <t>Определение содержания антител к антигенам групп крови</t>
  </si>
  <si>
    <t>A12.05.007</t>
  </si>
  <si>
    <t>Определение подгруппы и других групп крови меньшего значения A-1, A-2, D, Cc, E, Kell, Duffy</t>
  </si>
  <si>
    <t>А12.05.005.015</t>
  </si>
  <si>
    <t>Скрининг эритроцитарных антител с использованием гелевой технологии</t>
  </si>
  <si>
    <t>А09.05.031</t>
  </si>
  <si>
    <t>Исследование уровня калия в крови</t>
  </si>
  <si>
    <t>А09.05.010</t>
  </si>
  <si>
    <t>Исследование уровня общего белка в крови</t>
  </si>
  <si>
    <t>А09.05.021</t>
  </si>
  <si>
    <t>Исследование уровня общего билирубина в крови</t>
  </si>
  <si>
    <t>А09.05.028</t>
  </si>
  <si>
    <t>Исследование уровня β-липопротеинов (низкой плотности) в крови</t>
  </si>
  <si>
    <t>А09.05.046</t>
  </si>
  <si>
    <t>Определение уровня щелочной фосфотазы в крови</t>
  </si>
  <si>
    <t>А09.05.020</t>
  </si>
  <si>
    <t>Исследование уровня креатинина в крови</t>
  </si>
  <si>
    <t>А09.05.017</t>
  </si>
  <si>
    <t>Исследование уровня мочевины в крови</t>
  </si>
  <si>
    <t>А09.05.018</t>
  </si>
  <si>
    <t>Исследование уровня мочевой кислоты в крови</t>
  </si>
  <si>
    <t>А09.05.041</t>
  </si>
  <si>
    <t xml:space="preserve">Исследование уровня аспарат-трансаминазы в крови (АСТ)                                                                                                </t>
  </si>
  <si>
    <t>А09.05.042</t>
  </si>
  <si>
    <t>Исследование уровня аланин-трансаминазы в крови (АЛТ)</t>
  </si>
  <si>
    <t>А09.05.032</t>
  </si>
  <si>
    <t>Определение кальция сыв.</t>
  </si>
  <si>
    <t>А09.05.011</t>
  </si>
  <si>
    <t>Исследование уровня альбумина в крови</t>
  </si>
  <si>
    <t>А09.05.025</t>
  </si>
  <si>
    <t>Исследование  триглициридов плазмы крови</t>
  </si>
  <si>
    <t>Исследование уровня аланин-трансаминазы в крови</t>
  </si>
  <si>
    <t>А09.05.022.001</t>
  </si>
  <si>
    <t>Исследование уровня билирубина связанного (коньюгированного) в крови</t>
  </si>
  <si>
    <t>А09.05.045</t>
  </si>
  <si>
    <t>Исследование уровня амилазы в крови</t>
  </si>
  <si>
    <t>А09.05.022.002</t>
  </si>
  <si>
    <t>Исследование уровня билирубина свободного (неконьюгированного) в крови</t>
  </si>
  <si>
    <t>А12.06.019</t>
  </si>
  <si>
    <t>Исследование "ревматоидных факторов"</t>
  </si>
  <si>
    <t>Исследование общего кальция в крови</t>
  </si>
  <si>
    <t>А09.05.026.001</t>
  </si>
  <si>
    <t>Определение холестерина ЛВП</t>
  </si>
  <si>
    <t>А09.05.026.002</t>
  </si>
  <si>
    <t>Исследование уровня холестерина низкой плотности в крови</t>
  </si>
  <si>
    <t>А09.05.030</t>
  </si>
  <si>
    <t>Исследование уровня натрия в крови</t>
  </si>
  <si>
    <t>120(200)</t>
  </si>
  <si>
    <t>Иммунологические исследования</t>
  </si>
  <si>
    <t>Исследование "ревматоидных факторов" (РФ)</t>
  </si>
  <si>
    <t xml:space="preserve">Исследование уровня аспарат-трансаминазы в крови                                                                                                     </t>
  </si>
  <si>
    <t>А09.05.004</t>
  </si>
  <si>
    <t>Определение холестерина ЛВП (ХЛВП)</t>
  </si>
  <si>
    <t xml:space="preserve">A09.05.130 </t>
  </si>
  <si>
    <t xml:space="preserve">Исследование уровня простатспецифического антигена в крови </t>
  </si>
  <si>
    <t>Исследование уровня холестерина низкой плотности в крови (ХЛНП)</t>
  </si>
  <si>
    <t>А09.05.083</t>
  </si>
  <si>
    <t>Исследование уровня гликированного гемоглобина в крови</t>
  </si>
  <si>
    <t>А09.05.009</t>
  </si>
  <si>
    <t>Исследование уровня С-реактивного белка в крови</t>
  </si>
  <si>
    <t>Исследование уровня С-реактивного белка в крови (СРБ)</t>
  </si>
  <si>
    <t>A12.06.045</t>
  </si>
  <si>
    <t>Исследование антител к тиреопероксидазе в крови</t>
  </si>
  <si>
    <t>А26.06.082.028</t>
  </si>
  <si>
    <t>Микрореакция преципитации (КЛА)</t>
  </si>
  <si>
    <t>A12.22.005</t>
  </si>
  <si>
    <t>Проведение глюкозотолерантного теста</t>
  </si>
  <si>
    <t>A09.05.207</t>
  </si>
  <si>
    <t>Исследование уровня молочной кислоты в крови</t>
  </si>
  <si>
    <t>A09.05.180</t>
  </si>
  <si>
    <t>Определение активности панкреатической амилазы в крови</t>
  </si>
  <si>
    <t>A09.05.127</t>
  </si>
  <si>
    <t>Исследование уровня общего магния в сыворотке крови</t>
  </si>
  <si>
    <t>A09.05.007</t>
  </si>
  <si>
    <t>Исследование уровня железа сыворотки крови</t>
  </si>
  <si>
    <t>A09.05.033</t>
  </si>
  <si>
    <t>Исследование уровня неорганического фосфора в крови</t>
  </si>
  <si>
    <t>А09.05.031.001</t>
  </si>
  <si>
    <t>Определение электролитов крови: калий, натрий, хлор</t>
  </si>
  <si>
    <t>A09.05.039</t>
  </si>
  <si>
    <t>Определение активности фракций лактатдегидрогеназы (ЛДГ)</t>
  </si>
  <si>
    <t>A09.05.043</t>
  </si>
  <si>
    <t>Исследование уровня креатинкиназы в крови</t>
  </si>
  <si>
    <t>A09.05.177.002</t>
  </si>
  <si>
    <t>Определение МВ фракции креатининфосфокиназы в сыворотке крови</t>
  </si>
  <si>
    <t>A09.05.044</t>
  </si>
  <si>
    <t>Исследование уровня гамма-глютамилтрансферазы в крови</t>
  </si>
  <si>
    <t>A09.05.076</t>
  </si>
  <si>
    <t>Исследование уровня ферритина в крови</t>
  </si>
  <si>
    <t>А09.05.023.006</t>
  </si>
  <si>
    <t>Определение уровня глюкозы в капиллярной крови</t>
  </si>
  <si>
    <t>А09.05.194.001</t>
  </si>
  <si>
    <t>Определение антигена СА-15-3 в сыворотке крови</t>
  </si>
  <si>
    <t>Маркеры опухолевого роста</t>
  </si>
  <si>
    <t>Гормональные исследования  </t>
  </si>
  <si>
    <t>А09.05.130</t>
  </si>
  <si>
    <t>Исследование уровня простатспецифического антигена общего в крови (ПСА)</t>
  </si>
  <si>
    <t xml:space="preserve">A09.05.202 </t>
  </si>
  <si>
    <t xml:space="preserve">Исследование уровня антигена аденогенных раков Ca 125 в крови </t>
  </si>
  <si>
    <t xml:space="preserve">A09.05.231 </t>
  </si>
  <si>
    <t>А09.05.089</t>
  </si>
  <si>
    <t>Исследование уровня альфа-фетопротеина в сыворотке крови (АФП)</t>
  </si>
  <si>
    <t>А09.05.195</t>
  </si>
  <si>
    <t>Исследование уровня ракового эмбрионального антигена в крови (РЭА)</t>
  </si>
  <si>
    <t>Показатели гемостаза</t>
  </si>
  <si>
    <t>А09.05.201</t>
  </si>
  <si>
    <t>Исследование уровня антигена аденогенных раков СА 19-9 в крови</t>
  </si>
  <si>
    <t>A09.05.130.001</t>
  </si>
  <si>
    <t>Исследование уровня простатспецифического антигена свободного в крови</t>
  </si>
  <si>
    <t>А09.05.050</t>
  </si>
  <si>
    <t>Исследование уровня фибриногена в крови</t>
  </si>
  <si>
    <r>
      <rPr>
        <b/>
        <sz val="11"/>
        <rFont val="Times New Roman"/>
        <family val="1"/>
        <charset val="204"/>
      </rPr>
      <t xml:space="preserve">Гормональные исследования                                                                                                          </t>
    </r>
    <r>
      <rPr>
        <b/>
        <sz val="11"/>
        <color indexed="10"/>
        <rFont val="Times New Roman"/>
        <family val="1"/>
        <charset val="204"/>
      </rPr>
      <t xml:space="preserve"> </t>
    </r>
  </si>
  <si>
    <t>А09.05.065</t>
  </si>
  <si>
    <t xml:space="preserve">Исследование антител к рецептору тиреотропного гормона  (ТТГ) в крови </t>
  </si>
  <si>
    <t>А09.05.063</t>
  </si>
  <si>
    <t>Исследование уровня свободного тироксина (Т4) сыворотки  крови</t>
  </si>
  <si>
    <t>A09.05.060</t>
  </si>
  <si>
    <t>Исследование уровня общего трийодтиронина (Т3) в крови</t>
  </si>
  <si>
    <t>А09.05.061</t>
  </si>
  <si>
    <t>Исследование уровня свободного трийодтиронина ( свТ3) в крови</t>
  </si>
  <si>
    <t>А09.05.064</t>
  </si>
  <si>
    <t>Исследование уровня общего тироксина ( Т4) сыворотки крови</t>
  </si>
  <si>
    <t>А09.05.087</t>
  </si>
  <si>
    <t>Исследование уровня пролактина в крови</t>
  </si>
  <si>
    <t>А09.05.078</t>
  </si>
  <si>
    <t>Исследование уровня общего тестостерона в крови</t>
  </si>
  <si>
    <t>А08.05.016</t>
  </si>
  <si>
    <t>А09.05.135</t>
  </si>
  <si>
    <t>Исследование уровня общего кортизола в крови</t>
  </si>
  <si>
    <t>A09.05.131</t>
  </si>
  <si>
    <t>Исследование уровня лютеинизирующего гормона в сыворотке крови</t>
  </si>
  <si>
    <t>A09.05.149</t>
  </si>
  <si>
    <t>Исследование уровня дегидроэпиандростерона сульфата в крови</t>
  </si>
  <si>
    <t>A09.05.090</t>
  </si>
  <si>
    <t>Исследование уровня хорионического гонадотропина в крови</t>
  </si>
  <si>
    <t>A09.05.154</t>
  </si>
  <si>
    <t>Исследование уровня общего эстрадиола в крови</t>
  </si>
  <si>
    <t>A09.05.153</t>
  </si>
  <si>
    <t>Исследование уровня прогестерона в крови</t>
  </si>
  <si>
    <t>A09.05.132</t>
  </si>
  <si>
    <t>Исследование уровня фолликулостимулирующего гормона в сыворотке крови</t>
  </si>
  <si>
    <t>А12.06.045</t>
  </si>
  <si>
    <t>Исследование антител к тиреопероксидазе (АТПО)</t>
  </si>
  <si>
    <t>А08.0016.001</t>
  </si>
  <si>
    <t>А12.05.027</t>
  </si>
  <si>
    <t>Определение протромбинового (тромбопластинового) времени в крови или в плазме (ПТВ)</t>
  </si>
  <si>
    <t>А12.05.027.001</t>
  </si>
  <si>
    <t>Определение протромбинового индекса (ПТИ)</t>
  </si>
  <si>
    <t>А12.05.039</t>
  </si>
  <si>
    <t>Активированное частичное тромбопластиновое время (АЧТВ)</t>
  </si>
  <si>
    <t>А12.30.014</t>
  </si>
  <si>
    <t>Определение международного нормализированного отношения (МНО)</t>
  </si>
  <si>
    <t>А08.30.004.002</t>
  </si>
  <si>
    <t>Определение прогестерон рецепторов при раке молочной железы</t>
  </si>
  <si>
    <t>А09.05.051.001</t>
  </si>
  <si>
    <t>Определение концентрации Д-димера в крови</t>
  </si>
  <si>
    <t>А08.30.004.003</t>
  </si>
  <si>
    <t>Определение HER 2 - neu при раке молочной железы</t>
  </si>
  <si>
    <t>А09.05.051.002</t>
  </si>
  <si>
    <t>Исследование уровня РФМК в крови</t>
  </si>
  <si>
    <t>A12.05.028</t>
  </si>
  <si>
    <t>Определение тромбинового времени в крови</t>
  </si>
  <si>
    <t>A09.05.125</t>
  </si>
  <si>
    <t>Исследование уровня протеина C в крови</t>
  </si>
  <si>
    <t>A09.05.047</t>
  </si>
  <si>
    <t>Исследование уровня антитромбина III в крови</t>
  </si>
  <si>
    <t>A12.06.030.001</t>
  </si>
  <si>
    <t>Волчаночный антикоагулянт</t>
  </si>
  <si>
    <t>Медицинские услуги врачей-специалистов</t>
  </si>
  <si>
    <t>Имуногистохимические исследования при раке молочной железы, в том числе:</t>
  </si>
  <si>
    <t>Измерение артериального давления на периферических артериях</t>
  </si>
  <si>
    <t xml:space="preserve">A08.30.034 </t>
  </si>
  <si>
    <t xml:space="preserve">A08.30.034.001 </t>
  </si>
  <si>
    <t xml:space="preserve">A08.30.013.001 </t>
  </si>
  <si>
    <t>А02.07.004</t>
  </si>
  <si>
    <t>Измерение роста, веса</t>
  </si>
  <si>
    <t>Микробиологическое исследование основных возбудителей инфекционных заболеваний</t>
  </si>
  <si>
    <t>А11.08.010</t>
  </si>
  <si>
    <t>Взятие материала из зева и носа на носительство патогенного стафилококка</t>
  </si>
  <si>
    <t>А11.19.011</t>
  </si>
  <si>
    <t>Взятие материала на энтеробиоз</t>
  </si>
  <si>
    <t>Взятие материала на кишечную группу</t>
  </si>
  <si>
    <t>Взятие материала на флору и чувствительность к антибиотикам</t>
  </si>
  <si>
    <t>Взятие мазка на ПЦР COVID-19</t>
  </si>
  <si>
    <t>А16.06.016</t>
  </si>
  <si>
    <t>Серологические реакции на различные инфекции, вирусы (МР)</t>
  </si>
  <si>
    <t>Цитологическая группа</t>
  </si>
  <si>
    <t>А08.07.010</t>
  </si>
  <si>
    <t>Цитологическое исследование отделяемого полости рта</t>
  </si>
  <si>
    <t>А08.07.011</t>
  </si>
  <si>
    <t>Цитологическое исследование содержимого кисты (абсцесса) полости рта или содержимого зубодесневого кармана</t>
  </si>
  <si>
    <t>А08.08.003</t>
  </si>
  <si>
    <t>Цитологическое исследование мазков с поверхности слизистой оболочки верхних дыхательных путей</t>
  </si>
  <si>
    <t>А08.08.006</t>
  </si>
  <si>
    <t>Цитологическое исследование смывов с верхних дыхательных путей</t>
  </si>
  <si>
    <t>А08.20.013</t>
  </si>
  <si>
    <t>Цитологическое исследование микропрепарата тканей матки</t>
  </si>
  <si>
    <t>А08.20.018</t>
  </si>
  <si>
    <t>Цитологическое исследование аспирата кисты</t>
  </si>
  <si>
    <t>A08.03.004</t>
  </si>
  <si>
    <t>Цитологическое исследование микропрепарата костной ткани</t>
  </si>
  <si>
    <t>A08.05.001</t>
  </si>
  <si>
    <t>Цитологическое исследование мазка костного мозга (миелограмма)</t>
  </si>
  <si>
    <t>A08.05.012</t>
  </si>
  <si>
    <t>Цитохимическое исследование микропрепарата костного мозга</t>
  </si>
  <si>
    <t>A08.06.001</t>
  </si>
  <si>
    <t>Цитологическое исследование препарата тканей лимфоузла</t>
  </si>
  <si>
    <t>A08.06.005</t>
  </si>
  <si>
    <t>Цитологическое исследование биоптатов лимфоузлов</t>
  </si>
  <si>
    <t>A08.08.002</t>
  </si>
  <si>
    <t>A08.09.010</t>
  </si>
  <si>
    <t>Цитологическое исследование плевральной жидкости</t>
  </si>
  <si>
    <t>A08.09.011</t>
  </si>
  <si>
    <t>Цитологическое исследование мокроты</t>
  </si>
  <si>
    <t>A08.16.007</t>
  </si>
  <si>
    <t>Цитологическое исследование микропрепарата тканей желудка</t>
  </si>
  <si>
    <t>A08.20.004</t>
  </si>
  <si>
    <t>Цитологическое исследование аспирата из полости матки</t>
  </si>
  <si>
    <t>A08.20.015</t>
  </si>
  <si>
    <t>Цитологическое исследование микропрепарата тканей молочной железы</t>
  </si>
  <si>
    <t>A08.20.017</t>
  </si>
  <si>
    <t>Цитологическое исследование микропрепарата шейки матки и цервикального канала</t>
  </si>
  <si>
    <t>A08.20.019</t>
  </si>
  <si>
    <t>Цитологическое исследование отделяемого из соска молочной железы</t>
  </si>
  <si>
    <t>A08.22.004</t>
  </si>
  <si>
    <t>Цитологическое исследование микропрепарата тканей щитовидной железы</t>
  </si>
  <si>
    <t>Микробиологическая группа</t>
  </si>
  <si>
    <t>A26.19.001</t>
  </si>
  <si>
    <t>Микробиологическое (культуральное) исследование фекалий/ректального мазка на возбудителя дизентерии (Shigella spp.)</t>
  </si>
  <si>
    <t>A26.19.003</t>
  </si>
  <si>
    <t>Микробиологическое (культуральное) исследование фекалий/ректального мазка на микроорганизмы рода сальмонелла (Salmonella spp.)</t>
  </si>
  <si>
    <t>A26.04.004</t>
  </si>
  <si>
    <t>Микробиологическое (культуральное) исследование синовиальной жидкости на аэробные и факультативно-анаэробные микроорганизмы</t>
  </si>
  <si>
    <t>A26.20.008</t>
  </si>
  <si>
    <t>Микробиологическое (культуральное) исследование отделяемого женских половых органов на аэробные и факультативно-анаэробные микроорганизмы</t>
  </si>
  <si>
    <t>A26.09.010</t>
  </si>
  <si>
    <t>Микробиологическое (культуральное) исследование мокроты на аэробные и факультативно-анаэробные микроорганизмы</t>
  </si>
  <si>
    <t>A26.08.001</t>
  </si>
  <si>
    <t>Микробиологическое (культуральное) исследование слизи и пленок с миндалин на палочку дифтерии (Corinebacterium diphtheriae)</t>
  </si>
  <si>
    <t>A26.30.004</t>
  </si>
  <si>
    <t>Определение чувствительности микроорганизмов к антимикробным химиотерапевтическим препаратам</t>
  </si>
  <si>
    <t>A26.05.001</t>
  </si>
  <si>
    <t>Микробиологическое (культуральное) исследование крови на стерильность</t>
  </si>
  <si>
    <t>А26.28.003</t>
  </si>
  <si>
    <t>Микробиологическое (культуральное) исследование мочи на аэробные и факультативно-анаэробные условно-патогенныен микроорганизмы</t>
  </si>
  <si>
    <t>А26.08.006</t>
  </si>
  <si>
    <t>Микробиологическое (культуральное) исследование смывов из околоносовых полостей на аэробные и факультативно-анаэробные микроорганизмы</t>
  </si>
  <si>
    <t>A26.01.001</t>
  </si>
  <si>
    <t>Микробиологическое (культуральное) исследование гнойного отделяемого на аэробные и факультативно-анаэробные микроорганизмы</t>
  </si>
  <si>
    <t>A26.02.001</t>
  </si>
  <si>
    <t>Микробиологическое (культуральное) исследование раневого отделяемого на аэробные и факультативно-анаэробные микроорганизмы</t>
  </si>
  <si>
    <t>A26.08.015</t>
  </si>
  <si>
    <t>Бактериологическое исследование отделяемого из зева на стрептококк группы A (Streptococcus gr. A)</t>
  </si>
  <si>
    <t>А26.08.005.001</t>
  </si>
  <si>
    <t>Микробиологическое (культуральное) исследование слизи с миндалин и задней стенки глотки на аэробные и факультативно - анаэробные микроорганизмы - мазок из зева на стафилоккок</t>
  </si>
  <si>
    <t>А26.08.006.001</t>
  </si>
  <si>
    <t>Микробиологическое (культуральное) исследование смывов из околоносовых полостей на аэробные и факультативно-анаэробные микроорганизмы - мазок из носа на стафилоккок</t>
  </si>
  <si>
    <t>A26.08.005</t>
  </si>
  <si>
    <t>Микробиологическое (культуральное) исследование слизи с миндалин и задней стенким глотки на аэробные и факультативно-анаэробные микроорганизмы</t>
  </si>
  <si>
    <t>A26.20.008.001</t>
  </si>
  <si>
    <t>Микробиологическое (культуральное) исследование отделяемого из цервикального канала на стрептококк группы В</t>
  </si>
  <si>
    <t>A26.08.001.001</t>
  </si>
  <si>
    <t>Микробиологическое (культуральное) исследование слизи и пленок с носовых пазух на палочку дифтерии (Corinebacterium diphtheriae)</t>
  </si>
  <si>
    <t>Молекулярно-биологическая группа (метод полимеразно-цепной реакции)</t>
  </si>
  <si>
    <t>A26.20.010.001</t>
  </si>
  <si>
    <t>Определение ДНК вируса простого герпеса 1 и 2 типов (Herpes simplex virus types 1, 2) в отделяемом из цервикального канала</t>
  </si>
  <si>
    <t>A26.20.011.001</t>
  </si>
  <si>
    <t>Определение ДНК цитомегаловируса (Cytomegalovirus) в отделяемом из цервикального канала методом ПЦР, качественное исследование</t>
  </si>
  <si>
    <t>A26.21.007.001</t>
  </si>
  <si>
    <t>Определение ДНК хламидии трахоматис (Chlamydia trachomatis) в отделяемом из уретры методом ПЦР</t>
  </si>
  <si>
    <t>A26.21.024</t>
  </si>
  <si>
    <t>Молекулярно-биологическое исследование спермы на гонококк (Neisseria gonorrhoeae)</t>
  </si>
  <si>
    <t>A26.20.048</t>
  </si>
  <si>
    <t>Молекулярно-биологическое исследование влагалищного отделяемого на грибы рода кандида (Candida spp.) с уточнением вида</t>
  </si>
  <si>
    <t>Определение РНК вируса SARS-CoV-2 (Coronavirus)</t>
  </si>
  <si>
    <t>А26.08.027.001.3</t>
  </si>
  <si>
    <t>Определение РНК коронавируса  ТОРС (SARS-CоV-2) в мазках со слизистой оболочки носоглотки методом ПЦР*****</t>
  </si>
  <si>
    <t>Определение РНК коронавируса  ТОРС (SARS-CоV-2) в мазках со слизистой оболочки носоглотки методом ПЦР*****(результат на английском языке)</t>
  </si>
  <si>
    <t>А26.08.027.005</t>
  </si>
  <si>
    <t>Определение антител класса G (IgG) к коронавирусу (SARS-CoV-2) иммуноферментным методом</t>
  </si>
  <si>
    <t>А26.08.027.006</t>
  </si>
  <si>
    <t>Определение антител класса M (IgM) к коронавирусу (SARS-CoV-2) иммуноферментным методом</t>
  </si>
  <si>
    <t>В01.024.001</t>
  </si>
  <si>
    <t>Прием врача-нейрохирурга первичный</t>
  </si>
  <si>
    <t>В01.024.002</t>
  </si>
  <si>
    <t>Прием врача-нейрохирурга повторный</t>
  </si>
  <si>
    <t>A02.12.002</t>
  </si>
  <si>
    <t>Измерение артериального давления на периферических артериях (на дому)</t>
  </si>
  <si>
    <t>В01.068.001</t>
  </si>
  <si>
    <t>Прием врача-челюстно-лицевого хирурга первичный</t>
  </si>
  <si>
    <t>A02.07.004</t>
  </si>
  <si>
    <t>Антропометрические исследования</t>
  </si>
  <si>
    <t>В01.068.002</t>
  </si>
  <si>
    <t>Прием врача-челюстно-лицевого хирурга повторный</t>
  </si>
  <si>
    <t xml:space="preserve">A02.02.003 </t>
  </si>
  <si>
    <t>Динамометрия</t>
  </si>
  <si>
    <t>В01.018.001</t>
  </si>
  <si>
    <t>Прием врача-колопроктолога первичный</t>
  </si>
  <si>
    <t>B01.024.001</t>
  </si>
  <si>
    <t xml:space="preserve">Прием (осмотр, консультация) врача-нейрохирурга первичный                                                        </t>
  </si>
  <si>
    <t>В01.018.002</t>
  </si>
  <si>
    <t>Прием врача-колопроктолога повторный</t>
  </si>
  <si>
    <t>B01.024.002</t>
  </si>
  <si>
    <t>Прием (осмотр, консультация) врача-нейрохирурга повторный</t>
  </si>
  <si>
    <t>В01.043.001</t>
  </si>
  <si>
    <t>Осмотр, консультация врача-хирурга первичный (сердечно-сосудистый хирург)</t>
  </si>
  <si>
    <t>B01.057.001</t>
  </si>
  <si>
    <t xml:space="preserve">Прием (осмотр, консультация) врача-хирурга первичный (без стоимости перевязки)                 </t>
  </si>
  <si>
    <t>B01.057.002</t>
  </si>
  <si>
    <t>Прием (осмотр, консультация) врача-хирурга повторный  (без стоимости перевязки)</t>
  </si>
  <si>
    <t>В01.050.001</t>
  </si>
  <si>
    <t>Прием врача-травматолога-ортопеда первичный</t>
  </si>
  <si>
    <t>B01.068.001</t>
  </si>
  <si>
    <t>Прием (осмотр, консультация) врача - челюстно-лицевого хирурга первичный</t>
  </si>
  <si>
    <t>В01.050.002</t>
  </si>
  <si>
    <t>Прием врача-травматолога-ортопеда повторный</t>
  </si>
  <si>
    <t>B01.068.002</t>
  </si>
  <si>
    <t>Прием (осмотр, консультация) врача - челюстно-лицевого хирурга повторный</t>
  </si>
  <si>
    <t>А06.16.006</t>
  </si>
  <si>
    <t>Исследование рентгенологическое желудка (рентгеноскопия и рентгенография)</t>
  </si>
  <si>
    <t>B01.018.001</t>
  </si>
  <si>
    <t xml:space="preserve">Прием (осмотр, консультация) врача-колопроктолога первичный                                                   </t>
  </si>
  <si>
    <t>В01.015.001</t>
  </si>
  <si>
    <t>Прием, консультация врача-кардиолога первичный</t>
  </si>
  <si>
    <t>B01.018.002</t>
  </si>
  <si>
    <t>Прием (осмотр, консультация) врача-колопроктолога повторный</t>
  </si>
  <si>
    <t>В01.023.001</t>
  </si>
  <si>
    <t>Прием, консультация врача-невролога первичный</t>
  </si>
  <si>
    <t>B01.050.001</t>
  </si>
  <si>
    <t xml:space="preserve">Прием (осмотр, консультация) врача-травматолога-ортопеда первичный                                          </t>
  </si>
  <si>
    <t>В01.023.002</t>
  </si>
  <si>
    <t>Прием, консультация врача-невролога повторный</t>
  </si>
  <si>
    <t>B01.050.002</t>
  </si>
  <si>
    <t xml:space="preserve">Прием (осмотр, консультация) врача-травматолога-ортопеда повторный                                      </t>
  </si>
  <si>
    <t>В01.058.001</t>
  </si>
  <si>
    <t>Прием, консультация врача-эндокринолога первичный</t>
  </si>
  <si>
    <t>B01.015.001</t>
  </si>
  <si>
    <t>Прием (осмотр, консультация) врача-кардиолога первичный</t>
  </si>
  <si>
    <t>В01.058.002</t>
  </si>
  <si>
    <t>Прием, консультация врача-эндокринолога повторный</t>
  </si>
  <si>
    <t>B01.015.002</t>
  </si>
  <si>
    <t>Прием (осмотр, консультация) врача-кардиолога повторный</t>
  </si>
  <si>
    <t>В01.047.001.002</t>
  </si>
  <si>
    <t>Прием, консультация врача-терапевта первичный</t>
  </si>
  <si>
    <t xml:space="preserve">Прием (осмотр, консультация) врача-невролога первичный                                                            </t>
  </si>
  <si>
    <t>В01.047.002.002</t>
  </si>
  <si>
    <t>Прием,консультация врача-терапевта повторный</t>
  </si>
  <si>
    <t>В01.014.001</t>
  </si>
  <si>
    <t>Прием, консультация врача-инфекциониста  первичный</t>
  </si>
  <si>
    <t>B01.058.001</t>
  </si>
  <si>
    <t xml:space="preserve">Прием (осмотр, консультация) врача-эндокринолога первичный                                                   </t>
  </si>
  <si>
    <t>В01.014.002</t>
  </si>
  <si>
    <t>Прием, консультация врача-инфекциониста  повторный</t>
  </si>
  <si>
    <t>B01.058.002</t>
  </si>
  <si>
    <t>Прием (осмотр, консультация) врача-эндокринолога повторный</t>
  </si>
  <si>
    <t>В01.040.001</t>
  </si>
  <si>
    <t>Прием, консультация врача-ревматолога  первичный</t>
  </si>
  <si>
    <t>B01.047.001</t>
  </si>
  <si>
    <t xml:space="preserve">Прием (осмотр, консультация) врача-терапевта первичный                                                            </t>
  </si>
  <si>
    <t>В01.040.002</t>
  </si>
  <si>
    <t>Прием, консультация врача-ревматолога  повторный</t>
  </si>
  <si>
    <t>B01.047.002</t>
  </si>
  <si>
    <t>Прием (осмотр, консультация) врача-терапевта повторный</t>
  </si>
  <si>
    <t>В01.025.001</t>
  </si>
  <si>
    <t>Прием, консультация врача-нефролога первичный</t>
  </si>
  <si>
    <t>B01.014.001</t>
  </si>
  <si>
    <t xml:space="preserve">Прием (осмотр, консультация) врача-инфекциониста первичный                                                    </t>
  </si>
  <si>
    <t>В01.025.002</t>
  </si>
  <si>
    <t>Прием, консультация врача-нефролога повторный</t>
  </si>
  <si>
    <t>B01.014.002</t>
  </si>
  <si>
    <t>Прием (осмотр, консультация) врача-инфекциониста повторный</t>
  </si>
  <si>
    <t>В01.057.001</t>
  </si>
  <si>
    <t>Прием, консультация врача-хирурга первичный (с перевязкой)</t>
  </si>
  <si>
    <t>B01.040.001</t>
  </si>
  <si>
    <t>Прием (осмотр, консультация) врача-ревматолога первичный</t>
  </si>
  <si>
    <t>В01.057.002</t>
  </si>
  <si>
    <t>Прием, консультация врача-хирурга первичный (с перевязкой и лечением)</t>
  </si>
  <si>
    <t>B01.040.002</t>
  </si>
  <si>
    <t>Прием (осмотр, консультация) врача-ревматолога повторный</t>
  </si>
  <si>
    <t>В01.027.001.001</t>
  </si>
  <si>
    <t>Прием врача-онколога первичный</t>
  </si>
  <si>
    <t>B01.025.001</t>
  </si>
  <si>
    <t>Прием (осмотр, консультация) врача-нефролога первичный</t>
  </si>
  <si>
    <t>В01.027.002.002</t>
  </si>
  <si>
    <t>Прием врача-онколога повторный</t>
  </si>
  <si>
    <t>B01.025.002</t>
  </si>
  <si>
    <t xml:space="preserve">Прием (осмотр, консультация) врача-нефролога повторный                                                           </t>
  </si>
  <si>
    <t>В01.027.001.003</t>
  </si>
  <si>
    <t>Прием врача-онколога (маммолог) первичный</t>
  </si>
  <si>
    <t>В01.027.001</t>
  </si>
  <si>
    <t xml:space="preserve">Прием врача-онколога первичный                                                                                                    </t>
  </si>
  <si>
    <t>В01.027.002.004</t>
  </si>
  <si>
    <t>Прием врача-онколога (маммолог) повторный</t>
  </si>
  <si>
    <t>В01.027.002</t>
  </si>
  <si>
    <t>В01.043.002</t>
  </si>
  <si>
    <t>Осмотр, консультация врача-хирурга повторный (сердечно-сосудистый хирург)</t>
  </si>
  <si>
    <t>В01.053.001</t>
  </si>
  <si>
    <t>Прием, консультация врача-уролога первичный</t>
  </si>
  <si>
    <t xml:space="preserve">D 10.01.06 </t>
  </si>
  <si>
    <t>Организация забора тканей  (забор материала для гистологического исследования)</t>
  </si>
  <si>
    <t>В01.053.002</t>
  </si>
  <si>
    <t>Прием консультация врача-уролога повторный</t>
  </si>
  <si>
    <t>А11.30.024</t>
  </si>
  <si>
    <t>Пункция мягких тканей</t>
  </si>
  <si>
    <t>А03.19.002</t>
  </si>
  <si>
    <t xml:space="preserve">Прием, консультация врача-уролога первичный                                                                                   </t>
  </si>
  <si>
    <t>Рентгенологические исследования</t>
  </si>
  <si>
    <t>В01.053.001.001</t>
  </si>
  <si>
    <t>Прием (осмотр, консультация) врача-уролога, к.м.н.первичный</t>
  </si>
  <si>
    <t>B01.053.002.001</t>
  </si>
  <si>
    <t>Прием (осмотр, консультация) врача-уролога, к.м.н. повторный</t>
  </si>
  <si>
    <t>B01.043.001</t>
  </si>
  <si>
    <t>Прием (осмотр, консультация) врача - сердечно-сосудистого хирурга первичный</t>
  </si>
  <si>
    <t>B01.043.002</t>
  </si>
  <si>
    <t>Прием (осмотр, консультация) врача - сердечно-сосудистого хирурга повторный</t>
  </si>
  <si>
    <t xml:space="preserve">B01.004.001 </t>
  </si>
  <si>
    <t>Прием консультация врача-гастроэнтеролога первичный</t>
  </si>
  <si>
    <t xml:space="preserve">B01.004.002 </t>
  </si>
  <si>
    <t>Прием консультация врача-гастроэнтеролога повторный</t>
  </si>
  <si>
    <t xml:space="preserve">B01.034.001 </t>
  </si>
  <si>
    <t>Прием консультация врача-психотерапевта первичный</t>
  </si>
  <si>
    <t xml:space="preserve">B01.034.002 </t>
  </si>
  <si>
    <t>Прием консультация врача-психотерапевта повторный</t>
  </si>
  <si>
    <t>А08.030.001</t>
  </si>
  <si>
    <t>Гистологическое исследование (1 блок)</t>
  </si>
  <si>
    <t xml:space="preserve">B01.070.009 </t>
  </si>
  <si>
    <t>Прием консультация врача-психолога первичный</t>
  </si>
  <si>
    <t>Радиологическое отделение</t>
  </si>
  <si>
    <t xml:space="preserve">B01.070.010 </t>
  </si>
  <si>
    <t>Прием консультация врача-психолога повторный</t>
  </si>
  <si>
    <t>B01.013.001</t>
  </si>
  <si>
    <t>Прием (осмотр, консультация) врача-диетолога первичный</t>
  </si>
  <si>
    <t>B01.013.002</t>
  </si>
  <si>
    <t>Прием (осмотр, консультация) врача-диетолога повторный</t>
  </si>
  <si>
    <t>B01.005.001</t>
  </si>
  <si>
    <t>Прием (осмотр, консультация) врача-гематолога первичный</t>
  </si>
  <si>
    <t>B01.005.002</t>
  </si>
  <si>
    <t>Прием (осмотр, консультация) врача-гематолога повторный</t>
  </si>
  <si>
    <t>B01.037.001</t>
  </si>
  <si>
    <t>Прием (осмотр, консультация) врача-пульмонолога первичный</t>
  </si>
  <si>
    <t>B01.037.002</t>
  </si>
  <si>
    <t>Прием (осмотр, консультация) врача-пульмонолога повторный</t>
  </si>
  <si>
    <t>B01.008.001</t>
  </si>
  <si>
    <t>Осмотр, консультация  врача-дерматовенеролога первичный</t>
  </si>
  <si>
    <t>B01.008.002</t>
  </si>
  <si>
    <t>Осмотр, консультация врача-дерматовенеролога повторный</t>
  </si>
  <si>
    <t>B01.065.001</t>
  </si>
  <si>
    <t>Осмотр, консультация врача- стоматолога первичный</t>
  </si>
  <si>
    <t>B01.065.002</t>
  </si>
  <si>
    <t>Осмотр, консультация врача-стоматолога повторный</t>
  </si>
  <si>
    <t>B01.035.001</t>
  </si>
  <si>
    <t>Осмотр, консультация врача-психиатра первичный</t>
  </si>
  <si>
    <t>B01.035.002</t>
  </si>
  <si>
    <t>Осмотр, консультация врача-психиатра повторный</t>
  </si>
  <si>
    <t>B01.036.001</t>
  </si>
  <si>
    <t>Осмотр, консультация врача-психиатра-нарколога первичный</t>
  </si>
  <si>
    <t>B01.036.002</t>
  </si>
  <si>
    <t>Осмотр, консультация врача-психиатра-нарколога повторный</t>
  </si>
  <si>
    <t>B01.036.001.001</t>
  </si>
  <si>
    <t>Осмотр, консультация врача-психиатра-нарколога (с тест-контролем)</t>
  </si>
  <si>
    <t>B02.069.001</t>
  </si>
  <si>
    <t>B02.069.002</t>
  </si>
  <si>
    <t>Прием (тестирование, консультация) медицинского психолога повторный</t>
  </si>
  <si>
    <t>B02.069.001.001</t>
  </si>
  <si>
    <t>Прием (тестирование, консультация) медицинского психолога первичный с оформлением ЭПО (для МСЭ)</t>
  </si>
  <si>
    <t>В01.002.001</t>
  </si>
  <si>
    <t>Прием (осмотр, консультация) врача-аллерголога-иммунолога первичный</t>
  </si>
  <si>
    <t>В01.002.002</t>
  </si>
  <si>
    <t>Прием (осмотр, консультация) врача-аллерголога-иммунолога повторный</t>
  </si>
  <si>
    <t>А13.29.006</t>
  </si>
  <si>
    <t>Психодиагностическое исследование</t>
  </si>
  <si>
    <t>А13.29.007</t>
  </si>
  <si>
    <t>Психологическая коррекция</t>
  </si>
  <si>
    <t xml:space="preserve">В04.035.002.001                                        </t>
  </si>
  <si>
    <t>Психиатрическое освидетельствование врачебной комиссией работников, осуществляющих отдельные виды деятельности, связанных с источником повышенной опасности, а также работающих в условиях повышенной опасности, в соответствии с Постановлением Правительства РФ от 23.09.2002 №695, Постановление Совета Министров-Правительство РФ от 28.04.1993 №377(с ЭЭГ исследованием)</t>
  </si>
  <si>
    <t>В04.035.002.002</t>
  </si>
  <si>
    <t>Психиатрическое освидетельствование врачебной комиссией работников, осуществляющих отдельные виды деятельности, связанных с источником повышенной опасности, а также работающих в условиях повышенной опасности, в соответствии с Постановлением Правительства РФ от 23.09.2002 №695, Постановление Совета министров-Правительство РФ от 28.04.1993 №377.</t>
  </si>
  <si>
    <t>В04.035.002.003</t>
  </si>
  <si>
    <t>Психиатрическое освидетельствование врачом-психиатром, для прохождения периодических медицинских осмотров работников, предусмотренных порядком проведения обязательных и периодических медицинских осмотров работников, предусмотренных частью четвертой статьи 213 Трудового кодекса РФ, перечня медицинских противопоказаний к осуществлению работ с вредными и(или)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осмотры, в соответствии с приказом Минздрава России от 28.01.2021г. №29н.</t>
  </si>
  <si>
    <t>В04.035.002.004</t>
  </si>
  <si>
    <t>Психиатрическое освидетельствование врачебной комиссией, для прохождения периодических медицинских осмотров работников, предусмотренных порядком проведения обязательных и периодических медицинских осмотров работников, предусмотренных частью четвертой статьи 213 Трудового кодекса РФ, перечня медицинских противопоказаний к осуществлению работ с вредными и(или)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осмотры, в соответствии с приказом Минздрава России от 28.01.2021г. №29н.</t>
  </si>
  <si>
    <t>В04.035.002.005</t>
  </si>
  <si>
    <t>Психиатрическое освидетельствование врачом–психиатром водителей транспортных средств(кандидатов в водители транспортных средств) на наличие (отсутствие) медицинских противопоказаний к управлению транспортными средствами(для получения разрешения на допуск к управлению транспортными средствами всех категорий, специального назначения  и маломерными судами, в соответствии с приказом МЗ РФ от 24.11.2021 №1092н, перечнем утвержденным Постановлением Правительства РФ от 29.12.2014г.№1604.</t>
  </si>
  <si>
    <t>В04.035.002.006</t>
  </si>
  <si>
    <t>Психиатрическое освидетельствование врачом–психиатром граждан на наличие медицинских противопоказаний к владению оружием, в том числе внеочередного освидетельствования, в соответствии с приказом Министерства здравоохранения РФ от 26.11.2021 №1104</t>
  </si>
  <si>
    <t>В04.035.002..007</t>
  </si>
  <si>
    <t>Консультация врача-психиатра в лечебных учреждениях с предоставление транспорта заказчика.</t>
  </si>
  <si>
    <t>В04.035.002.008</t>
  </si>
  <si>
    <t>Психиатрическое освидетельствование врачом-психиатром граждан (старше 18 лет), при поступлении в учебные заведения и иные цели.</t>
  </si>
  <si>
    <t>В04.035.002.009</t>
  </si>
  <si>
    <t>Психиатрическое освидетельствование врачебной комиссией граждан (старше 18 лет), при поступлении в учебные заведения и иные цели.</t>
  </si>
  <si>
    <t>В04.035.002.010</t>
  </si>
  <si>
    <t>Психиатрическое освидетельствование врачебной комиссией граждан на выявление ограничений при выполнении работ, непосредственно связанных с обеспечением транспортной безопасности, в соответствии п.2 ч.1, ст.10 ФЗ от 09.02.2007г. №16-ФЗ «О транспортной безопасности».</t>
  </si>
  <si>
    <t>A05.23.001</t>
  </si>
  <si>
    <t>Исследование на аппарате « Электроэнцефалограф»</t>
  </si>
  <si>
    <t>В04.036.002.001</t>
  </si>
  <si>
    <t>Осмотр врача-психиатра-нарколога водителей транспортных средств (кандидатов в водители транспортных средств) на наличие(отсутствие) медицинских противопоказаний к управлению транспортными средствами (для получения разрешения на домуск к управлению транспортными средствами всех категорий, специального назначения и маломерными судами, в соответствиии с приказом МЗ РФ от 24.11.2021г. №1092Н, перечнем утвержденным Постановлением Правительства РФ от 29.12.2014г. №1604) с выдачей заключения</t>
  </si>
  <si>
    <t>В04.036.002.002</t>
  </si>
  <si>
    <t>Осмотр врача-психиатра-нарколога при прохождении предварительных медицинских осмотров работников, предусмотренных Порядком проведения обязательных предварительных и периодических медицинских осмотров работников, предусмотренных частью четверотой статьи 213 ТК РФ,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осмотры, в соответствии с приказом МЗ РФ 28.01.2021 29Н.</t>
  </si>
  <si>
    <t>Психологические обследования(лицам старше 18 лет)</t>
  </si>
  <si>
    <t>Психологическое психодиагностическое обследование памяти и внимания</t>
  </si>
  <si>
    <t>Психологическое психодиагностическое обследование мышления и интеллекта</t>
  </si>
  <si>
    <t>Психологическое психодиагностическое обследование эмоциально-волевой сферы</t>
  </si>
  <si>
    <t>Индивидуальное комплексное психологическое психодиагностичекое обследование</t>
  </si>
  <si>
    <t>Консультация врача-психиатра-нарколога в лечебных учреждениях, с предоставлением транспорта заказчика.</t>
  </si>
  <si>
    <t>Глубокая противовоспалительная рентгенология</t>
  </si>
  <si>
    <t xml:space="preserve">Патологоанатомическое отделение. </t>
  </si>
  <si>
    <t>В01.38.001</t>
  </si>
  <si>
    <t>Прием, консультация врача-радиолога первичный</t>
  </si>
  <si>
    <t xml:space="preserve">B01.030.002 </t>
  </si>
  <si>
    <t>Комплекс гистологических исследований при патологоанатомическом вскрытии по требованию</t>
  </si>
  <si>
    <t>D01.038.002.001</t>
  </si>
  <si>
    <t>Прием, консультация врача-радиолога повторный - 1,5 условные единицы</t>
  </si>
  <si>
    <t xml:space="preserve">A08.30.046 </t>
  </si>
  <si>
    <t>Патолого-анатомическое исследование биопсийного материала</t>
  </si>
  <si>
    <t>Прижизненное патолого-анатомическое исследование биопсийного (операционного) материала (гистологическое исследование с иммуногистохимией любой категории сложности), 1 единица</t>
  </si>
  <si>
    <t>Осмотр (консультация) врачом-радиологом первичный</t>
  </si>
  <si>
    <t>В01.38.002</t>
  </si>
  <si>
    <t>Осмотр (консультация) врачом-радиологом повторный</t>
  </si>
  <si>
    <t>Лечение на аппарате Экстрейл 1 единица ( укладка)</t>
  </si>
  <si>
    <t>D01.038.002.002</t>
  </si>
  <si>
    <t>Лечение на аппарате Экстрейл 2 единицы ( укладки)</t>
  </si>
  <si>
    <t>D01.038.002.003</t>
  </si>
  <si>
    <t>Лечение на аппарате Экстрейл 3 единицы ( укладки)</t>
  </si>
  <si>
    <t>А06.09.007.001</t>
  </si>
  <si>
    <t>Исследование рентгенологическое органов грудной клетки (рентгеноскопия и рентгенография) в 2-х проекциях</t>
  </si>
  <si>
    <t>D01.038.002.004</t>
  </si>
  <si>
    <t>Лечение на аппарате Экстрейл 4 единицы ( укладки)</t>
  </si>
  <si>
    <t>А06.03.032</t>
  </si>
  <si>
    <t>Рентгенография кистей в 1 проекции</t>
  </si>
  <si>
    <t>D01.038.002.005</t>
  </si>
  <si>
    <t>Лечение на аппарате Терабалт 1 единица ( укладка)</t>
  </si>
  <si>
    <t>А06.07.009</t>
  </si>
  <si>
    <t>Рентгенография нижней челюсти в 1 проекции</t>
  </si>
  <si>
    <t>A06.30.002</t>
  </si>
  <si>
    <t>Описание и интерпретация рентгенографических изображений (1 снимок)</t>
  </si>
  <si>
    <t>А06.03.013.001</t>
  </si>
  <si>
    <t>Рентгенография грудного отдела позвоночника в 2-х проекциях</t>
  </si>
  <si>
    <t>A06.30.002.001</t>
  </si>
  <si>
    <t>Повторное описание рентген-снимков простых</t>
  </si>
  <si>
    <t>A06.30.002.002</t>
  </si>
  <si>
    <t>Повторное описание рентген-снимков сложных</t>
  </si>
  <si>
    <t xml:space="preserve">A06.09.007.001 </t>
  </si>
  <si>
    <t>Рентгенография органов грудной клетки (1 проекция)</t>
  </si>
  <si>
    <t>A06.09.007.003</t>
  </si>
  <si>
    <t>Рентгенография органов грудной клетки (2 проекции)</t>
  </si>
  <si>
    <t>A06.30.004</t>
  </si>
  <si>
    <t>Обзорный снимок брюшной полости и органов малого таза</t>
  </si>
  <si>
    <t xml:space="preserve">A06.30.004.001 </t>
  </si>
  <si>
    <t xml:space="preserve">Обзорная рентгенография органов брюшной полости </t>
  </si>
  <si>
    <t xml:space="preserve">A06.28.001 </t>
  </si>
  <si>
    <t>Обзорная рентгенография почек</t>
  </si>
  <si>
    <t xml:space="preserve">A06.03.041 </t>
  </si>
  <si>
    <t>Рентгенография таза</t>
  </si>
  <si>
    <t xml:space="preserve">A06.04.011 </t>
  </si>
  <si>
    <t>Рентгенография тазобедренного сустава (1 проекция)</t>
  </si>
  <si>
    <t>A06.04.011 .001</t>
  </si>
  <si>
    <t>Рентгенография тазобедренного сустава (2 проекции)</t>
  </si>
  <si>
    <t>А06.09.006.002</t>
  </si>
  <si>
    <t>Флюорография грудной клетки диагностическая на передвижной установке (в 2-х проекциях)</t>
  </si>
  <si>
    <t>А06.08.003</t>
  </si>
  <si>
    <t>Рентгенография придаточных пазух носа (1 проекция)</t>
  </si>
  <si>
    <t>В04.039.01</t>
  </si>
  <si>
    <t>А06.08.003.001</t>
  </si>
  <si>
    <t>Рентгенография придаточных пазух носа (2 проекции)</t>
  </si>
  <si>
    <t>А06.07.008</t>
  </si>
  <si>
    <t>Рентгенография верхней челюсти в 1 проекции</t>
  </si>
  <si>
    <t>A06.09.006</t>
  </si>
  <si>
    <t>А06.03.017.001</t>
  </si>
  <si>
    <t>Рентгенография крестца и копчика в 2-х проекциях</t>
  </si>
  <si>
    <t xml:space="preserve">A06.09.006.002 </t>
  </si>
  <si>
    <t>Флюорография грудной клетки (2 проекции)</t>
  </si>
  <si>
    <t>A06.09.006.003</t>
  </si>
  <si>
    <t>Флюорография легких (3 проекции)</t>
  </si>
  <si>
    <t>А06.03.043.001</t>
  </si>
  <si>
    <t>Рентгенография костей бедра или голени в 1 проекции</t>
  </si>
  <si>
    <t xml:space="preserve">A06.03.032 </t>
  </si>
  <si>
    <t>Рентгенография кистей (1 проекция)</t>
  </si>
  <si>
    <t>Рентгенография кисти руки (1 проекция)</t>
  </si>
  <si>
    <t>A06.03.032 .001</t>
  </si>
  <si>
    <t>Рентгенография кисти руки (2 проекции)</t>
  </si>
  <si>
    <t>А06.03.043.002</t>
  </si>
  <si>
    <t>Рентгенография костей бедра или голени в 2 проекциях</t>
  </si>
  <si>
    <t xml:space="preserve">A06.07.009 </t>
  </si>
  <si>
    <t>Рентгенография нижней челюсти (1 проекция)</t>
  </si>
  <si>
    <t>A06.07.009.001</t>
  </si>
  <si>
    <t>Рентгенография нижней челюсти (2 проекции)</t>
  </si>
  <si>
    <t>А06.16.001</t>
  </si>
  <si>
    <t>Исследование рентгенологическое пищевода (рентгеноскопия и рентгенография)</t>
  </si>
  <si>
    <t>A06.04.001 .002</t>
  </si>
  <si>
    <t>Рентгенография верхней челюсти (1 проекция)</t>
  </si>
  <si>
    <t>А06.03.005.002</t>
  </si>
  <si>
    <t>Рентгенография черепа (2 проекции)</t>
  </si>
  <si>
    <t xml:space="preserve">A06.03.043 </t>
  </si>
  <si>
    <t>Рентгенография костей бедра или голени (1 проекция)</t>
  </si>
  <si>
    <t>Рентгенография бедра, голени, плеча, предплечья ( 1 проекция)</t>
  </si>
  <si>
    <t>А06.04.001</t>
  </si>
  <si>
    <t>Рентгенография нижней челюсти в 2 проекциях</t>
  </si>
  <si>
    <t xml:space="preserve">A06.03.043.001 </t>
  </si>
  <si>
    <t>Рентгенография костей бедра или голени (2 проекции)</t>
  </si>
  <si>
    <t>Рентгенография бедра, голени, плеча, предплечья ( 2 проекции)</t>
  </si>
  <si>
    <t>Компьютерная томография и магниторезонансная томография</t>
  </si>
  <si>
    <t xml:space="preserve">A06.03.013 </t>
  </si>
  <si>
    <t>Ренгенография грудного отдела позвоночника (1 проекция)</t>
  </si>
  <si>
    <t>А06.03.052</t>
  </si>
  <si>
    <t>Рентгеноскопия стоп на плоскостопие</t>
  </si>
  <si>
    <t xml:space="preserve">A06.03.013.001 </t>
  </si>
  <si>
    <t>Рентгенография грудного отдела позвоночника (2 проекции)</t>
  </si>
  <si>
    <t>А06.03.015.002</t>
  </si>
  <si>
    <t>Рентгенография поясничного отдела позвоночника (1 проекция)</t>
  </si>
  <si>
    <t>A06.03.017</t>
  </si>
  <si>
    <t>Рентгенография крестца и копчика</t>
  </si>
  <si>
    <t>Рентгенография крестца и копчика (1 проекция)</t>
  </si>
  <si>
    <t>А06.03.002</t>
  </si>
  <si>
    <t>Компьютерная томография головного мозга</t>
  </si>
  <si>
    <t>A06.03.017.001</t>
  </si>
  <si>
    <t>Рентгенография крестца и копчика (2 проекции)</t>
  </si>
  <si>
    <t>А06.03.017</t>
  </si>
  <si>
    <t>А06.03.005.001</t>
  </si>
  <si>
    <t>Рентгенография черепа (1 проекция)</t>
  </si>
  <si>
    <t xml:space="preserve">A06.04.010 </t>
  </si>
  <si>
    <t>Рентгенография 1 плечевого сустава (1 снимок)</t>
  </si>
  <si>
    <t>A06.04.003</t>
  </si>
  <si>
    <t>Рентгенография 1 локтевого сустава (1 снимок)</t>
  </si>
  <si>
    <t>A06.04.004</t>
  </si>
  <si>
    <t>Рентгенография 1 лучезапястного сустава (1 снимок)</t>
  </si>
  <si>
    <t>A06.04.011</t>
  </si>
  <si>
    <t>Рентгенография 1 коленного сустава (1 снимок)</t>
  </si>
  <si>
    <t>A06.04.012</t>
  </si>
  <si>
    <t>Рентгенография 1 голеностопного сустава (1 снимок)</t>
  </si>
  <si>
    <t>А06.03.010.002</t>
  </si>
  <si>
    <t>Рентгенография шейного отдела позвоночника (2 проекции)</t>
  </si>
  <si>
    <t xml:space="preserve">A06.04.010 .001 </t>
  </si>
  <si>
    <t>Рентгенография 1 плечевого сустава (2 снимка)</t>
  </si>
  <si>
    <t>A06.04.004.001</t>
  </si>
  <si>
    <t>Рентгенография 1 локтевого сустава (2 снимка)</t>
  </si>
  <si>
    <t>A06.04.005.001</t>
  </si>
  <si>
    <t>Рентгенография 1 лучезапястного сустава (2 снимка)</t>
  </si>
  <si>
    <t>A06.04.011.001</t>
  </si>
  <si>
    <t>Рентгенография 1 коленного сустава (2 снимка)</t>
  </si>
  <si>
    <t>A06.04.012.001</t>
  </si>
  <si>
    <t>Рентгенография 1 голеностопного сустава (2 снимка)</t>
  </si>
  <si>
    <t>А06.03.013.002</t>
  </si>
  <si>
    <t xml:space="preserve">A06.03.005 </t>
  </si>
  <si>
    <t>А06.03.015.003</t>
  </si>
  <si>
    <t>Рентгенография поясничного отдела позвоночника (2 проекции)</t>
  </si>
  <si>
    <t>A06.03.005.001</t>
  </si>
  <si>
    <t>А06.03.010.001</t>
  </si>
  <si>
    <t>Рентгенография шейного отдела позвоночника (1 проекция)</t>
  </si>
  <si>
    <t xml:space="preserve">A06.03.010 </t>
  </si>
  <si>
    <t>А06.03.017.002</t>
  </si>
  <si>
    <t xml:space="preserve">A06.03.010.001 </t>
  </si>
  <si>
    <t>А06.03.010</t>
  </si>
  <si>
    <t>Рентгенография шейного отдела позвоночника во ФРИ (3 проекции)</t>
  </si>
  <si>
    <t>А06.09.006.001</t>
  </si>
  <si>
    <t>Флюорография грудной клетки в 2-х проекциях</t>
  </si>
  <si>
    <t xml:space="preserve">A06.03.015 </t>
  </si>
  <si>
    <t>A06.03.015.001</t>
  </si>
  <si>
    <t>А06.03.003.001</t>
  </si>
  <si>
    <t>Компьютерная томография головного мозга со стоимостью контраста</t>
  </si>
  <si>
    <t>A06.18.001</t>
  </si>
  <si>
    <t>Исследование рентгенологическое толстой кишки (ирригоскопия) методом двойного контрастирования</t>
  </si>
  <si>
    <t>А06.03.003.002</t>
  </si>
  <si>
    <t>Компьютерная томография головного мозга с внутривенным болюсным контрастированием</t>
  </si>
  <si>
    <t>А06.03.050.001</t>
  </si>
  <si>
    <t>Рентгенография пяточной кости (2 проекции)</t>
  </si>
  <si>
    <t>А06.26.001.002</t>
  </si>
  <si>
    <t>Компьютерная томография глазницы</t>
  </si>
  <si>
    <t>А06.03.050</t>
  </si>
  <si>
    <t>Рентгенография пяточной кости (1 проекция)</t>
  </si>
  <si>
    <t>А06.08.007.001</t>
  </si>
  <si>
    <t>Компьютерная томография придаточных пазух носа</t>
  </si>
  <si>
    <t>А06.16.001.004</t>
  </si>
  <si>
    <t>Исследование рентгенологическое пищевода, желудка, двеннадцатиперстной кишки (рентгеноскопия и рентгенография)</t>
  </si>
  <si>
    <t>А06.20.004.001</t>
  </si>
  <si>
    <t>Маммография (2 снимка)</t>
  </si>
  <si>
    <t>A06.03.056</t>
  </si>
  <si>
    <t>Рентгенография лицевого скелета (1 проекция)</t>
  </si>
  <si>
    <t>A06.03.056.001</t>
  </si>
  <si>
    <t>Рентгенография лицевого скелета в двух проекциях</t>
  </si>
  <si>
    <t>A06.03.052</t>
  </si>
  <si>
    <t>Рентгенография стопы (1 проекция)</t>
  </si>
  <si>
    <t>A06.03.053</t>
  </si>
  <si>
    <t>Рентгенография стопы (2 проекции)</t>
  </si>
  <si>
    <t>A06.03.022</t>
  </si>
  <si>
    <t>Рентгенография ключицы (1 проекция)</t>
  </si>
  <si>
    <t>A06.03.022.001</t>
  </si>
  <si>
    <t>Рентгенография ключицы (2 проекции)</t>
  </si>
  <si>
    <t>A06.03.026</t>
  </si>
  <si>
    <t>Рентгенография лопатки (1 проекция)</t>
  </si>
  <si>
    <t>A06.03.026.001</t>
  </si>
  <si>
    <t>Рентгенография лопатки (2 проекции)</t>
  </si>
  <si>
    <t>A06.03.034</t>
  </si>
  <si>
    <t>Рентгенография пальцев фаланговых костей кисти (2 проекции)</t>
  </si>
  <si>
    <t>A06.03.016</t>
  </si>
  <si>
    <t>Рентгенография поясничного и крестцового отдела позвоночника</t>
  </si>
  <si>
    <t>A06.03.016.001</t>
  </si>
  <si>
    <t>Рентгенография поясничного и крестцового отдела позвоночника в 2-х проекциях</t>
  </si>
  <si>
    <t>A06.03.023</t>
  </si>
  <si>
    <t>Рентгенография ребра(ер) (1 проекция)</t>
  </si>
  <si>
    <t>A06.03.053.001</t>
  </si>
  <si>
    <t>Рентгенография двух стоп с нагрузкой (1 снимок)</t>
  </si>
  <si>
    <t>плоскостопие</t>
  </si>
  <si>
    <t>A06.03.053.002</t>
  </si>
  <si>
    <t>Рентгенография двух стоп с нагрузкой (2 снимка)</t>
  </si>
  <si>
    <t>дорого</t>
  </si>
  <si>
    <t>A06.01.004</t>
  </si>
  <si>
    <t>Рентгенография мягких тканей верхней конечности</t>
  </si>
  <si>
    <t>A06.01.005</t>
  </si>
  <si>
    <t>Рентгенография мягких тканей нижней конечности</t>
  </si>
  <si>
    <t>A06.01.006</t>
  </si>
  <si>
    <t>Рентгенография мягких тканей туловища</t>
  </si>
  <si>
    <t>A14.18.002</t>
  </si>
  <si>
    <t>Пассаж взвеси сульфата бария по кишечнику (1 снимок)</t>
  </si>
  <si>
    <t>А06.03.019</t>
  </si>
  <si>
    <t>Рентгенография функциональная поясничного отдела позвоночника (1 снимок)</t>
  </si>
  <si>
    <t>А06.20.001</t>
  </si>
  <si>
    <t>Гистеросальпинография (2 снимка) без контраста</t>
  </si>
  <si>
    <t>A06.07.003</t>
  </si>
  <si>
    <t>Прицельная внутриротовая контактная рентгенография (Рентгенография зуба)</t>
  </si>
  <si>
    <t>А06.25.003</t>
  </si>
  <si>
    <t>Компьютерная томография височной кости</t>
  </si>
  <si>
    <t>А06.03.58.004</t>
  </si>
  <si>
    <t>Компьютерная томография посничного отдела позвоночника ( 3 сегмента )</t>
  </si>
  <si>
    <t xml:space="preserve">A06.23.004 </t>
  </si>
  <si>
    <t>А06.09.005</t>
  </si>
  <si>
    <t>Компьютерная томография грудной полости</t>
  </si>
  <si>
    <t xml:space="preserve">A06.23.004.006 </t>
  </si>
  <si>
    <t xml:space="preserve">Компьютерная томография головного мозга с внутривенным контрастированием </t>
  </si>
  <si>
    <t>А06.30.005.001</t>
  </si>
  <si>
    <t>Компьютерная томография брюшной полости</t>
  </si>
  <si>
    <t xml:space="preserve">A06.23.004.007 </t>
  </si>
  <si>
    <t xml:space="preserve">Компьютерная томография сосудов головного мозга с внутривенным болюсным контрастированием </t>
  </si>
  <si>
    <t>А06.30.005.002</t>
  </si>
  <si>
    <t>Компьютерная томография брюшной полости  со стоимостью контраста</t>
  </si>
  <si>
    <t xml:space="preserve">A06.26.006 </t>
  </si>
  <si>
    <t>А06.28.009.001</t>
  </si>
  <si>
    <t>Компьютерная томография почек</t>
  </si>
  <si>
    <t>A06.08.007</t>
  </si>
  <si>
    <t>А06.28.009.002</t>
  </si>
  <si>
    <t>Компьютерная томография почек со стоимостью контраста</t>
  </si>
  <si>
    <t xml:space="preserve">A06.25.003 </t>
  </si>
  <si>
    <t>А06.20.002.001</t>
  </si>
  <si>
    <t>Компьютерная томография органов малого таза</t>
  </si>
  <si>
    <t>A06.03.058</t>
  </si>
  <si>
    <t>Компьютерная томография позвоночника (3 сегмента)</t>
  </si>
  <si>
    <t>А06.20.002.002</t>
  </si>
  <si>
    <t>Компьютерная томография органов малого таза  со стоимостью контраста</t>
  </si>
  <si>
    <t xml:space="preserve">A06.09.005 </t>
  </si>
  <si>
    <t xml:space="preserve">Компьютерная томография органов грудной полости </t>
  </si>
  <si>
    <t>А06.04.017.001</t>
  </si>
  <si>
    <t>Компьютерная томография 1 сустава</t>
  </si>
  <si>
    <t xml:space="preserve">A06.30.005.001 </t>
  </si>
  <si>
    <t xml:space="preserve">Компьютерная томография органов брюшной полости </t>
  </si>
  <si>
    <t>А06.08.009</t>
  </si>
  <si>
    <t>Компьютерная томография мягких тканей области шеи</t>
  </si>
  <si>
    <t xml:space="preserve">A06.30.005.004.001 </t>
  </si>
  <si>
    <t>А06.30.007</t>
  </si>
  <si>
    <t>Компьютерная томография забрюшинного пространства</t>
  </si>
  <si>
    <t xml:space="preserve">A06.28.009 </t>
  </si>
  <si>
    <t>А06.30.007.002</t>
  </si>
  <si>
    <t>Компьютерная томография забрюшинного пространства со стоимостью контраста</t>
  </si>
  <si>
    <t xml:space="preserve">A06.28.009.001 </t>
  </si>
  <si>
    <t>А06.30.005.004</t>
  </si>
  <si>
    <t>Компьютерная томография органов брюшной полости с внутривенным болюсным контрастированием</t>
  </si>
  <si>
    <t xml:space="preserve">A06.20.002 </t>
  </si>
  <si>
    <t>А05.23.009</t>
  </si>
  <si>
    <t>Магниторезонансная томография головного мозга</t>
  </si>
  <si>
    <t xml:space="preserve">A06.20.002.002 </t>
  </si>
  <si>
    <t>А05.30.003.001</t>
  </si>
  <si>
    <t>Магниторезонансная томография гипофиза</t>
  </si>
  <si>
    <t xml:space="preserve">A06.04.017 </t>
  </si>
  <si>
    <t>Компьютерная томография суставов</t>
  </si>
  <si>
    <t xml:space="preserve">A06.08.009 </t>
  </si>
  <si>
    <t>А05.26.008</t>
  </si>
  <si>
    <t>Магниторезонансная  томография глазницы</t>
  </si>
  <si>
    <t xml:space="preserve">A06.30.007 </t>
  </si>
  <si>
    <t>А06.08.007.002</t>
  </si>
  <si>
    <t>Магниторезонансная томография придаточных пазух носа</t>
  </si>
  <si>
    <t xml:space="preserve">A06.30.007.002 </t>
  </si>
  <si>
    <t xml:space="preserve">Компьютерная томография забрюшинного пространства с внутривенным болюсным контрастированием </t>
  </si>
  <si>
    <t>А05.30.003.002</t>
  </si>
  <si>
    <t>Магниторезонансная томография шейного отдела позвоночника</t>
  </si>
  <si>
    <t xml:space="preserve">A06.30.005.004.002 </t>
  </si>
  <si>
    <t xml:space="preserve">Компьютерная томография органов брюшной полости с внутривенным болюсным контрастированием </t>
  </si>
  <si>
    <t>А05.30.003.003</t>
  </si>
  <si>
    <t>Магниторезонансная томография поясничного отдела позвоночника</t>
  </si>
  <si>
    <t>А06.03.062</t>
  </si>
  <si>
    <t>Компьютерная томография костей</t>
  </si>
  <si>
    <t>А05.30.003.004</t>
  </si>
  <si>
    <t>Магниторезонансная томография грудного отдела позвоночника</t>
  </si>
  <si>
    <t xml:space="preserve">A05.23.009 </t>
  </si>
  <si>
    <t>А05.30.005</t>
  </si>
  <si>
    <t>Магниторезонансная томография брюшной полости</t>
  </si>
  <si>
    <t xml:space="preserve">A05.22.002 </t>
  </si>
  <si>
    <t>А05.28.002</t>
  </si>
  <si>
    <t>Магниторезонансная томография почек</t>
  </si>
  <si>
    <t xml:space="preserve">A05.26.008 </t>
  </si>
  <si>
    <t>А05.30.004</t>
  </si>
  <si>
    <t>Магниторезонансная томография органов малого таза</t>
  </si>
  <si>
    <t xml:space="preserve">A05.08.001 </t>
  </si>
  <si>
    <t>А06.04.017.002</t>
  </si>
  <si>
    <t>Магниторезонансная томография суставов</t>
  </si>
  <si>
    <t>A05.03.002 .001</t>
  </si>
  <si>
    <t>А06.01.003</t>
  </si>
  <si>
    <t>Магниторезонансная томография мягких тканей области шеи</t>
  </si>
  <si>
    <t>A05.03.002 .002</t>
  </si>
  <si>
    <t>А05.30.007</t>
  </si>
  <si>
    <t>Магниторезонансная томография забрюшинного пространства</t>
  </si>
  <si>
    <t>A05.03.002 .003</t>
  </si>
  <si>
    <t>А05.30.003.005</t>
  </si>
  <si>
    <t>Магниторезонансная томография сосудов головы, артерии, вены</t>
  </si>
  <si>
    <t xml:space="preserve">A05.30.005 </t>
  </si>
  <si>
    <t xml:space="preserve">Магнитно-резонансная томография органов брюшной полости </t>
  </si>
  <si>
    <t>А05.23.009.017</t>
  </si>
  <si>
    <t>Магниторезонансная томография головного мозга и гипофиза</t>
  </si>
  <si>
    <t xml:space="preserve">A05.28.002 </t>
  </si>
  <si>
    <t xml:space="preserve">Магнитно-резонансная томография почек </t>
  </si>
  <si>
    <t>А05.23.009.018</t>
  </si>
  <si>
    <t>Магниторезонансная томография головного мозга и глазницы</t>
  </si>
  <si>
    <t xml:space="preserve">A05.30.004 </t>
  </si>
  <si>
    <t xml:space="preserve">Магнитно-резонансная томография органов малого таза </t>
  </si>
  <si>
    <t>А05.23.009.019</t>
  </si>
  <si>
    <t>Магниторезонансная томография головного мозга придаточных пазух носа</t>
  </si>
  <si>
    <t xml:space="preserve">A05.04.001 </t>
  </si>
  <si>
    <t xml:space="preserve">Магнитно-резонансная томография суставов (1 сустав) </t>
  </si>
  <si>
    <t xml:space="preserve">A05.02.002 </t>
  </si>
  <si>
    <t>В01.030.002</t>
  </si>
  <si>
    <t xml:space="preserve">A05.30.007 </t>
  </si>
  <si>
    <t xml:space="preserve">Магнитно-резонансная томография забрюшинного пространства </t>
  </si>
  <si>
    <t xml:space="preserve">A05.30.008 </t>
  </si>
  <si>
    <t xml:space="preserve">A05.22.002.001 </t>
  </si>
  <si>
    <t>A05.03.004 .001</t>
  </si>
  <si>
    <t>D02.01</t>
  </si>
  <si>
    <t>Лечение в хирургическом отделении</t>
  </si>
  <si>
    <t xml:space="preserve">A05.08.001.001 </t>
  </si>
  <si>
    <t>Магниторезонансная томография головного мозга, придаточных пазух носа</t>
  </si>
  <si>
    <t>D02.02</t>
  </si>
  <si>
    <t>Лечение в онкологическом отделении</t>
  </si>
  <si>
    <t>А05.30.010.001</t>
  </si>
  <si>
    <t>Магниторезонансная томография головного мозга, гипофиза с внутривенным контрастированием</t>
  </si>
  <si>
    <t>D02.03</t>
  </si>
  <si>
    <t>Лечение в гинекологическом отделении</t>
  </si>
  <si>
    <t>А05.30.008.001</t>
  </si>
  <si>
    <t>Магниторезонансная томография шеи с внутривенным контрастированием</t>
  </si>
  <si>
    <t>D02.04</t>
  </si>
  <si>
    <t>Лечение в оториноларингологическом отделении</t>
  </si>
  <si>
    <t>А05.30.004.001</t>
  </si>
  <si>
    <t>Магниторезонансная томография органов малого таза с внутривенным контрастированием</t>
  </si>
  <si>
    <t>Мультиспиральная компьютерная томография без контрастного усиления</t>
  </si>
  <si>
    <t>А06.03.058.001</t>
  </si>
  <si>
    <t>Мультиспиральная компьютерная томография шейного отдела позвоночника с мультипланарной и трехмерной реконструкцией (не более трех сегментов)</t>
  </si>
  <si>
    <t>Мультиспиральная компьютерная томография грудного отдела позвоночника с мультипланарной и трехмерной реконструкцией (не более трех сегментов)</t>
  </si>
  <si>
    <t>Мультиспиральная компьютерная томография поясничного отдела позвоночника с мультиплинарной и трехмерной реконструкцией (не более трех сегментов)</t>
  </si>
  <si>
    <t xml:space="preserve">Мультиспиральная компьютерная томография сустава с мультипланарной и трехмерной реконструкцией </t>
  </si>
  <si>
    <t>А06.03.006.004</t>
  </si>
  <si>
    <t xml:space="preserve">Мультиспиральная компьютерная томография лицевого отдела черепа с мультипланарной и трехмерной реконструкцией </t>
  </si>
  <si>
    <t>А06.08.009.001</t>
  </si>
  <si>
    <t>Мультиспиральная компьютерная томография шейной области (глотка, гортань, щитовидная железа) с мультипланарной и трехмерной реконструкцией</t>
  </si>
  <si>
    <t>Мультиспиральная компьютерная томография костей таза с мультипланарной и трехмерной реконструкцией (не более трех сегментов)</t>
  </si>
  <si>
    <t>А06.03.006.003</t>
  </si>
  <si>
    <t xml:space="preserve">Мультиспиральная компьютерная томография головы (кости свода черепа, головной мозг, турецкое седло, клиновидные пазухи) с мультипланарной и трехмерной реконструкцией </t>
  </si>
  <si>
    <t>А06.09.005.001</t>
  </si>
  <si>
    <t xml:space="preserve">Мультиспиральная компьютерная томография органов грудной полости с мультипланарной и трехмерной реконструкцией </t>
  </si>
  <si>
    <t>А06.03.036.001</t>
  </si>
  <si>
    <t>Мультиспиральная компьютерная томография конечностей с мультипланарной и трехмерной реконструкцией</t>
  </si>
  <si>
    <t>Мультиспиральная компьютерная томография органов брюшной полости, забрюшинного пространства с мультипланарной и трехмерной реконструкцией</t>
  </si>
  <si>
    <t>Мультиспиральная компьютерная томография с контрастным усилением</t>
  </si>
  <si>
    <t>А06.30.005.003</t>
  </si>
  <si>
    <t>Мультиспиральная компьютерная томография органов грудной полости с внутривенным болюсным контрастным усилением со стоимостью контраста (омнипак содержание йода 300,0 – 70,0) с мультипланарной и трехмерной реконструкцией(без стоимости контрастирования)</t>
  </si>
  <si>
    <t>А06.03.006.001</t>
  </si>
  <si>
    <t>Мультиспиральная компьютерная томография головы с внутривенным болюсным контрастным усилением со стоимостью контраста (омнипак 70,0) с мультипланарной и трехмерной реконструкцией(без стоимости контрастирования)</t>
  </si>
  <si>
    <t>А06.30.005.002   А06.30.005.004</t>
  </si>
  <si>
    <t>Мультиспиральная компьютерная томография органов брюшной полости, забрюшинного пространства с внутривенным болюсным контрастным усилением со стоимостью контраста (омнипак 70,0-100,0) с мультипланарной и трехмерной реконструкцией (без стоимости контрастирования)</t>
  </si>
  <si>
    <t>Кабинет трансфузионной терапии крови</t>
  </si>
  <si>
    <t>А18.05.005</t>
  </si>
  <si>
    <t>Ультрафиолетовое облучение крови</t>
  </si>
  <si>
    <t>А18.05.001</t>
  </si>
  <si>
    <t>Плазмаферез (одинарный)</t>
  </si>
  <si>
    <t>Плазмаферез (двойной)</t>
  </si>
  <si>
    <t>В01.051.001</t>
  </si>
  <si>
    <t>Консультация врача – трансфузиолога</t>
  </si>
  <si>
    <t>А18.05.009</t>
  </si>
  <si>
    <t>Кровопускание</t>
  </si>
  <si>
    <t>А18.05.010</t>
  </si>
  <si>
    <t>Эритроцитаферез</t>
  </si>
  <si>
    <t>Низкоинтенсивная лазеротерапия (внутривенное облучение крови)</t>
  </si>
  <si>
    <t>Плазмаферез (мембранный на аппарате Гемофеникс)</t>
  </si>
  <si>
    <t>Плазмаферез (мембранный на аппарате Гемофеникс, с использованием транспорта исполнителя)</t>
  </si>
  <si>
    <t>D02.05</t>
  </si>
  <si>
    <t>Лечение в нефрологическом отделении</t>
  </si>
  <si>
    <t>Прейскурант цен по стационарной помощи</t>
  </si>
  <si>
    <t>D02.07</t>
  </si>
  <si>
    <t>Лечение в отделении сосудистой хирургии</t>
  </si>
  <si>
    <t xml:space="preserve">B01.057.005 </t>
  </si>
  <si>
    <t>Стоимость 1 койко-дня в хирургическом отделении</t>
  </si>
  <si>
    <t>D02.08</t>
  </si>
  <si>
    <t>Лечение в кардиологическом отделении №2</t>
  </si>
  <si>
    <t xml:space="preserve">B01.027.003 </t>
  </si>
  <si>
    <t>Стоимость 1 койко-дня в онкологическом отделении</t>
  </si>
  <si>
    <t>D02.09</t>
  </si>
  <si>
    <t>Лечение в травматологическом отделении (без стоимости металлоконструкции)</t>
  </si>
  <si>
    <t xml:space="preserve">B01.001.007 </t>
  </si>
  <si>
    <t>Стоимость 1 койко-дня в гинекологическом отделении</t>
  </si>
  <si>
    <t>D02.10</t>
  </si>
  <si>
    <t>Лечение в урологическом отделении</t>
  </si>
  <si>
    <t xml:space="preserve">B01.028.003 </t>
  </si>
  <si>
    <t>Стоимость 1 койко-дня в оториноларингологическом отделении</t>
  </si>
  <si>
    <t>D02.11</t>
  </si>
  <si>
    <t>Лечение в хирургическом челюстно-лицевом отделении (без стоимости металлоконструкции)</t>
  </si>
  <si>
    <t xml:space="preserve">B01.025.003 </t>
  </si>
  <si>
    <t>Стоимость 1 койко-дня в нефрологическом отделении</t>
  </si>
  <si>
    <t>D02.12</t>
  </si>
  <si>
    <t>Лечение в нейрохирургическом отделении (без стоимости металлоконструкции)</t>
  </si>
  <si>
    <t xml:space="preserve">B01.050.003.001 </t>
  </si>
  <si>
    <t>Стоимость 1 койко-дня в ожоговом отделении</t>
  </si>
  <si>
    <t>D02.13</t>
  </si>
  <si>
    <t>Лечение в неврологическом отделении</t>
  </si>
  <si>
    <t xml:space="preserve">B01.043.005 </t>
  </si>
  <si>
    <t>Стоимость 1 койко-дня в отделении сосудистой хирургии (без стоимости металлоконструкции)</t>
  </si>
  <si>
    <t>D02.14</t>
  </si>
  <si>
    <t>Лечение в кардиологическом отделении №1</t>
  </si>
  <si>
    <t>B01.015.006.001</t>
  </si>
  <si>
    <t>Стоимость 1 койко-дня в кардиологическом отделении №2</t>
  </si>
  <si>
    <t>D02.15</t>
  </si>
  <si>
    <t>Лечение в детском хирургическом отделении (без стоимости металлоконструкции)</t>
  </si>
  <si>
    <t xml:space="preserve">B01.050.003 </t>
  </si>
  <si>
    <t>Стоимость 1 койко-дня в травматологическом отделении (без стоимости металлоконструкции)</t>
  </si>
  <si>
    <t>D02.16</t>
  </si>
  <si>
    <t>Лечение в акушерском отделении патологии беременности</t>
  </si>
  <si>
    <t xml:space="preserve">B01.053.006 </t>
  </si>
  <si>
    <t>Стоимость 1 койко-дня в урологическом отделении</t>
  </si>
  <si>
    <t>D02.17</t>
  </si>
  <si>
    <t>Лечение в акушерском отделении для беременных и рожениц</t>
  </si>
  <si>
    <t xml:space="preserve">B01.068.003 </t>
  </si>
  <si>
    <t>Стоимость 1 койко-дня в хирургическом челюстно-лицевом отделении (без стоимости металлоконструкции)</t>
  </si>
  <si>
    <t>Операционный блок</t>
  </si>
  <si>
    <t xml:space="preserve">B01.024.003 </t>
  </si>
  <si>
    <t>Стоимость 1 койко-дня в нейрохирургическом отделении (без стоимости металлоконструкции)</t>
  </si>
  <si>
    <t>В01.003.004.009.001</t>
  </si>
  <si>
    <t>Тотальная внутривенная анестезия до 30 мин.</t>
  </si>
  <si>
    <t xml:space="preserve">B01.023.003 </t>
  </si>
  <si>
    <t>Стоимость 1 койко-дня в неврологическом отделении</t>
  </si>
  <si>
    <t xml:space="preserve">B01.015.006.002 </t>
  </si>
  <si>
    <t>Стоимость 1 койко-дня в кардиологическом отделении №1</t>
  </si>
  <si>
    <t xml:space="preserve">B01.010.003 </t>
  </si>
  <si>
    <t>Стоимость 1 койко-дня в детском хирургическом отделении (без стоимости металлоконструкции)</t>
  </si>
  <si>
    <t>В01.003.004.009.002</t>
  </si>
  <si>
    <t>Тотальная внутривенная анестезия до  1 часа</t>
  </si>
  <si>
    <t xml:space="preserve">B01.001.008 </t>
  </si>
  <si>
    <t>Стоимость 1 койко-дня в акушерском отделении патологии беременности</t>
  </si>
  <si>
    <t>В01.003.004.009.003</t>
  </si>
  <si>
    <t>Тотальная внутривенная анестезия до  1,5 часа</t>
  </si>
  <si>
    <t>B01.001.008.001</t>
  </si>
  <si>
    <t>Стоимость 1 койко-дня в акушерском отделении для беременных и рожениц</t>
  </si>
  <si>
    <t>В01.003.004.009.005</t>
  </si>
  <si>
    <t>Тотальная внутривенная анестезия до 2 часов</t>
  </si>
  <si>
    <t xml:space="preserve">B01.047.009 </t>
  </si>
  <si>
    <t xml:space="preserve">Стоимость 1 койко-дня в терапевтическом отделении </t>
  </si>
  <si>
    <t>В01.003.004.010.001</t>
  </si>
  <si>
    <t>Комбинированный эндотрахеальный наркоз до 30 мин</t>
  </si>
  <si>
    <t xml:space="preserve">B01.023.003.001 </t>
  </si>
  <si>
    <t xml:space="preserve">Стоимость 1 койко-дня в неврологическом отделении для больных с острыми нарушениями мозгового кровообращения </t>
  </si>
  <si>
    <t>В01.034.003</t>
  </si>
  <si>
    <t xml:space="preserve">Стоимость 1 койко-дня в психотерапевтическом отделении </t>
  </si>
  <si>
    <t>B01.050.003</t>
  </si>
  <si>
    <t>Стоимость 1 койко-дня в травматолого-ортопедическом отделении</t>
  </si>
  <si>
    <t>B01.057.005</t>
  </si>
  <si>
    <t>Ежедневный осмотр врачом-хирургом с наблюдением и уходом среднего и младшего медицинского персонала в отделении стационара(Стоимость одного койко-дня в хирургическом отделении)</t>
  </si>
  <si>
    <t>B01.001.006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</si>
  <si>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(Стоимость одного койко-дня в гинекологическом отделении)</t>
  </si>
  <si>
    <t>Ежедневный осмотр врачом-терапевтом с наблюдением и уходом среднего и младшего медицинского персонала в отделении стационара (Стоимость одного койко-дня в терапевтическом отделении)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</si>
  <si>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(Стоимость одного койко-дня в акушерском отделении (для роженицы и новорожденного)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</si>
  <si>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(Стоимость одного койко-дня в отделении патологии  беременности)</t>
  </si>
  <si>
    <t>B01.005.003</t>
  </si>
  <si>
    <t>Медицинское обслуживание в гематологическом отделении со стоимостью питания и медикаментов (1 койко-день)  (без химиопрепаратов)</t>
  </si>
  <si>
    <t>B01.015.006</t>
  </si>
  <si>
    <t xml:space="preserve">Медицинское обслуживание в кардиологическом отделении со стоимостью питания и медикаментов (1 койко-день) </t>
  </si>
  <si>
    <t>B01.037.003</t>
  </si>
  <si>
    <t xml:space="preserve">Медицинское обслуживание в пульмонологическом отделении со стоимостью питания и медикаментов (1 койко-день) </t>
  </si>
  <si>
    <t>B01.058.006</t>
  </si>
  <si>
    <t>Стоимость 1 койко-дня в эндокринологическом отделении</t>
  </si>
  <si>
    <t>B01.003.003</t>
  </si>
  <si>
    <t>Стоимость  койко-дня в госпитале с диагностическими услугами, питанием и медикаментами, проводниковая анестезия</t>
  </si>
  <si>
    <t>А14.30.001   А14.30.003          А14.30.004</t>
  </si>
  <si>
    <t>Перемещение и/или размещение тяжелобольного пациента в постели + Кормление тяжелобольного пациента через рот и/или назогастральный зонд  + Приготовление и смена постельного белья тяжелобольному (стоимость 1 часа сиделки)</t>
  </si>
  <si>
    <t>В02.003.003.001</t>
  </si>
  <si>
    <t>Процедуры сестринского ухода за фиксированным пациентом</t>
  </si>
  <si>
    <t>В01.003.004.010.002</t>
  </si>
  <si>
    <t>Комбинированный эндотрахеальный наркоз до  1 часа</t>
  </si>
  <si>
    <t>В01.003.004.010.003</t>
  </si>
  <si>
    <t>Комбинированный эндотрахеальный наркоз до  1,5 часа</t>
  </si>
  <si>
    <t>Тотальная внутривенная анестезия (Наркоз внутривенный 30 мин)</t>
  </si>
  <si>
    <t>В01.003.004.009</t>
  </si>
  <si>
    <t>В01.003.004.010.004</t>
  </si>
  <si>
    <t>Комбинированный эндотрахеальный наркоз до  2 часов</t>
  </si>
  <si>
    <t>В01.003.004.010.005</t>
  </si>
  <si>
    <t>Комбинированный эндотрохеальный наркоз до 2,5 часов</t>
  </si>
  <si>
    <t>В01.003.004.001.001</t>
  </si>
  <si>
    <t>Спинальная анестезия (до 1 часа)</t>
  </si>
  <si>
    <t>В01.003.004.001.002</t>
  </si>
  <si>
    <t>Эпидуральная анестезия</t>
  </si>
  <si>
    <t xml:space="preserve">Наркоз эндотрахеальный (интубационный) </t>
  </si>
  <si>
    <t>В01.003.004.010</t>
  </si>
  <si>
    <t>А31.16.001</t>
  </si>
  <si>
    <t>Операция классическим способом (до 30 мин.)</t>
  </si>
  <si>
    <t>А31.16.002</t>
  </si>
  <si>
    <t>Операция классическим способом (до   1 часа)</t>
  </si>
  <si>
    <t>А31.16.001.01</t>
  </si>
  <si>
    <t>косметический шов длиной до 10 см</t>
  </si>
  <si>
    <t>А31.16.003</t>
  </si>
  <si>
    <t>Операция с помощью малоинвазивных технологий(мини-доступом)  (до 30 мин)</t>
  </si>
  <si>
    <t>А31.16.004</t>
  </si>
  <si>
    <t>Операция с помощью малоинвазивных технологий(мини-доступом)  (до  1 часа)</t>
  </si>
  <si>
    <t>В01.003.004.007</t>
  </si>
  <si>
    <t>А31.16.005</t>
  </si>
  <si>
    <t>Операция классическим способом (до 15 мин.)</t>
  </si>
  <si>
    <t>В01.003.004.006</t>
  </si>
  <si>
    <t>В01.003.004.002</t>
  </si>
  <si>
    <t>Эпидуральная анестезия  в  родах (комфортные роды )</t>
  </si>
  <si>
    <t>В01.003.004.006.001</t>
  </si>
  <si>
    <t>Дополнительные медицинские услуги при оперативных вмешательствах</t>
  </si>
  <si>
    <t>Операция классическим способом (до 1 часа)</t>
  </si>
  <si>
    <t>А31.16.001.02</t>
  </si>
  <si>
    <t>косметический шов длиной до 20 см</t>
  </si>
  <si>
    <t>Операция с помощью малоинвазивных технологий (мини-доступом)  (до 30 мин.)</t>
  </si>
  <si>
    <t>А31.16.001.03</t>
  </si>
  <si>
    <t>косметический шов длиной до 30 см</t>
  </si>
  <si>
    <t>Операция с помощью малоинвазивных технологий (мини-доступом)  (до 1 часа)</t>
  </si>
  <si>
    <t>А31.16.001.04</t>
  </si>
  <si>
    <t>косметический шов длиной до 40 см</t>
  </si>
  <si>
    <t>Пребывание в палате с улучшенным лечебно-охранительным режимом (цена услуги с НДС,18%)</t>
  </si>
  <si>
    <t xml:space="preserve">B01.003.004.001 </t>
  </si>
  <si>
    <t>Местная анестезия</t>
  </si>
  <si>
    <t>F01.01</t>
  </si>
  <si>
    <t xml:space="preserve">Пребывание в палате с улучшенным лечебно-охранительным режимом в  палате третьего уровня </t>
  </si>
  <si>
    <t>F01.02</t>
  </si>
  <si>
    <t xml:space="preserve">Пребывание в палате с улучшенным лечебно-охранительным режимомв  палате второго уровня     </t>
  </si>
  <si>
    <t>А16.01.010.001</t>
  </si>
  <si>
    <t>Кожная пластика для закрытия раны (косметический шов длиной до 10 см)</t>
  </si>
  <si>
    <t>F01.03</t>
  </si>
  <si>
    <t xml:space="preserve">Пребывание в палате с улучшенным лечебно-охранительным режимом в  палате первого уровня  </t>
  </si>
  <si>
    <t>А16.01.010.002</t>
  </si>
  <si>
    <t>Кожная пластика для закрытия раны (косметический шов длиной до 20 см)</t>
  </si>
  <si>
    <t>F01.04</t>
  </si>
  <si>
    <t xml:space="preserve">Пребывание в палате с улучшенным лечебно-охранительным режимом в палате "Полулюкс"                 </t>
  </si>
  <si>
    <t>А16.01.010.003</t>
  </si>
  <si>
    <t>Кожная пластика для закрытия раны (косметический шов длиной до 30 см)</t>
  </si>
  <si>
    <t>F01.05</t>
  </si>
  <si>
    <t xml:space="preserve">Пребывание в палате с улучшенным лечебно-охранительным режимом в палате "Люкс"                       </t>
  </si>
  <si>
    <t>А16.01.010.004</t>
  </si>
  <si>
    <t>Кожная пластика для закрытия раны (косметический шов длиной до 40 см)</t>
  </si>
  <si>
    <t>Гинекологическое отделение</t>
  </si>
  <si>
    <t>Пребывание в палате с улучшенным лечебно-охранительным режимом (цена услуги с НДС, 20%)</t>
  </si>
  <si>
    <t>Прерывание беременности ( по медицинским показаниям)</t>
  </si>
  <si>
    <t>D03.02.02.05.001</t>
  </si>
  <si>
    <t>Пребывание в палате с улучшенным лечебно-охранительным режимом в  палате третьего уровня  1 койко-день</t>
  </si>
  <si>
    <t>D03.02.02.05.002</t>
  </si>
  <si>
    <t xml:space="preserve">Пребывание в палате с улучшенным лечебно-охранительным режимомв  палате второго уровня  1 койко-день     </t>
  </si>
  <si>
    <t>Пребывание в сервисной двухместной палате без стоимости медикаментов и питания (1 к/день)</t>
  </si>
  <si>
    <t>А16.20.037.001</t>
  </si>
  <si>
    <t>Прерывание беременности больших сроков</t>
  </si>
  <si>
    <t>D03.02.02.05.003</t>
  </si>
  <si>
    <t xml:space="preserve">Пребывание в палате с улучшенным лечебно-охранительным режимом в  палате первого уровня  1 койко-день  </t>
  </si>
  <si>
    <t>Пребывание в сервисной одноместной палате без стоимости медикаментов и питания (1 к/день)</t>
  </si>
  <si>
    <t>Раздельное диагностическое выскабливание полости матки и цервикального канала</t>
  </si>
  <si>
    <t>D03.02.02.05.004</t>
  </si>
  <si>
    <t xml:space="preserve">Пребывание в палате с улучшенным лечебно-охранительным режимом в палате "Полулюкс"  1 койко-день                </t>
  </si>
  <si>
    <t>Пребывание в сервисной двухместной  палате «Люкс» без стоимости медикаментов и питания (1 к/день)</t>
  </si>
  <si>
    <t>Урологическое отделение</t>
  </si>
  <si>
    <t>D03.02.02.05.005</t>
  </si>
  <si>
    <t xml:space="preserve">Пребывание в палате с улучшенным лечебно-охранительным режимом в палате "Люкс"  1 койко-день                       </t>
  </si>
  <si>
    <t>Пребывание в сервисной одноместной  палате «Люкс» без стоимости медикаментов и питания (1 к/день)</t>
  </si>
  <si>
    <t>D03.02.02.05.006</t>
  </si>
  <si>
    <t>Пребывание в палате с улучшенным лечебно-охранительным режимом в  палате четвертого уровня  1 койко-день</t>
  </si>
  <si>
    <t>A16.20.037</t>
  </si>
  <si>
    <t>Прерывание беременности (1 койко-день)</t>
  </si>
  <si>
    <t>Искусственное прерывание беременности (аборт)</t>
  </si>
  <si>
    <t>A11.20.008</t>
  </si>
  <si>
    <t>Раздельное диагностическое выскабливание полости матки и цервикального канала (1 койко-день)</t>
  </si>
  <si>
    <t>А16.30.006.001</t>
  </si>
  <si>
    <t>Лапаротомия. Ампутация матки (4 койко-дня)</t>
  </si>
  <si>
    <t>А16.30.006.002</t>
  </si>
  <si>
    <t>Лапаротомия. Экстирпация матки (4 койко-дня)</t>
  </si>
  <si>
    <t>А16.30.079.002</t>
  </si>
  <si>
    <t>Лапароскопия. Цистэктомия (3 койко-дня)</t>
  </si>
  <si>
    <t>А16.30.079.003</t>
  </si>
  <si>
    <t>Лапароскопия. Тубэктомия (3 койко-дня)</t>
  </si>
  <si>
    <t>А03.20.003</t>
  </si>
  <si>
    <t>Гистероскопия (1 койко-день )</t>
  </si>
  <si>
    <t>А 16.20.012.001</t>
  </si>
  <si>
    <t>Влагалищная экстирпация матки (4 койко-дня)</t>
  </si>
  <si>
    <t>Грыжесечение паховой грыжи с протезированием синтетическим протезом (без стоимости синтетического протеза)</t>
  </si>
  <si>
    <t>А03.20.001</t>
  </si>
  <si>
    <t>Передняя кольпорафия и задняя кольпоперинеолеваторопластика (2 койко-дня)</t>
  </si>
  <si>
    <t>А16.21.013.003</t>
  </si>
  <si>
    <t>Обрезание крайней плоти (при местной анестезии)</t>
  </si>
  <si>
    <t>А16.20.063.010</t>
  </si>
  <si>
    <t>Ампутация шейки матки. Манчестерская операция (4 койко-дня)</t>
  </si>
  <si>
    <t>Межрайонный перинатальный центр (цена услуги с НДС, 18%)</t>
  </si>
  <si>
    <t>А16.30.079.001</t>
  </si>
  <si>
    <t>Лапароскопия. Ампутация матки (4 койко-дня)</t>
  </si>
  <si>
    <t>F01.33</t>
  </si>
  <si>
    <t>Пребывание в палате с улучшенным лечебно-охранительным режимом в  палате третьего уровня 1 койко-день</t>
  </si>
  <si>
    <t xml:space="preserve">A06.20.001 </t>
  </si>
  <si>
    <t>Гистеросальпингография (1 койко-день)</t>
  </si>
  <si>
    <t>В03.28.001</t>
  </si>
  <si>
    <t>Цистоскопия</t>
  </si>
  <si>
    <t>А16.30.004.001</t>
  </si>
  <si>
    <t>операция до 1 часа</t>
  </si>
  <si>
    <t>А16.21.013.001</t>
  </si>
  <si>
    <t>Обрезание крайней плоти (при тотальной внутривенной анестезии)</t>
  </si>
  <si>
    <t>А16.21.013.002</t>
  </si>
  <si>
    <t>Обрезание крайней плоти (при комбинированном эндотрахеальном наркозе)</t>
  </si>
  <si>
    <t xml:space="preserve">A03.28.001 </t>
  </si>
  <si>
    <t>Цистоскопия с катетеризацией мочеточника</t>
  </si>
  <si>
    <t>Цистоскопия с биопсией опухоли</t>
  </si>
  <si>
    <t>Цистоскопия с электрокоагуляцией полипа, опухоли</t>
  </si>
  <si>
    <t>А16.30.004.002</t>
  </si>
  <si>
    <t>операция до 1 часа + лечение 7 койко-дней</t>
  </si>
  <si>
    <t>А22.28.001</t>
  </si>
  <si>
    <t>Процедура дистанционной литотрипсии (ДЛТ )</t>
  </si>
  <si>
    <t>А16.30.004.003</t>
  </si>
  <si>
    <t>операция до 2 часов</t>
  </si>
  <si>
    <t>А06.28.013</t>
  </si>
  <si>
    <t>Обзорная урография (рентгенография мочевыделительной системы)</t>
  </si>
  <si>
    <t>A21.21.001</t>
  </si>
  <si>
    <t>Массаж простаты</t>
  </si>
  <si>
    <t>A16.28.040</t>
  </si>
  <si>
    <t>Бужирование уретры</t>
  </si>
  <si>
    <t>A11.28.007</t>
  </si>
  <si>
    <t>Катетеризация мочевого пузыря</t>
  </si>
  <si>
    <t>A16.01.017</t>
  </si>
  <si>
    <t>Удаление доброкачественных новообразований (полипа уретры)</t>
  </si>
  <si>
    <t>A16.01.016</t>
  </si>
  <si>
    <t>Удаление доброкачественных новообразований кожи (паппиломы, невусы, атеромы и др.</t>
  </si>
  <si>
    <t>A16.21.014</t>
  </si>
  <si>
    <t>Реконструктивная операция на половом члене (при короткой уздечке)</t>
  </si>
  <si>
    <t>A11.28.009</t>
  </si>
  <si>
    <t>Инсталляция уретры</t>
  </si>
  <si>
    <t>A11.28.008</t>
  </si>
  <si>
    <t>Инсталляция мочевого пузыря</t>
  </si>
  <si>
    <t>A 11.28.007</t>
  </si>
  <si>
    <t>Катетеризация мочевого пузыря (на дому)</t>
  </si>
  <si>
    <t>Постановка мочевого катетера через урерту</t>
  </si>
  <si>
    <t>А16.21.013</t>
  </si>
  <si>
    <t>Циркумцизия(Обрезание крайней плоти)</t>
  </si>
  <si>
    <t>Удаление доброкачественных новообразований кожи наружных половых органов</t>
  </si>
  <si>
    <t>А11.21.007</t>
  </si>
  <si>
    <t>Сбор секрета простаты</t>
  </si>
  <si>
    <t>Постановка мочевого катетера (на дому)</t>
  </si>
  <si>
    <t>A14.28.003</t>
  </si>
  <si>
    <t>Уход за цистостомой (Замена энцистоскопической трубки (без стоимости трубки)</t>
  </si>
  <si>
    <t>Замена энцистоскопической трубки (без стоимости трубки) на дому</t>
  </si>
  <si>
    <t>А16.30.004.004</t>
  </si>
  <si>
    <t>операция до 2 часов + лечение 10 койко-дней</t>
  </si>
  <si>
    <t>Хирургическое отделение</t>
  </si>
  <si>
    <t>А16.20.003</t>
  </si>
  <si>
    <t xml:space="preserve">Хирургическая операция на молочной железе I категории сложности </t>
  </si>
  <si>
    <t xml:space="preserve">A16.14.009.001 </t>
  </si>
  <si>
    <t>Холецистэктомия малоинвазивная (5 койко-дней)</t>
  </si>
  <si>
    <t>Холецистэктомия малоинвазивная (Операция «минихолецистэктомия»)</t>
  </si>
  <si>
    <t>А16.14.009.002</t>
  </si>
  <si>
    <t>Холецистэктомия лапароскопическая</t>
  </si>
  <si>
    <t>Холецистэктомия лапароскопическая (Операция «лапароскопическая холецистэктомия»)</t>
  </si>
  <si>
    <t>Пребывание в палате с улучшенным лечебно-охранительным режимомв  палате второго уровня      1 койко-день</t>
  </si>
  <si>
    <t>Грыжесечение паховой грыжи с протезированием синтетическим протезом (5 койко-дней)</t>
  </si>
  <si>
    <t>Пребывание в палате с улучшенным лечебно-охранительным режимом в  палате первого уровня  1 койко-день</t>
  </si>
  <si>
    <t>Грыжесечение паховой грыжи с протезированием синтетическим протезом ( 7 койко-дней)</t>
  </si>
  <si>
    <t>Прочие услуги (цена услуги с НДС, 18%)</t>
  </si>
  <si>
    <t>Грыжесечение вентральной грыжи с протезированием синтетическим протезом  (8 койко-дней)</t>
  </si>
  <si>
    <t>F21.01</t>
  </si>
  <si>
    <t>Стерилизация 1 бикса в центральном стерализационном отделении</t>
  </si>
  <si>
    <t xml:space="preserve">Грыжесечение вентральной грыжи с протезированием синтетическим протезом  (10 койко-дней)  </t>
  </si>
  <si>
    <t>А16.30.001</t>
  </si>
  <si>
    <t>Оперативное лечение пахово-бедренной грыжи (Операция «грыжесечение» (грыжа паховая) с использованием сетчатых имплантов</t>
  </si>
  <si>
    <t>А16.30.004</t>
  </si>
  <si>
    <t>Оперативное лечение пахово-бедренной грыжи (Операция «грыжесечение» (грыжа вентральная)</t>
  </si>
  <si>
    <t>Травматология</t>
  </si>
  <si>
    <t>A16.04.013</t>
  </si>
  <si>
    <t>Артродез других суставов (артродез суставов стопы)</t>
  </si>
  <si>
    <t>A16.03.022.014</t>
  </si>
  <si>
    <t>Интрамедуллярный блокируемый остеосинтез (плечо, бедро, голень)</t>
  </si>
  <si>
    <t>A16.03.028.008</t>
  </si>
  <si>
    <t>Открытый остеосинтез при переломе голени</t>
  </si>
  <si>
    <t>A16.03.028.011</t>
  </si>
  <si>
    <t>Открытый остеосинтез при переломе предплечья</t>
  </si>
  <si>
    <t>A16.03.028.007</t>
  </si>
  <si>
    <t>Открытый остеосинтез при переломе бедра</t>
  </si>
  <si>
    <t>A16.03.028.009</t>
  </si>
  <si>
    <t>Открытый остеосинтез при переломе лодыжек</t>
  </si>
  <si>
    <t>A16.03.028.010</t>
  </si>
  <si>
    <t>Открытый остеосинтез при переломе плеча</t>
  </si>
  <si>
    <t>A16.03.028.002</t>
  </si>
  <si>
    <t>Остеосинтез ключицы</t>
  </si>
  <si>
    <t>A16.03.028.012</t>
  </si>
  <si>
    <t>Открытое лечение перелома с внутренней фиксацией (Погружной остеосинтез мелких трубчатых костей (пястных, плюсневых и др.))</t>
  </si>
  <si>
    <t>A16.02.005.006</t>
  </si>
  <si>
    <t>Пластика сухожилия (пластика при застарелых повреждениях сухожилий разгибателей пальцев кисти)</t>
  </si>
  <si>
    <t>A16.03.026.005</t>
  </si>
  <si>
    <t>Соединение кости (остеосинтез костей таза) закрытый</t>
  </si>
  <si>
    <t>A16.01.001.007</t>
  </si>
  <si>
    <t>Удаление поверхностно расположенного инородного тела</t>
  </si>
  <si>
    <t>A16.04.051</t>
  </si>
  <si>
    <t>Внутрисуставное введение заменителей (протезов) синовиальной жидкости</t>
  </si>
  <si>
    <t>A16.02.009.007</t>
  </si>
  <si>
    <t>Восстановление мышц и сухожилий (при свежей травме)</t>
  </si>
  <si>
    <t>A16.02.004</t>
  </si>
  <si>
    <t>Иссечение контрактуры Дюпюитрена 1степени</t>
  </si>
  <si>
    <t>Иссечение контрактуры Дюпюитрена 2 степени</t>
  </si>
  <si>
    <t>Иссечение контрактуры Дюпюитрена 3 степени</t>
  </si>
  <si>
    <t>A16.03.016.002</t>
  </si>
  <si>
    <t>Иссечение пораженной кости (экзостозов)</t>
  </si>
  <si>
    <t>A16.03.048</t>
  </si>
  <si>
    <t>Компрессионно-дистракционный остеосинтез по Г.А.Илизарову при свежей травме</t>
  </si>
  <si>
    <t>A16.03.049</t>
  </si>
  <si>
    <t>Демонтаж КДА</t>
  </si>
  <si>
    <t>A16.03.024</t>
  </si>
  <si>
    <t>Реконструкция кости. Остеотомия кости (Реконструктивная операция при неправильно сросшемся переломе</t>
  </si>
  <si>
    <t>A16.03.024.025</t>
  </si>
  <si>
    <t>Костная пересадка (операция при ложном суставе с костной аутопластикой)</t>
  </si>
  <si>
    <t>A16.03.033</t>
  </si>
  <si>
    <t>Наложение наружных фиксирующих устройств (скелетное вытяжение)</t>
  </si>
  <si>
    <t>A16.04.001.002</t>
  </si>
  <si>
    <t>Открытое лечение вывихов суставов</t>
  </si>
  <si>
    <t>A16.02.001</t>
  </si>
  <si>
    <t>Разрез мышцы, сухожильной фасции и синовиальной сумки</t>
  </si>
  <si>
    <t>A16.02.016</t>
  </si>
  <si>
    <t>Рассечение кольцевидной связки</t>
  </si>
  <si>
    <t>A16.03.024.020</t>
  </si>
  <si>
    <t>Реконструктивная операция при вальгусных деформациях стоп, (остеотомия SCARF или операция Lapidus)</t>
  </si>
  <si>
    <t>A16.03.024.021</t>
  </si>
  <si>
    <t>Реконструктивная операция при вальгусных деформациях стоп, (остеотомия SCARF или операция Lapidus) + операция по устранению молоткообразных пальцев или операция Aikin</t>
  </si>
  <si>
    <t>A16.03.024.022</t>
  </si>
  <si>
    <t>Реконструктивная операция при вальгусных деформациях стоп (остеотомия SCARF или операция Lapidus) + операция по устранению молоткообразных пальцев или операция Aikin + операция Weil</t>
  </si>
  <si>
    <t>A16.01.008</t>
  </si>
  <si>
    <t>Сшивание кожи и подкожной клетчатки</t>
  </si>
  <si>
    <t>A16.04.002</t>
  </si>
  <si>
    <t>Терапевтическая аспирация содержимого сустава</t>
  </si>
  <si>
    <t>Удаление доброкачественных новообразований кожи</t>
  </si>
  <si>
    <t>A16.01.017.007</t>
  </si>
  <si>
    <t>Иссечение кисты Беккера</t>
  </si>
  <si>
    <t>A16.03.014.003</t>
  </si>
  <si>
    <t>Удаление металлических конструкций, (накостных)</t>
  </si>
  <si>
    <t>A16.03.014.004</t>
  </si>
  <si>
    <t>Удаление металлических конструкций, (интрамедуллярных)</t>
  </si>
  <si>
    <t>A16.04.003</t>
  </si>
  <si>
    <t>Удаление свободного или инородного тела сустава</t>
  </si>
  <si>
    <t>A11.04.004</t>
  </si>
  <si>
    <t>Внутрисуставное введение лекарственных препаратов</t>
  </si>
  <si>
    <t>A15.01.001.002</t>
  </si>
  <si>
    <t>А16.01.018</t>
  </si>
  <si>
    <t>Удаление доброкачественных новообразований подкожножировой клетчатки</t>
  </si>
  <si>
    <t>А16.30.032</t>
  </si>
  <si>
    <t xml:space="preserve">Удаление новообразований мягких тканей (бурсэктомия) </t>
  </si>
  <si>
    <t>А16.02.003</t>
  </si>
  <si>
    <t xml:space="preserve">Удаление новообразований сухожилий (ганглий) </t>
  </si>
  <si>
    <t>А16.04.018</t>
  </si>
  <si>
    <t>Закрытое вправление вывиха</t>
  </si>
  <si>
    <t>А16.03.034</t>
  </si>
  <si>
    <t>Репозиция отломков костей при переломах (закрытая репозиция с наложением иммобилизации)</t>
  </si>
  <si>
    <t>Аллергология</t>
  </si>
  <si>
    <t>Внутрикожное введение лекарственных препаратов (внутрикожная проба с аллергеном)</t>
  </si>
  <si>
    <t>Подкожное введение лекарственных препаратов (специфическая иммунотерапия)</t>
  </si>
  <si>
    <t>B04.002.002</t>
  </si>
  <si>
    <t>Профилактический прием (осмотр, консультация) врача-аллерголога-иммунолога</t>
  </si>
  <si>
    <t>А12.06.006</t>
  </si>
  <si>
    <t>Накожные исследования реакции на аллергены (пробы с аллергенами из пыльцы деревьев)</t>
  </si>
  <si>
    <t>Накожные исследования реакции на аллергены (пробы с аллергенами из пыльцы луговых трав)</t>
  </si>
  <si>
    <t>Накожные исследования реакции на аллергены (пробы с аллергенами из пыльцы сорных трав)</t>
  </si>
  <si>
    <t>Накожные исследования реакции на аллергены (пробы бытовые, эпидермальные)</t>
  </si>
  <si>
    <t>Отделение сосудистой хирургии</t>
  </si>
  <si>
    <t>А16.12.006</t>
  </si>
  <si>
    <t>Разрез, иссечение и закрытие вен нижней конечности (Флебосклерооблитерация вен нижних конечностей с использованием склерозанта)</t>
  </si>
  <si>
    <t>Нейрохирургическое отделение</t>
  </si>
  <si>
    <t>Амбулаторно - поликлиническая помощь</t>
  </si>
  <si>
    <t>А 11.23.003.001</t>
  </si>
  <si>
    <t>Сакральная блокада (введение лекарственных препаратов в эпидуральное пространство) с гидрокортизоном (амбулаторно)</t>
  </si>
  <si>
    <t>Сакральная блокада (введение лекарственных препаратов в эпидуральное пространство) с дипроспаном  (амбулаторно)</t>
  </si>
  <si>
    <t>Сакральная блокада (введение лекарственных препаратов в эпидуральное пространство) без стоимости вводимых лекарств (амбулаторно)</t>
  </si>
  <si>
    <t>А 11.23.003</t>
  </si>
  <si>
    <t>Сакральная блокада (введение лекарственных препаратов в эпидуральное пространство) (состав сложной услуги варьируется в зависимости от сложности заболевания и выбора пациента)</t>
  </si>
  <si>
    <t>в том числе</t>
  </si>
  <si>
    <t>А11.23.003.001</t>
  </si>
  <si>
    <t xml:space="preserve">Сакральная блокада (введение лекарственных препаратов в эпидуральное пространство) первичная (с гидрокортизоном) </t>
  </si>
  <si>
    <t xml:space="preserve">Сакральная блокада (введение лекарственных препаратов в эпидуральное пространство)  первичная (с дипроспаном) </t>
  </si>
  <si>
    <t>Сакральная блокада (введение лекарственных препаратов в эпидуральное пространство)  (без стоимости вводимых лекарств) первичная</t>
  </si>
  <si>
    <t>А11.23.003.002</t>
  </si>
  <si>
    <t xml:space="preserve">Сакральная блокада (введение лекарственных препаратов в эпидуральное пространство) повторная (с гидрокортизоном) </t>
  </si>
  <si>
    <t xml:space="preserve">Сакральная блокада (введение лекарственных препаратов в эпидуральное пространство) повторная (с дипроспаном) </t>
  </si>
  <si>
    <t>Сакральная блокада (введение лекарственных препаратов в эпидуральное пространство)  (без стоимости вводимых лекарств) повторная</t>
  </si>
  <si>
    <t>В01.024.003.001</t>
  </si>
  <si>
    <t>Ежедневный осмотр врачом-нейрохирургом с наблюдением и уходом среднего медицинского персонала в отделении стационара для сакральной блокады (1 койко-день) (без стоимости медикаментов)</t>
  </si>
  <si>
    <t>В01.024.004</t>
  </si>
  <si>
    <t>Койко-день в нейрохирургическом отделении с пребыванием в одноместной палате</t>
  </si>
  <si>
    <t>В01.024.005</t>
  </si>
  <si>
    <t>Койко-день в нейрохирургическом отделении с пребыванием в трехместной палате</t>
  </si>
  <si>
    <t>А11.23.001</t>
  </si>
  <si>
    <t>Люмбальная (спинномозговая) пункция  с получением ликвора</t>
  </si>
  <si>
    <t>Люмбальная (спинномозговая) пункция с получением ликвора (включая Общий (клинический) анализ спинномозговой жидкости) первичная</t>
  </si>
  <si>
    <t>Люмбальная (спинномозговая) пункция с получением ликвора (повторная)</t>
  </si>
  <si>
    <t>В01.024.003.002</t>
  </si>
  <si>
    <t>Ежедневный осмотр врачом-нейрохирургом с наблюдением и уходом среднего медицинского персонала в отделении стационара (без стоимости медикаментов)  для спинномозговой (люмбальной) пункции с получением ликвора  (1 койко-день)</t>
  </si>
  <si>
    <t>Установка эпидурального катетера с введением гормональных и анестетических препаратов (непрерывное введение) с возможностью коррекции состава сложной услуги:</t>
  </si>
  <si>
    <t xml:space="preserve">Установка эпидурального катетера с введением гормональных и анестетических препаратов (непрерывное введение)  (с гидрокортизоном) </t>
  </si>
  <si>
    <t xml:space="preserve">Установка эпидурального катетера с введением гормональных и анестетических препаратов (непрерывное введение) (с дипроспаном) </t>
  </si>
  <si>
    <t>Установка эпидурального катетера с введением гормональных и анестетических препаратов (непрерывное введение) без стоимости вводимых лекарств</t>
  </si>
  <si>
    <t xml:space="preserve">Введение гормональных и анестетических препаратов (непрерывное введение) через установленный ранее катетер (с гидрокортизоном) </t>
  </si>
  <si>
    <t xml:space="preserve">Введение гормональных и анестетических препаратов (непрерывное введение) через установленный ранее катетер  (с дипроспаном) </t>
  </si>
  <si>
    <t xml:space="preserve">Введение гормональных и анестетических препаратов (непрерывное введение) через установленный ранее катетер  (без стоимости вводимых лекарств)  </t>
  </si>
  <si>
    <t>В01.024.003.003</t>
  </si>
  <si>
    <t>Ежедневный осмотр врачом-нейрохирургом с наблюдением и уходом среднего медицинского персонала в отделении стационара (без стоимости медикаментов) для введения гормональных и анестетических препаратов (непрерывное введение) (без стоимости лекарств) (1 койко-день)</t>
  </si>
  <si>
    <t>А16.23.034</t>
  </si>
  <si>
    <t>Клипирование артериальной аневризмы (при комбинированном эндотрахеальном наркозе) с пребыванием в палате с улучшенным лечебно-охранительным режимом (7 дн.) без стоимости металлоконструкции</t>
  </si>
  <si>
    <t>А16.23.054</t>
  </si>
  <si>
    <t>Вентрикуло-перитонеальное шунтирование (при комбинированном эндотрахеальном наркозе) с пребыванием в палате с улучшенным лечебно-охранительным режимом (7 дн.) без стоимости металлоконструкции</t>
  </si>
  <si>
    <t>А 16.04.010.1</t>
  </si>
  <si>
    <t>Микроскопическое удаление грыжи межпозвонкового диска шейного отдела позвоночника с имплантацией Кейджа (артродез позвоночника) (один уровень) (при комбинированном эндотрахеальном наркозе) с пребыванием в палате с улучшенным лечебно-охранительным режимом (5 дней)  без стоимости металлоконструкции</t>
  </si>
  <si>
    <t>А16.04.010.2</t>
  </si>
  <si>
    <t>Микрохирургическое удаление грыжи межпозвонкового диска шейного отдела позвоночника с имплантацией Кейджа (артродез позвоночника) (два уровеня) (при комбинированном эндотрахеальном наркозе) с пребыванием в палате с улучшенным лечебно-охранительным режимом (5 дней)  без стоимости металлоконструкции</t>
  </si>
  <si>
    <t>А16.04.010.3</t>
  </si>
  <si>
    <t>Микрохирургическое удаление грыжи межпозвонкового диска шейного отдела позвоночника с имплантацией Кейджа (артродез позвоночника) (три уровеня) (при комбинированном эндотрахеальном наркозе) с пребыванием в палате с улучшенным лечебно-охранительным режимом (5 дней)  без стоимости металлоконструкции</t>
  </si>
  <si>
    <t>А16.04.010.4</t>
  </si>
  <si>
    <t>Микрохирургическое удаление грыжи межпозвоночного диска (два уровня), удаление тела позвонка шейного отдела позвоночника с имплантацией Пирамеж и фиксацией нательной пластины (при комбинированном эндотрахеальном наркозе) с пребыванием в палате с улучшенным лечебно-охранительным режимом (5 дней) без стоимости металлоконструкции</t>
  </si>
  <si>
    <t>А16.04.010.5</t>
  </si>
  <si>
    <t>Транспедикулярная фиксация позвоночника 4-х винтовой системой (артродез позвоночника) (при комбинированном эндотрахеальном наркозе) с пребыванием в палате с улучшенным лечебно-охранительным режимом (7 дней) без стоимости металлоконструкции</t>
  </si>
  <si>
    <t>А16.04.010.6</t>
  </si>
  <si>
    <t>Транспедикулярная фиксация позвоночника 6-ти винтовой системой (артродез позвоночника) (при комбинированном эндотрахеальном наркозе) с пребыванием в палате с улучшенным лечебно-охранительным режимом  (7 дней) без стоимости металлоконструкции</t>
  </si>
  <si>
    <t>А16.04.010.8</t>
  </si>
  <si>
    <t>Транспедикулярная фиксация позвоночника 8-ми винтовой системой (артродез позвоночника) (при комбинированном эндотрахеальном наркозе) с пребыванием в палате с улучшенным лечебно-охранительным режимом  (7 дней) без стоимости металлоконструкции</t>
  </si>
  <si>
    <t>Перинатальный центр (цена услуги с НДС, 20%)</t>
  </si>
  <si>
    <t xml:space="preserve">D03.02.02.05.001.001 </t>
  </si>
  <si>
    <t>D03.02.02.05.002.001</t>
  </si>
  <si>
    <t>Пребывание в палате с улучшенным лечебно-охранительным режимомв  палате второго уровня  1 койко-день</t>
  </si>
  <si>
    <t>D16.02</t>
  </si>
  <si>
    <t>Оформление документации для решения гражданских дел</t>
  </si>
  <si>
    <t>D03.02.02.05.003.001</t>
  </si>
  <si>
    <t>D02.18.002</t>
  </si>
  <si>
    <t>Стоимость эксплуатации телевизионной точки (1 сутки)</t>
  </si>
  <si>
    <t>Индивидуальное врачебное консультирование во время беременности с 37 недель, в период родов и послеродовом периоде до выписки из акушерского отделения</t>
  </si>
  <si>
    <t>D06.09</t>
  </si>
  <si>
    <t>Повторная  флюорография (дубликат )</t>
  </si>
  <si>
    <t>A13.30.005</t>
  </si>
  <si>
    <t>Индивидуальное врачебное консультирование во время беременности с 37 недель</t>
  </si>
  <si>
    <t>D22.02.04</t>
  </si>
  <si>
    <t>Оформление и подготовка выписок из документов (выписка дубликата справки)</t>
  </si>
  <si>
    <t xml:space="preserve">B01.001.002.001 </t>
  </si>
  <si>
    <t>Индивидуальное врачебное консультирование в период родов и послеродовом периоде до выписки из акушерского отделения</t>
  </si>
  <si>
    <t>D16.01</t>
  </si>
  <si>
    <t>Подготовка и выдача документации для страховых компаний</t>
  </si>
  <si>
    <t>Прочие услуги (цена услуги с НДС, 20 %)</t>
  </si>
  <si>
    <t>D16.3</t>
  </si>
  <si>
    <t>Подготовка и выдача заключения одного исследования на аппарате компьютерной или магниторезонансной томографии физическим и юридическим лицам (со снимком)                                  (дубликат)</t>
  </si>
  <si>
    <t xml:space="preserve">D17.01.03 </t>
  </si>
  <si>
    <t>Работы по организации и проведению стерилизации (стерилизация 1 бикса в центральном стерализационном отделении)</t>
  </si>
  <si>
    <t>Стерилизация 1 бикса (1 упаковки) в центральном стерилизационном отделении</t>
  </si>
  <si>
    <t xml:space="preserve">D22.02.04 </t>
  </si>
  <si>
    <t>Оформление и подготовка выписок из документов (оформление документации для решения гражданских дел)</t>
  </si>
  <si>
    <t>Оформление и подготовка выписок из документов</t>
  </si>
  <si>
    <t xml:space="preserve">D22.02.04.001 </t>
  </si>
  <si>
    <t>Оформление и подготовка выписок из документов (повторная  флюорография (дубликат))</t>
  </si>
  <si>
    <t xml:space="preserve">D22.02.04.002 </t>
  </si>
  <si>
    <t>Оформление и подготовка выписок из документов (выдача заключения флюорографического исследования (без снимка))</t>
  </si>
  <si>
    <t>Прочие услуги</t>
  </si>
  <si>
    <t>D22.02.04.003</t>
  </si>
  <si>
    <t>Выдача по личной инициативе граждан медицинской документации врачом-специалистом (выдача справки, более одного дубликата)</t>
  </si>
  <si>
    <t>А05.10.004.001</t>
  </si>
  <si>
    <t>Расшифровка, описание и интерпретация данных; определение необходимости направления на медицинские услуги</t>
  </si>
  <si>
    <t>D22.02.04.004</t>
  </si>
  <si>
    <t>Оформление и подготовка выписок из документов (для страховых компаний)</t>
  </si>
  <si>
    <t>D22.02.04.005</t>
  </si>
  <si>
    <t>Оформление и подготовка выписок из документов (заключения 1 исследования на аппарате компьютерной или магниторезонансной томографии (со снимком) (дубликат))</t>
  </si>
  <si>
    <t xml:space="preserve">D03.10.01 </t>
  </si>
  <si>
    <t>Контроль качества медицинской помощи (1 ед.) (цена услуги с НДС, 20%)</t>
  </si>
  <si>
    <t xml:space="preserve">D22.05.02 </t>
  </si>
  <si>
    <t>Оформление дел (оформление документации в приемном покое)</t>
  </si>
  <si>
    <t xml:space="preserve">D22.05.07 </t>
  </si>
  <si>
    <t xml:space="preserve">Подготовка и выдача справок и выписок, в том числе  из архива </t>
  </si>
  <si>
    <t>В01.057.003</t>
  </si>
  <si>
    <t>Прием, консультация врача-пластического хирурга первичный</t>
  </si>
  <si>
    <t>D22.02.04.007</t>
  </si>
  <si>
    <t>Оформление и подготовка выписок из документов (заключения одного исследования на аппарате компьютерной или магниторезонансной томографии (без снимка) (дубликат))</t>
  </si>
  <si>
    <t>В01.057.004</t>
  </si>
  <si>
    <t>Прием, консультация врача-пластического хирурга повторный</t>
  </si>
  <si>
    <t>D22.02.04.008</t>
  </si>
  <si>
    <t>Оформление и подготовка выписок из документов (запись на CD-R результатов КТ, МРТ) с диском</t>
  </si>
  <si>
    <t>Запись рентгенологического исследования проведенного на аппарате ALFA на носители: CD, DVD, рентгенпленку Konica</t>
  </si>
  <si>
    <t>А16.01.031.001</t>
  </si>
  <si>
    <t>Иссечение линейных рубцов с пластикой местными тканями</t>
  </si>
  <si>
    <t>D22.02.04.009</t>
  </si>
  <si>
    <t>Запись ангиографических исследований на цифровой носитель (DVD-R, CD-R) с диском</t>
  </si>
  <si>
    <t>А14.19.002</t>
  </si>
  <si>
    <t>Постановка очистительной клизмы</t>
  </si>
  <si>
    <t xml:space="preserve">А 11.05.001 </t>
  </si>
  <si>
    <t>Взятие крови из пальца на дому* (в пределах города)</t>
  </si>
  <si>
    <t xml:space="preserve">А 11.12.009 </t>
  </si>
  <si>
    <t>Взятие крови из периферической вены на анализы на дому* (в пределах города)</t>
  </si>
  <si>
    <t>Постановка очистительной клизмы (на дому)</t>
  </si>
  <si>
    <t>А11.05.002</t>
  </si>
  <si>
    <t>Стернальная пункция</t>
  </si>
  <si>
    <t>A18.05.009</t>
  </si>
  <si>
    <t>Эксфузия крови</t>
  </si>
  <si>
    <t>B03.001.004</t>
  </si>
  <si>
    <t>Обследование для диагностики фоновых и предраковых заболеваний репродуктивных органов у женщины</t>
  </si>
  <si>
    <t>D22.02.04.010</t>
  </si>
  <si>
    <t>Выдача по личной инициативе граждан справки, содержащей информацию о факте обращения и наблюдения у врача психиатра-нарколога, зарегистрированнных в Стерлитамакском районе</t>
  </si>
  <si>
    <t>D22.02.04.011</t>
  </si>
  <si>
    <t>Выдача по личной инициативе граждан справки, содержащей информацию о факте обращения и наблюдения у врача психиатра-нарколога по месту регистрации, для граждан РФ, не зарегистрированных в Стерлитамакском районе</t>
  </si>
  <si>
    <t>D22.02.04.012</t>
  </si>
  <si>
    <t>Выдача по личной инициативе граждан дубликатов справок, заключений и иных документов.</t>
  </si>
  <si>
    <t>Выдача по личной инициативе граждан справки, содержащей информацию о факте обращения и наблюдения у врача-психиатра, зарегистрированных в Стерлитамакском районе.</t>
  </si>
  <si>
    <t>Выдача по личной инициативе граждан справки, содержащей информацию о факте обращения и наблюдения у врача-психиатра по месту регистрации, для граждан РФ, не зарегистрированных в Стерлитамакском районе.</t>
  </si>
  <si>
    <t>Доставка биоматериала для исследования в "Центр гигиены и эпидемиологии в Республике Башкортостан"</t>
  </si>
  <si>
    <t>Перевозка пациента в положении сидя (по городу)</t>
  </si>
  <si>
    <t>Перевозка пациента на носилках от приемного покоя стационара до дома (по городу)</t>
  </si>
  <si>
    <t>Транспортировка пациента на носилках от приемного покоя стационара до дома (в ближайшие города РБ) за 1 час</t>
  </si>
  <si>
    <t>В01.046.001</t>
  </si>
  <si>
    <t xml:space="preserve">Прием (осмотр, консультация) логопеда </t>
  </si>
  <si>
    <t>В04.046.003</t>
  </si>
  <si>
    <t>Коррекция речи</t>
  </si>
  <si>
    <t>D17.01.03.001</t>
  </si>
  <si>
    <t>Дезинфекция (мягкого инвентаря)-1 единица</t>
  </si>
  <si>
    <t>А16.26.111</t>
  </si>
  <si>
    <t>Иссечение ксантелазм в области верхних и нижних век</t>
  </si>
  <si>
    <t>Пластическая хирургия</t>
  </si>
  <si>
    <t>Медицинские услуги в амбулаторных условиях</t>
  </si>
  <si>
    <t>А16.25.021</t>
  </si>
  <si>
    <t xml:space="preserve">Устранение лопоухости (2-сторонней) </t>
  </si>
  <si>
    <t>А16.25.021.001</t>
  </si>
  <si>
    <t xml:space="preserve">Устранение лопоухости (1-сторонней) </t>
  </si>
  <si>
    <t>Медицинские услуги в стационарных условиях</t>
  </si>
  <si>
    <t>А16.01.031.001.001</t>
  </si>
  <si>
    <t>Иссечение морщин верхних век (местная анастезия)</t>
  </si>
  <si>
    <t>Устранение морщин нижних век (местная анастезия)</t>
  </si>
  <si>
    <t>А16.01.037</t>
  </si>
  <si>
    <t>А14.01.011</t>
  </si>
  <si>
    <t>Липосакция  области  коленного  сустава (местная анастезия)</t>
  </si>
  <si>
    <t>А.16.01.026</t>
  </si>
  <si>
    <t>Устранение морщин лба (местная анастезия)</t>
  </si>
  <si>
    <t>Устранение морщин верхних и нижних век (местная анастезия)</t>
  </si>
  <si>
    <t>А16.01.031</t>
  </si>
  <si>
    <t>Иссечение татуировок и рубцов с аутодермопластикой (местная анастезия)</t>
  </si>
  <si>
    <t>Подтяжка лица (местная анастезия)</t>
  </si>
  <si>
    <t>А16.26.111.001</t>
  </si>
  <si>
    <t>А16.26.111.004</t>
  </si>
  <si>
    <t>А16.01.021</t>
  </si>
  <si>
    <t>Иссечение татуировок и рубцов с аутодермопластикой</t>
  </si>
  <si>
    <t>А16.01.034.001.001</t>
  </si>
  <si>
    <t>А16.03.012</t>
  </si>
  <si>
    <t xml:space="preserve">Подтяжка лица </t>
  </si>
  <si>
    <t>А16.30.058.001</t>
  </si>
  <si>
    <t xml:space="preserve">Липосакция живота </t>
  </si>
  <si>
    <t>А16.20.049.004</t>
  </si>
  <si>
    <t xml:space="preserve">Обтяжка молочных желез </t>
  </si>
  <si>
    <t>А16.01.023</t>
  </si>
  <si>
    <t>Протезирование молочных желез (без стоимости имплантов)</t>
  </si>
  <si>
    <t>А16.30.008</t>
  </si>
  <si>
    <t>Подтяжка бедер</t>
  </si>
  <si>
    <t>А16.01.034</t>
  </si>
  <si>
    <t>Липосакция бедер</t>
  </si>
  <si>
    <t xml:space="preserve">Абдоминопластика </t>
  </si>
  <si>
    <t>А16.01.031.001.002</t>
  </si>
  <si>
    <t>В01.057.006</t>
  </si>
  <si>
    <t>Ежедневный осмотр врачом-пластическим хирургом с наблюдением и уходом среднего и младшего медицинского персонала в отделении стационара (без стоимости медикаментов)</t>
  </si>
  <si>
    <t>А16.01.026.001</t>
  </si>
  <si>
    <t>А16.01.034.001.002</t>
  </si>
  <si>
    <t>А16.20.085</t>
  </si>
  <si>
    <t>А16.20.085.001</t>
  </si>
  <si>
    <t>А16.01.035.002</t>
  </si>
  <si>
    <t>Ежедневный осмотр врачом-пластическим хирургом с наблюдением и уходом среднего медицинского персонала в отделении стационара</t>
  </si>
  <si>
    <t>______________________ И.И. Яппаров</t>
  </si>
  <si>
    <t>В04.029.002.001</t>
  </si>
  <si>
    <t>А02.20.017.001</t>
  </si>
  <si>
    <t>Морфологическое (цитологическое) исследование препарата (медосмотр)</t>
  </si>
  <si>
    <t>А 06.20.004.002</t>
  </si>
  <si>
    <t>Маммография обеих молочных желез (медосмотр)</t>
  </si>
  <si>
    <t>А03.16.001.002</t>
  </si>
  <si>
    <t>Фиброэзофагогастродуоденоскопия (ФГС) (медосмотр)</t>
  </si>
  <si>
    <t>Электроэнцефалография (ЭЭГ) (медосмотр)</t>
  </si>
  <si>
    <t>А02.26.003.001</t>
  </si>
  <si>
    <t>Офтальмоскопия (осмотр глазного дна)(медосмотр)</t>
  </si>
  <si>
    <t>Визометрия (исследование остроты зрения без коррекции)(медосмотр)</t>
  </si>
  <si>
    <t xml:space="preserve">A03.25.001.001 </t>
  </si>
  <si>
    <t>Вестибулометрия(медосмотр)</t>
  </si>
  <si>
    <t xml:space="preserve">, </t>
  </si>
  <si>
    <t xml:space="preserve">Оториноларингология </t>
  </si>
  <si>
    <t>A16.08.006</t>
  </si>
  <si>
    <t>Механическая остановка кровотечения (передняя и задняя тампонада носа)</t>
  </si>
  <si>
    <t>A14.08.006</t>
  </si>
  <si>
    <t>Введение лекарственных препаратов интраназально, санация носовых ходов (промывание)</t>
  </si>
  <si>
    <t>A11.25.002</t>
  </si>
  <si>
    <t>Введение лекарственных препаратов в наружный слуховой проход</t>
  </si>
  <si>
    <t>А03.08.004.001</t>
  </si>
  <si>
    <t>Эндоскопическая эндоназальная ревизия полости носа, носоглотки</t>
  </si>
  <si>
    <t>A16.25.008</t>
  </si>
  <si>
    <t>Удаление инородного тела из слухового отверстия</t>
  </si>
  <si>
    <t>A16.30.069</t>
  </si>
  <si>
    <t>Снятие послеоперационных швов (лигатур)</t>
  </si>
  <si>
    <t>A16.07.087</t>
  </si>
  <si>
    <t>Увулопластика</t>
  </si>
  <si>
    <t>A16.08.001</t>
  </si>
  <si>
    <t>Тонзилэктомия</t>
  </si>
  <si>
    <t>A16.08.002</t>
  </si>
  <si>
    <t>Аденоидэктомия</t>
  </si>
  <si>
    <t>A16.08.023</t>
  </si>
  <si>
    <t>Промывание верхнечелюстной пазухи носа</t>
  </si>
  <si>
    <t>A16.08.014</t>
  </si>
  <si>
    <t>Репозиция костей носа 1 категории сложности</t>
  </si>
  <si>
    <t>A16.08.014.001</t>
  </si>
  <si>
    <t>Репозиция костей носа  и перегородки 2 категории сложности</t>
  </si>
  <si>
    <t>A16.08.013</t>
  </si>
  <si>
    <t>Септопластика 1 категории сложности</t>
  </si>
  <si>
    <t>A16.08.013.003</t>
  </si>
  <si>
    <t>Септопластика 2 категории сложности</t>
  </si>
  <si>
    <t>A16.08.013.004</t>
  </si>
  <si>
    <t xml:space="preserve">Видеоэндоскопическая септопластика </t>
  </si>
  <si>
    <t>A16.08.010.002</t>
  </si>
  <si>
    <t>Резекция носовых раковин с использованием видеоэндоскопических технологий</t>
  </si>
  <si>
    <t>A16.08.017.001</t>
  </si>
  <si>
    <t>Гайморотомия с использованием видеоэндоскопических технологий</t>
  </si>
  <si>
    <t>A16.08.017.002</t>
  </si>
  <si>
    <t>Микрогайморотомия с использованием видеоэндоскопических технологий</t>
  </si>
  <si>
    <t>A16.08.035.001</t>
  </si>
  <si>
    <t>Удаление новообразования полости носа с использованием видеоэндоскопических технологий 1 категории сложности</t>
  </si>
  <si>
    <t>A16.08.035.002</t>
  </si>
  <si>
    <t>Удаление новообразования полости носа с использованием видеоэндоскопических технологий</t>
  </si>
  <si>
    <t>A16.08.054</t>
  </si>
  <si>
    <t>Удаление новообразования глотки 1 категории сложности</t>
  </si>
  <si>
    <t>A16.08.054.003</t>
  </si>
  <si>
    <t>Удаление новообразования глотки 2 категории сложности</t>
  </si>
  <si>
    <t>A16.08.055</t>
  </si>
  <si>
    <t>Иссечение синехий и атрезий носа 1 категории сложности</t>
  </si>
  <si>
    <t>A16.08.055.001</t>
  </si>
  <si>
    <t>Иссечение синехий и атрезий носа с использованием видеоэдоскопии 2 категории сложности</t>
  </si>
  <si>
    <t>Вскрытие фурункула (карбункула) 2 категория сложности</t>
  </si>
  <si>
    <t>A16.25.001</t>
  </si>
  <si>
    <t>Дренирование фурункула наружного уха 1 категории сложности</t>
  </si>
  <si>
    <t>A16.25.011</t>
  </si>
  <si>
    <t>Миринготомия</t>
  </si>
  <si>
    <t>A03.26.008</t>
  </si>
  <si>
    <t>Рефрактометрия</t>
  </si>
  <si>
    <t xml:space="preserve">Бесконтактная тонометрия </t>
  </si>
  <si>
    <t xml:space="preserve">Измерение ВГД по Маклакову </t>
  </si>
  <si>
    <t>A04.26.002</t>
  </si>
  <si>
    <t>Ультразвуковое исследование глазного яблока</t>
  </si>
  <si>
    <t>Активация слезной точки, зондирование слезных канальцев (1 глаз)</t>
  </si>
  <si>
    <t>A16.26.007.002</t>
  </si>
  <si>
    <t>Интубация слезных протоков (промывание слезных протоков) (1 глаз)</t>
  </si>
  <si>
    <t>А16.26.022.001</t>
  </si>
  <si>
    <t>А16.26.022.002</t>
  </si>
  <si>
    <t>А16.26.022.003</t>
  </si>
  <si>
    <t xml:space="preserve">Факоэмульсификация катаракты или рефракционная замена хрусталика с имплантацией ИОЛ "Aквамарин" (Россия) (1 глаз) </t>
  </si>
  <si>
    <t>A16.26.086.001</t>
  </si>
  <si>
    <t>Интравитреальное введение лекарственных препаратов (1 инъекция)</t>
  </si>
  <si>
    <t>А03.16.003</t>
  </si>
  <si>
    <t>Видеогастроскопия</t>
  </si>
  <si>
    <t>А03.18.001.001</t>
  </si>
  <si>
    <t xml:space="preserve">Видеоколоноскопия </t>
  </si>
  <si>
    <t>А03.18.001.002</t>
  </si>
  <si>
    <t xml:space="preserve">Видеоколоноскопия с седацией </t>
  </si>
  <si>
    <t xml:space="preserve">A03.18.002                                                           </t>
  </si>
  <si>
    <t xml:space="preserve">Эндоскопическая резекция слизистой толстой кишки                                                                                                             </t>
  </si>
  <si>
    <t>A11.09.002</t>
  </si>
  <si>
    <t>Биопсия легких при бронхоскопии (для цитологического исследования)</t>
  </si>
  <si>
    <t>A11.18.001</t>
  </si>
  <si>
    <t xml:space="preserve">Биопсия ободочной кишки эндоскопическая                                                                                             </t>
  </si>
  <si>
    <t>A03.19.002.001</t>
  </si>
  <si>
    <t xml:space="preserve">A03.16.001 </t>
  </si>
  <si>
    <t>A11.09.010.001</t>
  </si>
  <si>
    <t>Получение мокроты</t>
  </si>
  <si>
    <t>А11.04.004.001</t>
  </si>
  <si>
    <t>А04.12.006.004</t>
  </si>
  <si>
    <t>А04.12.006.003</t>
  </si>
  <si>
    <t>Дуплексное сканирование артерий нижних конечностей</t>
  </si>
  <si>
    <t>А04.12.005.002</t>
  </si>
  <si>
    <t>Дуплексное сканирование артерий верхних конечностей</t>
  </si>
  <si>
    <t>Дуплексное сканирование вен нижних конечностей</t>
  </si>
  <si>
    <t>А04.12.005.004</t>
  </si>
  <si>
    <t>Дуплексное сканирование вен верхних конечностей</t>
  </si>
  <si>
    <t>А04.12.005.003</t>
  </si>
  <si>
    <t>Дуплексное сканирование брахиоцефальных артерий ( интра-экстраниальных отделов) с цветным допплеровским картированием кровотока</t>
  </si>
  <si>
    <t>А04.12.024.002</t>
  </si>
  <si>
    <t>Ультразвуковая допплерография фето-плацентарного кровотока</t>
  </si>
  <si>
    <t>А20.30.018.001</t>
  </si>
  <si>
    <t>Галотерапия (взрослый)</t>
  </si>
  <si>
    <t>А20.30.018.001.001</t>
  </si>
  <si>
    <t>Галотерапия (детский от 5 до 14 лет)</t>
  </si>
  <si>
    <t>А20.30.018.001.002</t>
  </si>
  <si>
    <t>Галотерапия (детский от 5 до 14 лет), комплекс 10 сеансов</t>
  </si>
  <si>
    <t>А20.30.018.001.003</t>
  </si>
  <si>
    <t>Галотерапия (детский от 5 до 14 лет), комплекс 15 сеансов</t>
  </si>
  <si>
    <t>А20.30.018.002</t>
  </si>
  <si>
    <t>Галотерапия (взрослый), комплекс 10 сеансов</t>
  </si>
  <si>
    <t>А20.30.018.003</t>
  </si>
  <si>
    <t>Галотерапия (взрослый), комплекс 15 сеансов</t>
  </si>
  <si>
    <t>Электрофорез лекарственным препаратом</t>
  </si>
  <si>
    <t>Массаж шеи медицинский (10 минут)</t>
  </si>
  <si>
    <t>Массаж верхнией конечности, наплечья и области лопатки медицинский (10 минут)</t>
  </si>
  <si>
    <t>Массаж пояснично-кресцовой области медицинский (от I поясничного позвонка до нижних ягодичных складок) (10 минут)</t>
  </si>
  <si>
    <t>Массаж при заболеваниях позвоночника (спина, поясница) (10 минут)</t>
  </si>
  <si>
    <t>Массаж нижней конечности медицинский (1 конечность) (10 минут)</t>
  </si>
  <si>
    <t>Массаж нижней конечности и поясницы медицинский (10 минут)</t>
  </si>
  <si>
    <t>Массаж тазобедренного сустава и ягодичной области медицинский (10 минут)</t>
  </si>
  <si>
    <t>Массаж голеностопного сустава медицинский (10 минут)</t>
  </si>
  <si>
    <t>Массаж стопы и голени медицинский (10 минут)</t>
  </si>
  <si>
    <t>А11.05.001.</t>
  </si>
  <si>
    <t>A11.08.010.001.001</t>
  </si>
  <si>
    <t>А26.20.029.001</t>
  </si>
  <si>
    <t>Определение ДНК уреплазм (Ureaplasma spp) в отделяемом слизистых оболочек женских половых органов методом ПЦР, качественное исследование</t>
  </si>
  <si>
    <t>А26.21.033.001</t>
  </si>
  <si>
    <t>Определение ДНК уреплазм (Ureaplasma spp) в отделяемом из уретры методом ПЦР, качественное исследование</t>
  </si>
  <si>
    <t xml:space="preserve">Прием (осмотр, консультация) врача-колопроктолога первичный (с осмотром)                                                   </t>
  </si>
  <si>
    <t>B01.058.001.001</t>
  </si>
  <si>
    <t xml:space="preserve">Прием (осмотр, консультация) врача-эндокринолога высшей категории первичный                                                   </t>
  </si>
  <si>
    <t xml:space="preserve">Прием (осмотр, консультация) врача-эндокринолога  первичный                                                   </t>
  </si>
  <si>
    <t>В01.029.001.001</t>
  </si>
  <si>
    <t>В01.029.001.002</t>
  </si>
  <si>
    <t>Прием, консультация врача-офтальмолога с выдачей справки о профессиональной пригодности для выполнения работ по неразрушающему контролю</t>
  </si>
  <si>
    <t>В01.029.001.005</t>
  </si>
  <si>
    <t>Прием (осмотр, консультация) врача-сердечно-сосудистого хирурга первичный</t>
  </si>
  <si>
    <t>B04.035.001</t>
  </si>
  <si>
    <t>B04.035.002</t>
  </si>
  <si>
    <t>B04.036.001</t>
  </si>
  <si>
    <t>B04.036.002</t>
  </si>
  <si>
    <t>B04.036.001.001</t>
  </si>
  <si>
    <t>B01.070.001</t>
  </si>
  <si>
    <t>B01.070.002</t>
  </si>
  <si>
    <t>B01.070.001.001</t>
  </si>
  <si>
    <t>Психиатрическое освидетельствование врачебной комиссией работников, осуществляющих отдельные виды деятельности, связанных с источником повышенной опасности, а также работающих в условиях повышенной опасности, в соответствии с Приказом от 20 мая 2022г. №342Н</t>
  </si>
  <si>
    <t>Осмотр врача-психиатра-нарколога первичный с выдачей информационной справки, зарегистрированных в Стерлитамакском районе</t>
  </si>
  <si>
    <t>Осмотр врача-психиатра-нарколога первичный с выдачей заключения для лиц, зарегистрированных в Стерлитамаком районе, на занятие отдельными видами профессиональной деятельности и деятельности, связанной с источником повышенной опасности</t>
  </si>
  <si>
    <t xml:space="preserve">Осмотр врача-психиатра-нарколога, врача-психиатра, врача-невролога для получения должностными лицами и гражданами РФ справки об отсутствии медицинских противопоказаний для работы с использованием сведений, составляющих государственную тайну, предусмотренной Приказом МЗ РФ от 26 августа 2011 г. N 989н с выдачей справки
</t>
  </si>
  <si>
    <t>В01.031.001</t>
  </si>
  <si>
    <t>Прием (осмотр, консультация) врача-педиатра первичный</t>
  </si>
  <si>
    <t>В01.031.002</t>
  </si>
  <si>
    <t>Прием (осмотр, консультация) врача-педиатра повторный</t>
  </si>
  <si>
    <t>A08.30.013.004</t>
  </si>
  <si>
    <t>Подготовка и выдача рентгенографических изображений (1 снимок)</t>
  </si>
  <si>
    <t>Маммография обеих молочных желез в двух проекциях (2 молочных железы)</t>
  </si>
  <si>
    <t>Маммография в двух проекциях (1 молочная железа)</t>
  </si>
  <si>
    <t>А 06.20.004.005</t>
  </si>
  <si>
    <t>Маммография цифровая обеих молочных желез</t>
  </si>
  <si>
    <t>A06.28.002</t>
  </si>
  <si>
    <t>Внутривенная урография с контрастированием</t>
  </si>
  <si>
    <t>Рентгенотерапия</t>
  </si>
  <si>
    <t>B01.038.003</t>
  </si>
  <si>
    <t>Осмотр (консультация) врачом-радиотерапевтом первичный</t>
  </si>
  <si>
    <t>B01.038.004</t>
  </si>
  <si>
    <t>Осмотр (консультация) врачом-радиотерапевтом повторный</t>
  </si>
  <si>
    <t>A06.03.065</t>
  </si>
  <si>
    <t>Рентгенотерапия при заболеваниях костей (1 сеанс)</t>
  </si>
  <si>
    <t>A06.04.018</t>
  </si>
  <si>
    <t>Рентгенотерапия при заболеваниях суставов (1 сеанс)</t>
  </si>
  <si>
    <t>A07.20.003</t>
  </si>
  <si>
    <t>Дистанционная лучевая терапия опухолей женских половых органов (1 сеанс)</t>
  </si>
  <si>
    <t>Магниторезонансная томография</t>
  </si>
  <si>
    <t>A05.14.002</t>
  </si>
  <si>
    <t>Магнитно-резонансная холангиография</t>
  </si>
  <si>
    <t xml:space="preserve">A05.30.005.001 </t>
  </si>
  <si>
    <t xml:space="preserve">Магнитно-резонансная томография органов брюшной полости с внутривенным болюсным контрастированием </t>
  </si>
  <si>
    <t xml:space="preserve">A05.30.007.001 </t>
  </si>
  <si>
    <t>Магнитно-резонансная томография забрюшинного пространства  с внутривенным болюсным контрастированием</t>
  </si>
  <si>
    <t>A06.08.007.003</t>
  </si>
  <si>
    <t>Мультиспиральная компьютерная томография придаточных пазух носа</t>
  </si>
  <si>
    <t>Мультиспиральная компьютерная томография височной кости</t>
  </si>
  <si>
    <t>A06.01.001</t>
  </si>
  <si>
    <t>Мультиспиральная компьютерная томография мягких тканей области шеи</t>
  </si>
  <si>
    <t>Мультиспиральная компьютерная томография кости (1 кость)</t>
  </si>
  <si>
    <t>Мультиспиральная компьютерная томография органов малого таза</t>
  </si>
  <si>
    <t>Мультиспиральная компьютерная томография почек и надпочечников</t>
  </si>
  <si>
    <t xml:space="preserve">Мультиспиральная компьютерная томография органов грудной полости с внутривенным болюсным контрастным усилением со стоимостью контраста </t>
  </si>
  <si>
    <t>А06.08.009.004</t>
  </si>
  <si>
    <t>Мультиспиральная компьютерная томография шейной области (глотка, гортань, щитовидная железа) с внутривенным болюсным контрастным</t>
  </si>
  <si>
    <t>Мультиспиральная компьютерная томография органов малого таза  с внутривенным болюсным контрастированием</t>
  </si>
  <si>
    <t>А06.28.009.003</t>
  </si>
  <si>
    <t>Мультиспиральная компьютерная томография почек и надпочечников с внутривенным болюсным контрастированием</t>
  </si>
  <si>
    <t>А06.30.005.002/А06.30.005.003</t>
  </si>
  <si>
    <t>Мультиспиральная компьютерная томография органов органов брюшной полости, забрюшинного пространства, органов грудной полости с внутривенным болюсным контрастным усилением (комплексное исследование)</t>
  </si>
  <si>
    <t>А06.30.005.002/А06.20.002.002</t>
  </si>
  <si>
    <t>Мультиспиральная компьютерная томография органов органов брюшной полости, забрюшинного пространства, органов малого таза с внутривенным болюсным контрастным усилением (комплексное исследование)</t>
  </si>
  <si>
    <t>А06.30.005.002/А06.20.002.002/А06.30.005.003</t>
  </si>
  <si>
    <t>Мультиспиральная компьютерная томография органов органов брюшной полости, забрюшинного пространства, органов грудной полости, органов малого таза с внутривенным болюсным контрастным усилением (комплексное исследование)</t>
  </si>
  <si>
    <t xml:space="preserve">Мультиспиральная компьютерная томография сосудов головного мозга с внутривенным болюсным контрастированием </t>
  </si>
  <si>
    <t>A06.08.007.004</t>
  </si>
  <si>
    <t xml:space="preserve"> Мультиспиральная компьютерная томография придаточных пазух носа с внутривенным болюсным контрастированием </t>
  </si>
  <si>
    <t>A06.25.003.002</t>
  </si>
  <si>
    <t xml:space="preserve">Мультиспиральная компьютерная томография височной кости с внутривенным болюсным контрастированием </t>
  </si>
  <si>
    <t>A06.28.009.001</t>
  </si>
  <si>
    <t xml:space="preserve">Мультиспиральная компьютерная томография почек и верхних мочевыводящих путей с внутривенным болюсным контрастированием </t>
  </si>
  <si>
    <t>A06.01.001.001</t>
  </si>
  <si>
    <t>Мультиспиральная компьютерная томография мягких тканей шеи  с болюсным контрастированием</t>
  </si>
  <si>
    <t>А06.03.062.001</t>
  </si>
  <si>
    <t>Мультиспиральная компьютерная томография костей с болюсным контрастированием(2 кости)</t>
  </si>
  <si>
    <t>Мультиспиральная компьютерная томография головы с внутривенным болюсным контрастным усилением со стоимостью контраста</t>
  </si>
  <si>
    <t xml:space="preserve">А06.30.005.002   </t>
  </si>
  <si>
    <t xml:space="preserve">Мультиспиральная компьютерная томография органов брюшной полости, забрюшинного пространства с внутривенным болюсным контрастным усилением со стоимостью контраста </t>
  </si>
  <si>
    <t>КТ-ангиографические исследования (с контрастированием)</t>
  </si>
  <si>
    <t>A06.12.001.002</t>
  </si>
  <si>
    <t xml:space="preserve">Компьютерно-томографическая ангиография брюшной аорты  с внутривенным болюсным контрастированием со стоимостью контраста </t>
  </si>
  <si>
    <t>А06.12.056</t>
  </si>
  <si>
    <t xml:space="preserve">Компьютерно-томографическая ангиография сосудов головного мозга </t>
  </si>
  <si>
    <t>А06.12.056/А06.12.058</t>
  </si>
  <si>
    <t>Компьютерно-томографическая ангиография сосудов головного мозга и брахиоцефальных артерий</t>
  </si>
  <si>
    <t>А06.12.001.001</t>
  </si>
  <si>
    <t>Компьютерно-томографическая ангиография грудной аорты</t>
  </si>
  <si>
    <t>Компьютерно-томографическая ангиография брюшной аорты</t>
  </si>
  <si>
    <t>А06.12.001.001/A06.12.001.002</t>
  </si>
  <si>
    <t>Компьютерно-томографическая ангиография грудной и брюшной аорты</t>
  </si>
  <si>
    <t>A06.12.053</t>
  </si>
  <si>
    <t>Компьютерно-томографическая ангиография сосудов нижних конечностей</t>
  </si>
  <si>
    <t>A06.12.001.002/A06.12.053</t>
  </si>
  <si>
    <t>Компьютерно-томографическая ангиография брюшной аорты и сосудов нижних конечностей</t>
  </si>
  <si>
    <t>A06.12.057</t>
  </si>
  <si>
    <t>Компьютерно-томографическая ангиография легочных сосудов(по протоколу ТЭЛА)</t>
  </si>
  <si>
    <t>Стационарное лечение</t>
  </si>
  <si>
    <t>Стоимость 1 койко-дня в кардиологическом отделении №3</t>
  </si>
  <si>
    <t xml:space="preserve">Стоимость 1 койко-дня в пульмонологическом отделении  </t>
  </si>
  <si>
    <t xml:space="preserve"> Трансфузиология</t>
  </si>
  <si>
    <t>Консультация (прием, осмотр) врача-трансфузиолога</t>
  </si>
  <si>
    <t>Плазмаферез (мембранный )</t>
  </si>
  <si>
    <t>В01.003.004.009.006</t>
  </si>
  <si>
    <t>Тотальная внутривенная анестезия от 2 часов и более</t>
  </si>
  <si>
    <t>В01.003.004.009.007</t>
  </si>
  <si>
    <t>Тотальная внутривенная анестезия при проведении видеоколоноскопии или видеогастроскопии</t>
  </si>
  <si>
    <t>Комбинированный эндотрохеальный наркоз от 2 часов и более</t>
  </si>
  <si>
    <t>А16.30.085.001</t>
  </si>
  <si>
    <t>А16.30.085.002</t>
  </si>
  <si>
    <t>Операция классичесим способом (от 1 часа и более)</t>
  </si>
  <si>
    <t>А16.30.086.001</t>
  </si>
  <si>
    <t>А16.30.086.002</t>
  </si>
  <si>
    <t>Пребывание в палате с улучшенным лечебно-оздоровительным режимом</t>
  </si>
  <si>
    <t>Пребывание в палате с улучшенным лечебно-оздоровительным режимом в  палате третьего уровня  1 койко-день</t>
  </si>
  <si>
    <t xml:space="preserve">Пребывание в палате с улучшенным лечебно-оздоровительным режимом в  палате второго уровня  1 койко-день     </t>
  </si>
  <si>
    <t xml:space="preserve">Пребывание в палате с улучшенным лечебно-оздоровительным режимом в  палате первого уровня  1 койко-день  </t>
  </si>
  <si>
    <t xml:space="preserve">Пребывание в палате с улучшенным лечебно-оздоровительным режимом в палате "Полулюкс"  1 койко-день                </t>
  </si>
  <si>
    <t xml:space="preserve">Пребывание в палате с улучшенным лечебно-оздоровительным режимом в палате "Люкс"  1 койко-день                       </t>
  </si>
  <si>
    <t>Гинекология</t>
  </si>
  <si>
    <t>А11.20.015.004</t>
  </si>
  <si>
    <t>Подбор и введение влагалищного кольца при опущении стенок влагалища или выпадении матки</t>
  </si>
  <si>
    <t>A11.20.041</t>
  </si>
  <si>
    <t>Введение акушерского разгружающего поддерживающего кольца (пессария)</t>
  </si>
  <si>
    <t>A11.20.042</t>
  </si>
  <si>
    <t>Извлечение акушерского разгружающего поддерживающего кольца (пессария)</t>
  </si>
  <si>
    <t>A16.20.084</t>
  </si>
  <si>
    <t>Удаление полипа женских половых органов</t>
  </si>
  <si>
    <t>A05.30.001</t>
  </si>
  <si>
    <t>Кардиотокография плода</t>
  </si>
  <si>
    <t>Раздельное диагностическое выскабливание полости матки и цервикального канала (1 койко-день) (с учетом стоимости исследований)</t>
  </si>
  <si>
    <t>Урология</t>
  </si>
  <si>
    <t>А16.28.072.001</t>
  </si>
  <si>
    <t>Замена цистостомического дренажа</t>
  </si>
  <si>
    <t>А06.28.008</t>
  </si>
  <si>
    <t>Уретроцистография</t>
  </si>
  <si>
    <t>A12.28.006</t>
  </si>
  <si>
    <t>Измерение скорости потока мочи (урофлоуметрия)</t>
  </si>
  <si>
    <t>Удаление геморроидальных узлов (наружных)</t>
  </si>
  <si>
    <t xml:space="preserve">Холецистэктомия малоинвазивная </t>
  </si>
  <si>
    <t>А16.30.001.001</t>
  </si>
  <si>
    <t xml:space="preserve">Грыжесечение паховой грыжи с протезированием синтетическим протезом </t>
  </si>
  <si>
    <t xml:space="preserve">Грыжесечение вентральной грыжи с протезированием синтетическим протезом </t>
  </si>
  <si>
    <t>Открытое лечение перелома с внутренней фиксацией (Погружной остеосинтез мелких трубчатых костей (пястных, плюсневых и др.)</t>
  </si>
  <si>
    <t>А16.02.004</t>
  </si>
  <si>
    <t xml:space="preserve">Игольчатая апоневротомия при контрактуре Дюпюитрена </t>
  </si>
  <si>
    <t>A16.01.017.001</t>
  </si>
  <si>
    <t>Удаление доброкачественных новообразований кожи(травматолог)</t>
  </si>
  <si>
    <t>Удаление металлических конструкций (интрамедуллярных)</t>
  </si>
  <si>
    <t xml:space="preserve"> Сосудистая хирургия</t>
  </si>
  <si>
    <t>А22.12.003.001</t>
  </si>
  <si>
    <t>Эндовазальная лазерная коагуляция вен нижних конечностей</t>
  </si>
  <si>
    <t>Нейрохирургия</t>
  </si>
  <si>
    <t>А22.04.006</t>
  </si>
  <si>
    <t>Денервация дугоотростчатых суставов, под контролем ЭОП</t>
  </si>
  <si>
    <t>А16.24.003.003</t>
  </si>
  <si>
    <t>Невролиз и декомпрессия срединного, локтевого нерва (синдром карпального, кубитального канала).</t>
  </si>
  <si>
    <t>А16.04.043.001</t>
  </si>
  <si>
    <t>Декомпрессия межпозвоночного диска пункционная лазером (нуклеопластика)</t>
  </si>
  <si>
    <t>А16.04.032.002</t>
  </si>
  <si>
    <t>Удаление грыжи межпозвонкового диска с использованием микрохирургических технологий (без имплантации)</t>
  </si>
  <si>
    <t>Клипирование артериальной аневризмы (при комбинированном эндотрахеальном наркозе) с пребыванием в палате с улучшенным лечебно-оздоровительным режимом (7 дн.) без стоимости металлоконструкции</t>
  </si>
  <si>
    <t>Вентрикуло-перитонеальное шунтирование (при комбинированном эндотрахеальном наркозе) с пребыванием в палате с улучшенным лечебно-оздоровительным режимом (7 дн.) без стоимости металлоконструкции</t>
  </si>
  <si>
    <t>Микроскопическое удаление грыжи межпозвонкового диска шейного отдела позвоночника с имплантацией Кейджа (артродез позвоночника) (один уровень) (при комбинированном эндотрахеальном наркозе) с пребыванием в палате с улучшенным лечебно-оздоровительным режимом (5 дней)  без стоимости металлоконструкции</t>
  </si>
  <si>
    <t>Микрохирургическое удаление грыжи межпозвонкового диска шейного отдела позвоночника с имплантацией Кейджа (артродез позвоночника) (два уровеня) (при комбинированном эндотрахеальном наркозе) с пребыванием в палате с улучшенным лечебно-оздоровительным  режимом (5 дней)  без стоимости металлоконструкции</t>
  </si>
  <si>
    <t>Микрохирургическое удаление грыжи межпозвонкового диска шейного отдела позвоночника с имплантацией Кейджа (артродез позвоночника) (три уровеня) (при комбинированном эндотрахеальном наркозе) с пребыванием в палате с улучшенным лечебно-оздоровительным  режимом (5 дней)  без стоимости металлоконструкции</t>
  </si>
  <si>
    <t>Микрохирургическое удаление грыжи межпозвоночного диска (два уровня), удаление тела позвонка шейного отдела позвоночника с имплантацией Пирамеж и фиксацией нательной пластины (при комбинированном эндотрахеальном наркозе) с пребыванием в палате с улучшенным лечебно-оздоровительным  режимом (5 дней) без стоимости металлоконструкции</t>
  </si>
  <si>
    <t>Транспедикулярная фиксация позвоночника 4-х винтовой системой (артродез позвоночника) (при комбинированном эндотрахеальном наркозе) с пребыванием в палате с улучшенным лечебно-оздоровительным  режимом (7 дней) без стоимости металлоконструкции</t>
  </si>
  <si>
    <t>Транспедикулярная фиксация позвоночника 6-ти винтовой системой (артродез позвоночника) (при комбинированном эндотрахеальном наркозе) с пребыванием в палате с улучшенным лечебно-оздоровительным  режимом  (7 дней) без стоимости металлоконструкции</t>
  </si>
  <si>
    <t>Транспедикулярная фиксация позвоночника 8-ми винтовой системой (артродез позвоночника) (при комбинированном эндотрахеальном наркозе) с пребыванием в палате с улучшенным лечебно-оздоровительным  режимом  (7 дней) без стоимости металлоконструкции</t>
  </si>
  <si>
    <t xml:space="preserve">Перинатальный центр </t>
  </si>
  <si>
    <t>Пребывание в палате с улучшенным лечебно-оздоровительным режимом в  палате третьего уровня 1 койко-день</t>
  </si>
  <si>
    <t>Пребывание в палате с улучшенным лечебно-оздоровительным режимомв  палате второго уровня  1 койко-день</t>
  </si>
  <si>
    <t>Пребывание в палате с улучшенным лечебно-оздоровительным режимом в  палате первого уровня  1 койко-день</t>
  </si>
  <si>
    <t>Подготовка и оформление медицинской  выписки из медицинской документации (для решения гражданских дел)</t>
  </si>
  <si>
    <t>Подготовка и оформление выписки из документов (повторная  флюорография (дубликат))</t>
  </si>
  <si>
    <t>Подготовка и оформление выписок из документов (выдача заключения флюорографического исследования (без снимка))</t>
  </si>
  <si>
    <t>Подготовка и оформление медицинской выписки из медицинской документов (дубликат справки)</t>
  </si>
  <si>
    <t>Подготовка и оформление медицинской выписки из медицинской документации (для страховых компаний)</t>
  </si>
  <si>
    <t>Подготовка и оформление дубликата медицинского заключения 1 исследования на аппарате компьютерной или магниторезонансной томографии (со снимком)</t>
  </si>
  <si>
    <t>Контроль качества медицинской помощи (1 ед.)</t>
  </si>
  <si>
    <t>Оформление медицинской документации в приемном отделении</t>
  </si>
  <si>
    <t>Подготовка и оформление медицинской выписки из медицинской документации (в т.ч. для архива)</t>
  </si>
  <si>
    <t>Подготовка и оформление дубликата медицинского заключения 1 исследования на аппарате компьютерной или магниторезонансной томографии (без снимка)</t>
  </si>
  <si>
    <t>Подготовка и оформление медицинских документов (запись на CD-R результатов КТ, МРТ) с диском</t>
  </si>
  <si>
    <t>Подготовка и оформление медицинских документов (запись на DVD-R, CD-R результатов ангиографических исследований) с диском</t>
  </si>
  <si>
    <t>Подготовка и выдача снимка томографического исследования (1 снимок)</t>
  </si>
  <si>
    <t>Подготовка и оформление медицинской справки, содержащей информацию о факте обращения и наблюдения у врача-психиатра-нарколога, зарегистрированных в Стерлитамакском районе (по личной инициативе граждан)</t>
  </si>
  <si>
    <t>Подготовка и оформление медицинской справки, содержащей информацию о факте обращения и наблюдения у врача-психиатра-нарколога по месту регистрации, для граждан РФ, не зарегистрированных в Стерлитамакском районе (по личной инициативе граждан)</t>
  </si>
  <si>
    <t>Подготовка и оформление дубликатов медицинской справки,заключений и иных документов</t>
  </si>
  <si>
    <t>Подготовка и оформление медицинской справки, содержащей информацию о факте обращения и наблюдения у врача-психиатра, зарегистрированных в Стерлитамакском районе</t>
  </si>
  <si>
    <t xml:space="preserve">Подготовка и оформление медицинской справки, содержащей информацию о факте обращения и наблюдения у врача-психиатра по месту регистрации, для граждан РФ, не зарегистрированных в Стерлитамакском районе </t>
  </si>
  <si>
    <t>Приложение №2</t>
  </si>
  <si>
    <t>Перечень платных услуг,</t>
  </si>
  <si>
    <t>к приказу от 09.01.2018 г. №2-Д/1</t>
  </si>
  <si>
    <t>к приказу от 10.06.2020 г. №267-Д</t>
  </si>
  <si>
    <t xml:space="preserve">                                                                                                                       "УТВЕРЖДАЮ"</t>
  </si>
  <si>
    <t>Главный врач ГБУЗ РБ КБ №1 г. Стерлитамак</t>
  </si>
  <si>
    <t>Главный врач ГБУЗ РБ ГКБ № 1 г. Стерлитамак</t>
  </si>
  <si>
    <t xml:space="preserve">                                                                                        ________________А.И.Палтусов</t>
  </si>
  <si>
    <t>А.И.Палтусов</t>
  </si>
  <si>
    <t xml:space="preserve">                                                                                                        10.06.2020</t>
  </si>
  <si>
    <t>01.11.2019 г.</t>
  </si>
  <si>
    <t xml:space="preserve">                                                                                        </t>
  </si>
  <si>
    <t>1</t>
  </si>
  <si>
    <t>2</t>
  </si>
  <si>
    <t>3</t>
  </si>
  <si>
    <t>4</t>
  </si>
  <si>
    <t>5</t>
  </si>
  <si>
    <t>6</t>
  </si>
  <si>
    <t>7</t>
  </si>
  <si>
    <t>Профилактический осмотр врача-нарколога</t>
  </si>
  <si>
    <t>D 20.02.01</t>
  </si>
  <si>
    <t xml:space="preserve">Биомикроскопия глаза </t>
  </si>
  <si>
    <t>Реоэнцефалография( РЭГ)</t>
  </si>
  <si>
    <t>Спирометрия ( скрининг)</t>
  </si>
  <si>
    <t xml:space="preserve">A05.23.001.001 </t>
  </si>
  <si>
    <t>Электроэнцефалография (ЭЭГ скрининг)</t>
  </si>
  <si>
    <t xml:space="preserve">A03.16.003 </t>
  </si>
  <si>
    <t>Эзофагогастроскопия (ФГС)медосмотр</t>
  </si>
  <si>
    <t xml:space="preserve">B01.047.009.001 </t>
  </si>
  <si>
    <t xml:space="preserve">Гинекология </t>
  </si>
  <si>
    <t>УЗИ органов брюшной полости, почки, мочевой пузырь</t>
  </si>
  <si>
    <t>Исследование во 2 триместре беременности ( вне скрининга)</t>
  </si>
  <si>
    <t>УЗИ плода в 3 триместре ( вне скрининга)</t>
  </si>
  <si>
    <t>A04.30.001.003</t>
  </si>
  <si>
    <t>А.21.01.004.002</t>
  </si>
  <si>
    <t>А.21.01.004.003</t>
  </si>
  <si>
    <t>А.21.01.004.004</t>
  </si>
  <si>
    <t>А.21.01.009.001</t>
  </si>
  <si>
    <t>А.21.01.009.002</t>
  </si>
  <si>
    <t>А.21.01.009.003</t>
  </si>
  <si>
    <t>А.21.01.009.004</t>
  </si>
  <si>
    <t>А.21.01.009.005</t>
  </si>
  <si>
    <t>В03.016.006.001</t>
  </si>
  <si>
    <t>Общий анализ мочи с микроскопией осадка</t>
  </si>
  <si>
    <t>А09.28.003.002</t>
  </si>
  <si>
    <t xml:space="preserve">A08.01.002 </t>
  </si>
  <si>
    <t xml:space="preserve">A08.01.002.001 </t>
  </si>
  <si>
    <t>Цитологическое исследование (скрининг)</t>
  </si>
  <si>
    <t>А12.20.001.002</t>
  </si>
  <si>
    <t>Обнаружение диплококков</t>
  </si>
  <si>
    <t>А08.05.004</t>
  </si>
  <si>
    <t>Исследование уровня лейкоцитов в крови</t>
  </si>
  <si>
    <t xml:space="preserve">B03.016.003 </t>
  </si>
  <si>
    <t xml:space="preserve">Общий (клинический) анализ крови развернутый </t>
  </si>
  <si>
    <t>Общий анализ крови</t>
  </si>
  <si>
    <t>А09.05.003</t>
  </si>
  <si>
    <t>А12.05.119</t>
  </si>
  <si>
    <t>А08.05.006</t>
  </si>
  <si>
    <t>А12.05.118</t>
  </si>
  <si>
    <t>Определение времени кровотечения</t>
  </si>
  <si>
    <t>А12.05.120</t>
  </si>
  <si>
    <t>А08.05.008</t>
  </si>
  <si>
    <t>А12.05.005.001</t>
  </si>
  <si>
    <t>Определение группы крови с определением резус принадлежностью</t>
  </si>
  <si>
    <t>А12.05.005/А12.05.006</t>
  </si>
  <si>
    <t>А09.05.023.001</t>
  </si>
  <si>
    <t>Исследование уровня глюкозы в крови (скрининг)</t>
  </si>
  <si>
    <t>А09.05.041.001</t>
  </si>
  <si>
    <t xml:space="preserve">Исследование уровня аспарат-трансаминазы в крови (АСТ скрининг)                                                                                                </t>
  </si>
  <si>
    <t>А09.05.042.001</t>
  </si>
  <si>
    <t>Исследование уровня аланин-трансаминазы в крови (АЛТ скрининг)</t>
  </si>
  <si>
    <t>Исследование уровня холестерина в крови (скрининг)</t>
  </si>
  <si>
    <t>А09.05.021.002</t>
  </si>
  <si>
    <t>Исследование уровня прямого билирубина в крови</t>
  </si>
  <si>
    <t xml:space="preserve">A12.06.045 </t>
  </si>
  <si>
    <t>Исследование антител к тиреопероксидазе в крови (АТПО)</t>
  </si>
  <si>
    <t>A12.06.046</t>
  </si>
  <si>
    <t>А09.05.200</t>
  </si>
  <si>
    <t>Исследование уровня антигена аденогенных раков СА-72-4</t>
  </si>
  <si>
    <t>А09.05.130.014</t>
  </si>
  <si>
    <t>Исследование уровня простат специфического антигена свободного в крови ( св ПСА)</t>
  </si>
  <si>
    <t>A09.05.064</t>
  </si>
  <si>
    <t>Исследование уровня общего тироксина (Т4) сыворотки  крови</t>
  </si>
  <si>
    <r>
      <rPr>
        <b/>
        <sz val="12"/>
        <rFont val="Times New Roman"/>
        <family val="1"/>
        <charset val="204"/>
      </rPr>
      <t xml:space="preserve">Гормональные исследования                                                                                                          </t>
    </r>
    <r>
      <rPr>
        <b/>
        <sz val="12"/>
        <color indexed="10"/>
        <rFont val="Times New Roman"/>
        <family val="1"/>
        <charset val="204"/>
      </rPr>
      <t xml:space="preserve"> </t>
    </r>
  </si>
  <si>
    <t>Получение мазков со слизистой оболочки ротоглотки и носа</t>
  </si>
  <si>
    <t>В01.015.002</t>
  </si>
  <si>
    <t>Прием, консультация врача-кардиолога повторный</t>
  </si>
  <si>
    <t>Прием, консультация врача-радиолога повторный - две условные единицы</t>
  </si>
  <si>
    <t>Рентгенография кисти или стопы (2 проекции)</t>
  </si>
  <si>
    <t xml:space="preserve">A06.04.001 </t>
  </si>
  <si>
    <t>А06.04.004</t>
  </si>
  <si>
    <t>Рентгенография одного плечевого сустава, локтевого, лучезапястного, коленного, голеностопного (1 снимок)</t>
  </si>
  <si>
    <t>A06.04.001.001</t>
  </si>
  <si>
    <t xml:space="preserve">A06.04.003 </t>
  </si>
  <si>
    <t>Рентгенография 1 плечевого сустава, локтевого, лучезапястного, коленного, голеностопного  (1 снимок)</t>
  </si>
  <si>
    <t xml:space="preserve">A06.04.003.001 </t>
  </si>
  <si>
    <t>Рентгенография 1 плечевого, локтевого, лучезапястного, коленного, голеностопного сустава (2 снимка)</t>
  </si>
  <si>
    <t xml:space="preserve">A06.03.053.001 </t>
  </si>
  <si>
    <t>Рентгенография стоп с нагрузкой (на плоскостопие)</t>
  </si>
  <si>
    <t>А06.03.025.002</t>
  </si>
  <si>
    <t>Лечение в отделениях стационара</t>
  </si>
  <si>
    <t>Койко-день в хирургическом отделении</t>
  </si>
  <si>
    <t>Койко-день в онкологическом отделении</t>
  </si>
  <si>
    <t>Койко-день в гинекологическом отделении</t>
  </si>
  <si>
    <t>D02.06</t>
  </si>
  <si>
    <t>Лечение в ожоговом отделении</t>
  </si>
  <si>
    <t>Койко-день в оториноларингологическом отделении</t>
  </si>
  <si>
    <t>Койко-день в нефрологическом отделении</t>
  </si>
  <si>
    <t>Койко-день в ожоговом отделении</t>
  </si>
  <si>
    <t>Койко-день в отделении сосудистой хирургии (без стоимости металлоконструкции)</t>
  </si>
  <si>
    <t>Койко-день в кардиологическом отделении №2</t>
  </si>
  <si>
    <t>Койко-день в травматологическом отделении (без стоимости металлоконструкции)</t>
  </si>
  <si>
    <t>Койко-день в урологическом отделении</t>
  </si>
  <si>
    <t>Койко-день в хирургическом челюстно-лицевом отделении (без стоимости металлоконструкции)</t>
  </si>
  <si>
    <t>Койко-день в нейрохирургическом отделении (без стоимости металлоконструкции)</t>
  </si>
  <si>
    <t>Койко-день в неврологическом отделении</t>
  </si>
  <si>
    <t>Койко-день в кардиологическом отделении №1</t>
  </si>
  <si>
    <t>Койко-день в детском хирургическом отделении (без стоимости металлоконструкции)</t>
  </si>
  <si>
    <t>Койко-день в акушерском отделении патологии беременности</t>
  </si>
  <si>
    <t>Койко-день в акушерском отделении для беременных и рожениц</t>
  </si>
  <si>
    <t xml:space="preserve">Койко-день в терапевтическом отделении </t>
  </si>
  <si>
    <t>Койко-день в неврологическом отделении №2</t>
  </si>
  <si>
    <t xml:space="preserve">D03.02.02.05.001 </t>
  </si>
  <si>
    <t xml:space="preserve">D03.02.02.05.006 </t>
  </si>
  <si>
    <t>Межрайонный перинатальный центр (цена услуги с НДС, 20%)</t>
  </si>
  <si>
    <t>Оформление и подготовка выписок из документов (повторная  флюорография (дубликат ))</t>
  </si>
  <si>
    <t>к приказу от 13.03.2020 г. №165-Д</t>
  </si>
  <si>
    <t xml:space="preserve">                                                                                                                       </t>
  </si>
  <si>
    <t xml:space="preserve">                                                                                       ________________А.И.Палтусов</t>
  </si>
  <si>
    <t xml:space="preserve">                                                   13.03.2020 г.</t>
  </si>
  <si>
    <t xml:space="preserve">           </t>
  </si>
  <si>
    <t>Прием, консультация врача-радиолога повторный - три условные единицы</t>
  </si>
  <si>
    <t>Прием, консультация врача-радиолога повторный - четыре условные единицы</t>
  </si>
  <si>
    <t>Гамма-терапия на аппарате</t>
  </si>
  <si>
    <t xml:space="preserve">                                                                                         Приложение №4</t>
  </si>
  <si>
    <t xml:space="preserve">                                                                                         к приказу от 10.07.2015 г. №243-Д</t>
  </si>
  <si>
    <t xml:space="preserve">                                                                    "УТВЕРЖДАЮ"</t>
  </si>
  <si>
    <t xml:space="preserve">                                                            Главный врач ГБУЗ РБ КБ №1 г. Стерлитамак</t>
  </si>
  <si>
    <t xml:space="preserve">                                                                                            Главный врач ГБУЗ РБ КБ №1 г. Стерлитамак</t>
  </si>
  <si>
    <t xml:space="preserve">                                                           д.м.н., профессор_________________ О.С. Попов</t>
  </si>
  <si>
    <t xml:space="preserve">                                                                                         д.м.н., профессор_________________ О.С. Попов</t>
  </si>
  <si>
    <t xml:space="preserve">                                                                                                                                       10.07.2015 г.</t>
  </si>
  <si>
    <t>Перечень платных услуг, оказываемых</t>
  </si>
  <si>
    <t>ГБУЗ РБ КБ  №1 г. Стерлитамак</t>
  </si>
  <si>
    <t>Код  услуги</t>
  </si>
  <si>
    <t>Цена услуги, руб.</t>
  </si>
  <si>
    <t>округл.</t>
  </si>
  <si>
    <t>Цена услуги с 01.01.2013 г., руб.</t>
  </si>
  <si>
    <t>Цена                                                       услуги, руб.</t>
  </si>
  <si>
    <t>х</t>
  </si>
  <si>
    <t>В04.30.001</t>
  </si>
  <si>
    <t>Медицинское освидетельствование водителей, медицинский осмотр при приеме на работу</t>
  </si>
  <si>
    <t>7.1</t>
  </si>
  <si>
    <t>7.2</t>
  </si>
  <si>
    <t>7.3</t>
  </si>
  <si>
    <t>7.4</t>
  </si>
  <si>
    <t>7.5</t>
  </si>
  <si>
    <t>7.6</t>
  </si>
  <si>
    <t>8</t>
  </si>
  <si>
    <t>9</t>
  </si>
  <si>
    <t>10</t>
  </si>
  <si>
    <t>11</t>
  </si>
  <si>
    <t>А11.08.005</t>
  </si>
  <si>
    <t>А11.08.016</t>
  </si>
  <si>
    <t>Ревизия барабанной полости</t>
  </si>
  <si>
    <t>А23.028.001</t>
  </si>
  <si>
    <t>Промывание лагун небных миндалин</t>
  </si>
  <si>
    <t>Промывание слезных путей, роговицы</t>
  </si>
  <si>
    <t>А16.26.018</t>
  </si>
  <si>
    <t>Эпиляция ресниц</t>
  </si>
  <si>
    <t>А16.26.002</t>
  </si>
  <si>
    <t>Снятие швов конъюктивы век; подконъюктивная иньекция</t>
  </si>
  <si>
    <t>Удаление кальцификатов</t>
  </si>
  <si>
    <t>Парабульбарная инъекция</t>
  </si>
  <si>
    <t>Исследование поля зрения</t>
  </si>
  <si>
    <t>А02.26.002</t>
  </si>
  <si>
    <t>Проверка аккомодации</t>
  </si>
  <si>
    <t>В01.26.002</t>
  </si>
  <si>
    <t>Снятие роговичного шва</t>
  </si>
  <si>
    <t>Тонография</t>
  </si>
  <si>
    <t>А11.28.007</t>
  </si>
  <si>
    <t>Инстиляция уретры</t>
  </si>
  <si>
    <t>А11.28.008</t>
  </si>
  <si>
    <t>Инстиляция мочевого пузыря</t>
  </si>
  <si>
    <t>А11.28.001</t>
  </si>
  <si>
    <t>Массаж предстательной железы (1 сеанс)</t>
  </si>
  <si>
    <t>А02.28.001</t>
  </si>
  <si>
    <t>В01.28.001</t>
  </si>
  <si>
    <t>Взятие мазка уретры</t>
  </si>
  <si>
    <t>В02.28.001</t>
  </si>
  <si>
    <t>Взятие сока простаты</t>
  </si>
  <si>
    <t>А05.23.001</t>
  </si>
  <si>
    <t>Электроэнцефалография</t>
  </si>
  <si>
    <t>А05.23.002</t>
  </si>
  <si>
    <t>Реоэнцефалография (фоновая запись, с поворотом головы налево и направо)</t>
  </si>
  <si>
    <t>65</t>
  </si>
  <si>
    <t>В01.047.002</t>
  </si>
  <si>
    <t>66</t>
  </si>
  <si>
    <t>Внутривенное вливание лекарственного средства (без стоимости медикаментов) до 1   часа</t>
  </si>
  <si>
    <t>67</t>
  </si>
  <si>
    <t>Внутривенное вливание (без стоимости лекарственных средств)                           до 1,5 часа</t>
  </si>
  <si>
    <t>68</t>
  </si>
  <si>
    <t>А11.12.003.003</t>
  </si>
  <si>
    <t>Внутривенное вливание (без стоимости лекарственных средств)                           до 2   часов</t>
  </si>
  <si>
    <t>69</t>
  </si>
  <si>
    <t>А11.12.003.004</t>
  </si>
  <si>
    <t>Внутрисуставное введение лекарственных средств (1 сеанс без стоимости медикаментов)</t>
  </si>
  <si>
    <t>В01.047.001</t>
  </si>
  <si>
    <t>В05.023.01</t>
  </si>
  <si>
    <t>1 стадия социальной реабилитации</t>
  </si>
  <si>
    <t>В05.023.02</t>
  </si>
  <si>
    <t>2 стадия социальной реабилитации</t>
  </si>
  <si>
    <t>73</t>
  </si>
  <si>
    <t>Тонометрия</t>
  </si>
  <si>
    <t>74</t>
  </si>
  <si>
    <t>75</t>
  </si>
  <si>
    <t>76</t>
  </si>
  <si>
    <t>77</t>
  </si>
  <si>
    <t>78</t>
  </si>
  <si>
    <t>79</t>
  </si>
  <si>
    <t>А03.20.003.002</t>
  </si>
  <si>
    <t>Гистеросальпигография (ГСГ)</t>
  </si>
  <si>
    <t>А11.20.007</t>
  </si>
  <si>
    <t>Чрезкожная аспирационная пункционная биопсия</t>
  </si>
  <si>
    <t>А04.14.002</t>
  </si>
  <si>
    <t>УЗИ желчного пузыря (с определением функций)</t>
  </si>
  <si>
    <t>А04.28.003</t>
  </si>
  <si>
    <t>УЗИ мочевого пузыря</t>
  </si>
  <si>
    <t>А04.28.002.003</t>
  </si>
  <si>
    <t>УЗИ мочевого пузыря (с измерением объема остаточной мочи)</t>
  </si>
  <si>
    <t>УЗИ щитовидной железы с определением скорости кровотока</t>
  </si>
  <si>
    <t>УЗИ мошонки (яички, придатки)</t>
  </si>
  <si>
    <t>А04.07.002</t>
  </si>
  <si>
    <t>А04.11.001</t>
  </si>
  <si>
    <t>УЗИ области переднего средостения</t>
  </si>
  <si>
    <t>УЗИ моторно-эвакуаторной функции желудка</t>
  </si>
  <si>
    <t>А04.18.001</t>
  </si>
  <si>
    <t>УЗИ тонкого и толстого кишечника трансабдоминальное</t>
  </si>
  <si>
    <t>А04.18.002</t>
  </si>
  <si>
    <t>УЗИ мочеточниковых выбросов</t>
  </si>
  <si>
    <t>УЗИ предстательной железы трансабдоминальное</t>
  </si>
  <si>
    <t>УЗИ надпочечников</t>
  </si>
  <si>
    <t>А04.07.004     А04.07.003</t>
  </si>
  <si>
    <t>УЗИ языка и дна полости рта</t>
  </si>
  <si>
    <t>А04.26.001</t>
  </si>
  <si>
    <t>УЗИ глаза и глазницы</t>
  </si>
  <si>
    <t>В03.015.005</t>
  </si>
  <si>
    <t>Ультразвуковая фетометрия, оценка органов плода, плацентометрия и оценка околоплодных вод по стандартному протоколу во II триместре беременности</t>
  </si>
  <si>
    <t>Ультразвуковая фетометрия, оценка органов плода, плацентометрия и оценка околоплодных вод по расширенному протоколу во II триместре беременности</t>
  </si>
  <si>
    <t>УЗИ матки и области придатков в III триместре беременности</t>
  </si>
  <si>
    <t>Ультразвуковая фетометрия, оценка органов плода, плацентометрия и оценка околоплодных вод по стандартному протоколу во III триместре беременности</t>
  </si>
  <si>
    <t>Ультразвуковая фетометрия, оценка органов плода, плацентометрия и оценка околоплодных вод по расширенному протоколу в III триместре беременности</t>
  </si>
  <si>
    <t>В03.015.001</t>
  </si>
  <si>
    <t xml:space="preserve">УЗИ при гинекологических заболеваниях </t>
  </si>
  <si>
    <t>УЗИ плевры и плевральной полости</t>
  </si>
  <si>
    <t>А04.01.001</t>
  </si>
  <si>
    <t>А04.30.001</t>
  </si>
  <si>
    <t>УЗИ придатков вне беременности трансвагинальное или трансректальное</t>
  </si>
  <si>
    <t xml:space="preserve">УЗИ сердца </t>
  </si>
  <si>
    <t>УЗИ сердца в В - и М - режимах и режиме импульсноволнового допплера</t>
  </si>
  <si>
    <t>УЗИ сердца в В - и М - режимах, в режиме импульсноволнового и непрерывноволнового допплера</t>
  </si>
  <si>
    <t>УЗИ сердца в В - и М - режимах, в режиме импульсноволнового и цветового допплера</t>
  </si>
  <si>
    <t>УЗИ сердца в В - и М - режимах, в режиме импульсноволнового, цветового и непрерывноволнового допплера</t>
  </si>
  <si>
    <t>УЗИ сердца в В - и М - режимах, в режиме импульсноволнового, цветового, непрерывноволнового и тканевого допплера</t>
  </si>
  <si>
    <t>А04.12.012</t>
  </si>
  <si>
    <t>Допплерография сосудов печени</t>
  </si>
  <si>
    <t>А04.12.014</t>
  </si>
  <si>
    <t>Допплерография сосудов желчного пузыря</t>
  </si>
  <si>
    <t>А04.12.011</t>
  </si>
  <si>
    <t>Допплерография сосудов поджелудочной железы</t>
  </si>
  <si>
    <t>А04.12.013</t>
  </si>
  <si>
    <t>Допплерография сосудов селезенки</t>
  </si>
  <si>
    <t>А04.12.001.002</t>
  </si>
  <si>
    <t>Допплерография сосудов почек</t>
  </si>
  <si>
    <t>А04.12.008</t>
  </si>
  <si>
    <t>Допплерография сосудов предстательной железы</t>
  </si>
  <si>
    <t>Допплерография сосудов мошонки</t>
  </si>
  <si>
    <t>Допплерография сосудов матки вне беременности трансабдоминальное</t>
  </si>
  <si>
    <t>Допплерография сосудов матки вне беременности трансвагинальное или трансректальное</t>
  </si>
  <si>
    <t>Допплерография сосудов придатков вне беременности трансабдоминальное</t>
  </si>
  <si>
    <t>Допплерография сосудов придатков вне беременности трансвагинальное или трансректальное</t>
  </si>
  <si>
    <t>Допплерография сосудов матки и яичников</t>
  </si>
  <si>
    <t>Допплерографическое определение ЧСС</t>
  </si>
  <si>
    <t>Допплерографическое исследование сердца плода</t>
  </si>
  <si>
    <t>Допплерографическое исследование плацентарного кровотока</t>
  </si>
  <si>
    <t>Допплерография маточно-плацентарного кровотока</t>
  </si>
  <si>
    <t>Допплерография плодового кровотока</t>
  </si>
  <si>
    <t>А04.12.001</t>
  </si>
  <si>
    <t>Допплерография сосудов одной молочной железы</t>
  </si>
  <si>
    <t>Допплерография сосудов щитовидной железы</t>
  </si>
  <si>
    <t>Допплерография сосудов слюнных желез</t>
  </si>
  <si>
    <t>А04.26.006</t>
  </si>
  <si>
    <t>Допплерография сосудов глаза</t>
  </si>
  <si>
    <t>Допплерография сосудов головного мозга транскраниальное</t>
  </si>
  <si>
    <t>А04.12.001.001</t>
  </si>
  <si>
    <t>Допплерография периферических артерий (2 сосудистых басейна) (нижних конечностей)</t>
  </si>
  <si>
    <t>Допплерография периферических артерий (2 сосудистых басейна) (верхних конечностей)</t>
  </si>
  <si>
    <t>Допплерография периферических вен с функциональными пробами (2 сосудистых басейна) (верхних конечностей)</t>
  </si>
  <si>
    <t xml:space="preserve">Допплерография периферических вен  с функциональными пробами (2 сосудистых басейна) (нижних конечностей) </t>
  </si>
  <si>
    <t>Допплерография сосудов головного мозга экстракраниальное</t>
  </si>
  <si>
    <t>А04.12.003</t>
  </si>
  <si>
    <t>Допплерография брюшной аорты и её ветвей</t>
  </si>
  <si>
    <t>Допплерография брюшной аорты и ее ветвей с допплерографией периферических артерий</t>
  </si>
  <si>
    <t>А04.12.004</t>
  </si>
  <si>
    <t>Допплерография нижней полой вены и её ветвей</t>
  </si>
  <si>
    <t>УЗИ желчного пузыря и протоков</t>
  </si>
  <si>
    <t>А04.20</t>
  </si>
  <si>
    <t>УЗИ малого таза</t>
  </si>
  <si>
    <t>А04.21.002</t>
  </si>
  <si>
    <t>УЗИ полового члена</t>
  </si>
  <si>
    <t>УЗИ поверхностных лимфоузлов (1 анатомическая зона)</t>
  </si>
  <si>
    <t>А04.23.001.001</t>
  </si>
  <si>
    <t>УЗИ головного мозга</t>
  </si>
  <si>
    <t>УЗИ придатков вне беременности трансабдоминальное</t>
  </si>
  <si>
    <t>УЗИ матки и придатков в I триместре беременности</t>
  </si>
  <si>
    <t>УЗИ плодного яйца и эмбрионов в I триместре беременности</t>
  </si>
  <si>
    <t>УЗИ матки и придатков во II триместре беременности</t>
  </si>
  <si>
    <t>УЗИ органов брюшной полости + почки + мочевой пузырь</t>
  </si>
  <si>
    <t>УЗИ сосудов головы</t>
  </si>
  <si>
    <t>УЗИ мошонки</t>
  </si>
  <si>
    <t>Ультразвуковая допплерография (мошонка + почки)</t>
  </si>
  <si>
    <t>А05.02.001.003</t>
  </si>
  <si>
    <t>Ультрафиолетовое облучение ротоглотки; кожи 5 мин</t>
  </si>
  <si>
    <t>А22.30.001</t>
  </si>
  <si>
    <t>Инфракрасное облучение</t>
  </si>
  <si>
    <t>Баротерапия</t>
  </si>
  <si>
    <t>А17.01.001</t>
  </si>
  <si>
    <t>Электроиглорефлексотерапия (1 сеанс)</t>
  </si>
  <si>
    <t>А17.01.002.03</t>
  </si>
  <si>
    <t>Лазеропунктура</t>
  </si>
  <si>
    <t>А17.01.002.05</t>
  </si>
  <si>
    <t>Аппликационная рефлексотерапия</t>
  </si>
  <si>
    <t>А17.01.002.06</t>
  </si>
  <si>
    <t>Поверхностная рефлексотерапия</t>
  </si>
  <si>
    <t>А17.01.002.07</t>
  </si>
  <si>
    <t>Прижигание полынной сигарой</t>
  </si>
  <si>
    <t>А17.30.017.02</t>
  </si>
  <si>
    <t>Лечебная гимнастика и массаж</t>
  </si>
  <si>
    <t>А21.01.001.01</t>
  </si>
  <si>
    <t xml:space="preserve">Вибромассаж </t>
  </si>
  <si>
    <t>Массаж волосистой части головы</t>
  </si>
  <si>
    <t>Массаж лица</t>
  </si>
  <si>
    <t>Массаж при заболеваниях периферической нервной системы (воротничковая зона)</t>
  </si>
  <si>
    <t>А21.03.002</t>
  </si>
  <si>
    <t>А21.03.001.01</t>
  </si>
  <si>
    <t>А21.03.001.02</t>
  </si>
  <si>
    <t>Массаж при переломе костей (локтевой сустав)</t>
  </si>
  <si>
    <t>А21.03.001.03</t>
  </si>
  <si>
    <t>А21.03.001.15</t>
  </si>
  <si>
    <t>Массаж кистей</t>
  </si>
  <si>
    <t>А21.03.001.04</t>
  </si>
  <si>
    <t>А21.03.001.06</t>
  </si>
  <si>
    <t>Массаж при заболеваниях позвоночника (поясничнокресцовая область) сегментарный</t>
  </si>
  <si>
    <t>А21.03.001.07</t>
  </si>
  <si>
    <t>А21.03.001.08</t>
  </si>
  <si>
    <t>Массаж при заболеваниях позвоночника (шейный отдел)</t>
  </si>
  <si>
    <t>А21.03.001</t>
  </si>
  <si>
    <t>А21.23.001.01</t>
  </si>
  <si>
    <t>Массаж при заболеваниях центральной нервной системы (нижние конечности)</t>
  </si>
  <si>
    <t>А21.23.001.02</t>
  </si>
  <si>
    <t>А21.03.001.10</t>
  </si>
  <si>
    <t>Массаж при переломе костей (тазобедреный сустав и ягодицы)</t>
  </si>
  <si>
    <t>А21.03.001.11</t>
  </si>
  <si>
    <t>Массаж при переломе костей (коленный сустав)</t>
  </si>
  <si>
    <t>А21.03.001.12</t>
  </si>
  <si>
    <t>Массаж при переломе костей (голеностопный сустав)</t>
  </si>
  <si>
    <t>А21.03.001.13</t>
  </si>
  <si>
    <t>А19.03.004.02</t>
  </si>
  <si>
    <t>А19.03.004.04</t>
  </si>
  <si>
    <t>Активно-пассивная гимнастика (для 1 конечности)</t>
  </si>
  <si>
    <t>А19.03.003.01</t>
  </si>
  <si>
    <t>Милтининовые тренажеры</t>
  </si>
  <si>
    <t>А19.03.003.03</t>
  </si>
  <si>
    <t>А09.28.001</t>
  </si>
  <si>
    <t>Лейкоформула мочи</t>
  </si>
  <si>
    <t>А09.19.002</t>
  </si>
  <si>
    <t>Исследование кала на гельминты и простейшие</t>
  </si>
  <si>
    <t>А09.19.002.001</t>
  </si>
  <si>
    <t>Обнаружение яиц гельминтов</t>
  </si>
  <si>
    <t>А08.05.007</t>
  </si>
  <si>
    <t>Просмотр мазка крови для анализа аномалий морфологии эритроцитов, тромбоцитов и лейкоцитов: исследование уровня эритроцитов в крови, исследование уровня тромбоцитов в крови, соотношение лейкоцитов в крови (подсчет формулы крови)</t>
  </si>
  <si>
    <t>80, 70, 100</t>
  </si>
  <si>
    <t>70, 60,90</t>
  </si>
  <si>
    <t>100, 90,120</t>
  </si>
  <si>
    <t>А08.30.020</t>
  </si>
  <si>
    <t>Исследование лихорадки неясного генеза (малярия)</t>
  </si>
  <si>
    <t>284.1</t>
  </si>
  <si>
    <t>А08.05.002.001</t>
  </si>
  <si>
    <t>Определение СОЭ, гемоглобина, лейкоцитов</t>
  </si>
  <si>
    <t>А08.05.005.001</t>
  </si>
  <si>
    <t>Определение протромбинового (тромбопластинового) времени в крови или в плазме</t>
  </si>
  <si>
    <t>А09.05.019</t>
  </si>
  <si>
    <t>Исследование уровня нейтральных жиров и триглициридов плазмы крови</t>
  </si>
  <si>
    <t>А09.05.034</t>
  </si>
  <si>
    <t>Исследование уровня хлоридов в крови</t>
  </si>
  <si>
    <t>А09.05.007</t>
  </si>
  <si>
    <t>А12.28.002</t>
  </si>
  <si>
    <t>Исследования функции почек (проба Реберга)</t>
  </si>
  <si>
    <t>А09.05.044.001</t>
  </si>
  <si>
    <t>Исследование уровня гамма-глютаминтрансферазы в крови</t>
  </si>
  <si>
    <t>Определение формоловой пробы</t>
  </si>
  <si>
    <t>А23.05.002</t>
  </si>
  <si>
    <t>Определение концентрации неорганического фосфора в сыворотке крови</t>
  </si>
  <si>
    <t>А12.06.31</t>
  </si>
  <si>
    <t>Исследование антител к тиреоглобулину</t>
  </si>
  <si>
    <t>А09.05.013</t>
  </si>
  <si>
    <t>Определение альбумин-глобулинового соотношения в крови</t>
  </si>
  <si>
    <t>Исследования диагностики рака,эндометрии (онкомаркеры СА-125,15-3,19-95, РЭА)</t>
  </si>
  <si>
    <t>325,500,285</t>
  </si>
  <si>
    <t>290,450,245</t>
  </si>
  <si>
    <t>А04.05.194</t>
  </si>
  <si>
    <t>Определение ПСА в сыворотки крови методом ИФА</t>
  </si>
  <si>
    <t>Иммунологические исследования на аппарате LIAISON</t>
  </si>
  <si>
    <t>А09.05.194</t>
  </si>
  <si>
    <t>Раково-эмбрианальный антигер (РЭА, СЕА)</t>
  </si>
  <si>
    <t>Определение антигена СА 19-9 в сыворотке крови</t>
  </si>
  <si>
    <t>А09.05.202</t>
  </si>
  <si>
    <t>Определение антигена СА-125 в сыворотке крови</t>
  </si>
  <si>
    <t>А12.06.028</t>
  </si>
  <si>
    <t>Определение свободного простатоспеифического антигена</t>
  </si>
  <si>
    <t>А12.06.028.001</t>
  </si>
  <si>
    <t>Определение общего простатоспеифического антигена</t>
  </si>
  <si>
    <t>Гормоны</t>
  </si>
  <si>
    <t>Исследование уровня тиреотропного гормона в крови</t>
  </si>
  <si>
    <t>А09.05.060</t>
  </si>
  <si>
    <t>Исследование связывания трийодгиронина (Т-3) в крови</t>
  </si>
  <si>
    <t>Исследование уровня общего тироксина сыворотки (Т-4) в крови</t>
  </si>
  <si>
    <t>А12.06.046</t>
  </si>
  <si>
    <t>Антитела к Тироидной пероксидазе (ТПО)</t>
  </si>
  <si>
    <t>Исследование уровня гликолизированного гемоглобина в крови</t>
  </si>
  <si>
    <t>Гормональные исследования на аппарате LIAISON</t>
  </si>
  <si>
    <t>Исследование уровня тиреотропного гормона в крови (ТТГ)</t>
  </si>
  <si>
    <t>Исследование связывания трийодтиронин (Т3)</t>
  </si>
  <si>
    <t>Определение тироксина методом ИФА (Т4)</t>
  </si>
  <si>
    <t xml:space="preserve">Исследование уровня пролактина в крови </t>
  </si>
  <si>
    <t>А09.05.090</t>
  </si>
  <si>
    <t>Исследование уровня хорионического гонадотропного гормона</t>
  </si>
  <si>
    <t>Исследование уровня альфа-фетопротеина</t>
  </si>
  <si>
    <t>А09.05.066</t>
  </si>
  <si>
    <t>Определение соматотропного гормона</t>
  </si>
  <si>
    <t>А09.05.056</t>
  </si>
  <si>
    <t>Определение инсулина на анализаторе</t>
  </si>
  <si>
    <t>Определение кортизол</t>
  </si>
  <si>
    <t>А23.05.004</t>
  </si>
  <si>
    <t>Определение кальцитонина</t>
  </si>
  <si>
    <t>А09.05.049</t>
  </si>
  <si>
    <t>Определение ретракции кровяного сгустка</t>
  </si>
  <si>
    <t>А09.05.055</t>
  </si>
  <si>
    <t>Определение тромботеста</t>
  </si>
  <si>
    <t>А09.05.050.001</t>
  </si>
  <si>
    <t>Определение фибринолитической активности крови</t>
  </si>
  <si>
    <t>Услуги по вызову на дом</t>
  </si>
  <si>
    <t>F01.047.001</t>
  </si>
  <si>
    <t>Выезд на дом врача-терапевта</t>
  </si>
  <si>
    <t>F01.02.001</t>
  </si>
  <si>
    <t>Выезд на дом медсестры процедурной</t>
  </si>
  <si>
    <t>F05.10.002</t>
  </si>
  <si>
    <t>Выезд на дом для снятия ЭКГ</t>
  </si>
  <si>
    <t>D04.23.001</t>
  </si>
  <si>
    <t>Расшифровка, описание и интерпретация данных (выписка дубликата справки)</t>
  </si>
  <si>
    <t>Измерение роста, веса, динамометрия</t>
  </si>
  <si>
    <t>D30.069</t>
  </si>
  <si>
    <t>А06.10.003</t>
  </si>
  <si>
    <t>Рентгенография сердца с контрастированием пищевода</t>
  </si>
  <si>
    <t>А06.18..001</t>
  </si>
  <si>
    <t>А06.03.025</t>
  </si>
  <si>
    <t>Рентгенография бедра, голени, плеча, предплечья в 2-х проекциях</t>
  </si>
  <si>
    <t>А06.03.015</t>
  </si>
  <si>
    <t>Томография костей черепа, придаточных пазух носа, турецкого седла, носоглотки, гортани, височных костей, височно-нижечелюстных суставов (в 1-ой проекции)</t>
  </si>
  <si>
    <t>А06.09.006</t>
  </si>
  <si>
    <t>В04.039.02</t>
  </si>
  <si>
    <t>А06.28.002</t>
  </si>
  <si>
    <t>Обзорная рентгенография почек с экскреторной урографией (без контраста) по направлению из других ЛПУ</t>
  </si>
  <si>
    <t>Обзорная рентгенорафия почек с экскреторной урографией</t>
  </si>
  <si>
    <t>А06.09.007</t>
  </si>
  <si>
    <t>Рентгенография верхушек лёгких</t>
  </si>
  <si>
    <t>А06.03.043</t>
  </si>
  <si>
    <t>А06.26.001</t>
  </si>
  <si>
    <t>Рентгенография орбит, сосудистых отростков</t>
  </si>
  <si>
    <t>А06.03.013</t>
  </si>
  <si>
    <t>А06.03.051</t>
  </si>
  <si>
    <t>Рентгенография кисти или стопы в 2-х проекциях</t>
  </si>
  <si>
    <t>А06.03.005</t>
  </si>
  <si>
    <t>Компьютерная томография</t>
  </si>
  <si>
    <t>головного мозга</t>
  </si>
  <si>
    <t>А06.03.003</t>
  </si>
  <si>
    <t>головного мозга со стоимостью контраста</t>
  </si>
  <si>
    <t>глазницы</t>
  </si>
  <si>
    <t>А06.08.007</t>
  </si>
  <si>
    <t>придаточных пазух носа</t>
  </si>
  <si>
    <t>височной кости</t>
  </si>
  <si>
    <t>А06.03.58</t>
  </si>
  <si>
    <t>шейного отдела позвоночника</t>
  </si>
  <si>
    <t>посничного отдела позвоночника ( 1 сегмент )</t>
  </si>
  <si>
    <t>посничного отдела позвоночника ( 2 сегмента )</t>
  </si>
  <si>
    <t>посничного отдела позвоночника ( 3 сегмента )</t>
  </si>
  <si>
    <t>грудной полости</t>
  </si>
  <si>
    <t>А06.30.005</t>
  </si>
  <si>
    <t>брюшной полости</t>
  </si>
  <si>
    <t>брюшной полости  со стоимостью контраста</t>
  </si>
  <si>
    <t>А06.28.009</t>
  </si>
  <si>
    <t>почек</t>
  </si>
  <si>
    <t>почек со стоимостью контраста</t>
  </si>
  <si>
    <t>А06.20.002</t>
  </si>
  <si>
    <t>органов малого таза</t>
  </si>
  <si>
    <t>А06.20.002.003</t>
  </si>
  <si>
    <t>органов малого таза  со стоимостью контраста</t>
  </si>
  <si>
    <t>А06.04.017</t>
  </si>
  <si>
    <t>сустава</t>
  </si>
  <si>
    <t>мягких тканей области шеи</t>
  </si>
  <si>
    <t>дополнительное исследование брюшной полости  при контрастировании</t>
  </si>
  <si>
    <t>дополнительное исследование  головного мозга   при контрастировании</t>
  </si>
  <si>
    <t>дополнительное исследование  почек и надпочечников   при контрастировании</t>
  </si>
  <si>
    <t>дополнительное исследование  органов малого таза   при контрастировании</t>
  </si>
  <si>
    <t>Услуги патологоанатомического отделения</t>
  </si>
  <si>
    <t>376</t>
  </si>
  <si>
    <t>117</t>
  </si>
  <si>
    <t>156</t>
  </si>
  <si>
    <t>231</t>
  </si>
  <si>
    <t>309</t>
  </si>
  <si>
    <t>107</t>
  </si>
  <si>
    <t>Стационарное лечение  в отделениях стационара (1 койко-день)</t>
  </si>
  <si>
    <t>452</t>
  </si>
  <si>
    <t>Хирургическое</t>
  </si>
  <si>
    <t>Онкологическое</t>
  </si>
  <si>
    <t>Гинекологическое</t>
  </si>
  <si>
    <t>Оториноларингологическое</t>
  </si>
  <si>
    <t>Нефрологическое</t>
  </si>
  <si>
    <t>Ожоговое</t>
  </si>
  <si>
    <t>Сосудистой хирургии</t>
  </si>
  <si>
    <t>Кардиологическое №2</t>
  </si>
  <si>
    <t>Травматологическое (без стоимости металлоконструкции)</t>
  </si>
  <si>
    <t>Урологическое</t>
  </si>
  <si>
    <t>Хирургическое челюстно-лицевое (без стоимости металлоконструкции)</t>
  </si>
  <si>
    <t>Нейрохирургическое (без стоимости металлоконструкции)</t>
  </si>
  <si>
    <t>Неврологическое</t>
  </si>
  <si>
    <t>Кардиологическое №1</t>
  </si>
  <si>
    <t>Детское хирургическое (без стоимости металлоконструкции)</t>
  </si>
  <si>
    <t>Патология беременных</t>
  </si>
  <si>
    <t>Для беременных и рожениц</t>
  </si>
  <si>
    <t>Наркоз внутривенный до 30 мин.</t>
  </si>
  <si>
    <t>Наркоз внутривенный до  1 часа</t>
  </si>
  <si>
    <t>Наркоз внутривенный до  1,5 часа</t>
  </si>
  <si>
    <t>Наркоз эндотрахеальный (интубационный) до 30 мин</t>
  </si>
  <si>
    <t>Наркоз эндотрахеальный (интубационный) до  1 часа</t>
  </si>
  <si>
    <t>Наркоз эндотрахеальный (интубационный) до  1,5 часа</t>
  </si>
  <si>
    <t>Наркоз эндотрахеальный (интубационный) до  2 часов</t>
  </si>
  <si>
    <t>Операция с помощью малоинвазивных технологий(мини-доступом), высокотехная (до 30 мин)</t>
  </si>
  <si>
    <t>Операция с помощью малоинвазивных технологий(мини-доступом), высокотехная (до  1 часа)</t>
  </si>
  <si>
    <t>в  палате третьего уровня</t>
  </si>
  <si>
    <t>в  палате второго уровня</t>
  </si>
  <si>
    <t>в  палате первого уровня</t>
  </si>
  <si>
    <t>в палате "Полулюкс"</t>
  </si>
  <si>
    <t>в палате "Люкс"</t>
  </si>
  <si>
    <t>Прочие услуги:</t>
  </si>
  <si>
    <t>D02.20</t>
  </si>
  <si>
    <t>Терапия с использование современных фармакологических технологий</t>
  </si>
  <si>
    <t>по выставленным счетам</t>
  </si>
  <si>
    <t>D02.19</t>
  </si>
  <si>
    <t>Дополнительный расходный материал при оперативных вмешательствах</t>
  </si>
  <si>
    <t>D02.18</t>
  </si>
  <si>
    <t>Оформление документации в приемном покое</t>
  </si>
  <si>
    <t>496</t>
  </si>
  <si>
    <t>497</t>
  </si>
  <si>
    <t>F01.09</t>
  </si>
  <si>
    <t>Пребывание в палате с улучшенным лечебно-охранительным режимом при прерывании беременности больших сроков</t>
  </si>
  <si>
    <t>498</t>
  </si>
  <si>
    <t>Гистеросальпингография (ГСГ)</t>
  </si>
  <si>
    <t>499</t>
  </si>
  <si>
    <t>500</t>
  </si>
  <si>
    <t>501</t>
  </si>
  <si>
    <t>F01.07</t>
  </si>
  <si>
    <t>Пребывание в палате с улучшенным лечебно-охранительным режимом при диагностическом выскабливании</t>
  </si>
  <si>
    <t>502</t>
  </si>
  <si>
    <t>Прерывание беременности (для лиц без полиса ОМС)</t>
  </si>
  <si>
    <t>503</t>
  </si>
  <si>
    <t>Процедура дистанционной литотрипсии ( ДЛТ )</t>
  </si>
  <si>
    <t>504</t>
  </si>
  <si>
    <t>F01.08</t>
  </si>
  <si>
    <t>Пребывание в палате с улучшенным лечебно-охранительным режимом при высокотехнологических операциях (10 койко-дней)</t>
  </si>
  <si>
    <t>Эндоскопическая диссекция вен со склеротерапией:</t>
  </si>
  <si>
    <t>505</t>
  </si>
  <si>
    <t>А16.12.059.001</t>
  </si>
  <si>
    <t>операция 2,5 часа (малоинвазивные технологии)</t>
  </si>
  <si>
    <t>506</t>
  </si>
  <si>
    <t>F 01.34</t>
  </si>
  <si>
    <t>Пребывание в маломестной палате с улучшенным лечебно-озранительным режимом (10 койко-дней)</t>
  </si>
  <si>
    <t>507</t>
  </si>
  <si>
    <t>F 01.35</t>
  </si>
  <si>
    <t>Пребывание в 2-х палате с улучшенным лечебно-озранительным режимом (10 койко-дней)</t>
  </si>
  <si>
    <t>Эндоскопическая диссекция вен со склеротерапией для лиц без полиса ОМС (мини доступом)</t>
  </si>
  <si>
    <t>508</t>
  </si>
  <si>
    <t>А16.12.059.002</t>
  </si>
  <si>
    <t>операция до 2,5 часов (малоинвазивные технологии)</t>
  </si>
  <si>
    <t>509</t>
  </si>
  <si>
    <t>F 01.36</t>
  </si>
  <si>
    <t>размещение в маломестной палате с улучшенным лечебно-охранительным режимом (10 койко-дней)</t>
  </si>
  <si>
    <t>510</t>
  </si>
  <si>
    <t>F 01.37</t>
  </si>
  <si>
    <t>размещение в 2-х местной палате с улучшенным лечебно-охранительным режимом (10 койко-дней)</t>
  </si>
  <si>
    <t>511</t>
  </si>
  <si>
    <t>F01.13</t>
  </si>
  <si>
    <t>размещение в палате третьего уровня с улучшенным лечебно-охранительным режимом (7 к/дн.)</t>
  </si>
  <si>
    <t>F01.14</t>
  </si>
  <si>
    <t>размещение в палате второго уровня с улучшенным лечебно-охранительным режимом (7 к/дн.)</t>
  </si>
  <si>
    <t>F01.15</t>
  </si>
  <si>
    <t>размещение в палате первого уровня с улучшенным лечебно-охранительным режимом (7 к/дн.)</t>
  </si>
  <si>
    <t>F01.16</t>
  </si>
  <si>
    <t>размещение в в палате «ПолуЛюкс» с улучшенным лечебно-охранительным режимом (7 к/дн.)</t>
  </si>
  <si>
    <t>F01.17</t>
  </si>
  <si>
    <t>размещение в палате «Люкс» с улучшенным лечебно-охранительным режимом (7 к/дн.)</t>
  </si>
  <si>
    <t>Грыжесечение паховой грыжи с протезированием синтетическим протезом для диц без полиса ОМС</t>
  </si>
  <si>
    <t>операция до 1 часа + лечение 7 к/д</t>
  </si>
  <si>
    <t>F01.18</t>
  </si>
  <si>
    <t>F01.19</t>
  </si>
  <si>
    <t>F01.20</t>
  </si>
  <si>
    <t>F01.21</t>
  </si>
  <si>
    <t>F01.22</t>
  </si>
  <si>
    <t>F01.23</t>
  </si>
  <si>
    <t>размещение в палате третьего уровня с улучшенным лечебно-охранительным режимом (10 к/дн.)</t>
  </si>
  <si>
    <t>F01.24</t>
  </si>
  <si>
    <t>размещение в палате второго уровня с улучшенным лечебно-охранительным режимом (10 к/дн.)</t>
  </si>
  <si>
    <t>F01.25</t>
  </si>
  <si>
    <t>размещение в палате первого уровня с улучшенным лечебно-охранительным режимом (10 к/дн.)</t>
  </si>
  <si>
    <t>F01.26</t>
  </si>
  <si>
    <t>размещение в в палате «ПолуЛюкс» с улучшенным лечебно-охранительным режимом (10 к/дн.)</t>
  </si>
  <si>
    <t>F01.27</t>
  </si>
  <si>
    <t>размещение в палате «Люкс» с улучшенным лечебно-охранительным режимом (10 к/дн.)</t>
  </si>
  <si>
    <t>Грыжесечение вентральной грыжи с протезированием синтетическим протезом  для диц без полиса ОМС</t>
  </si>
  <si>
    <t>операция до 2 часов + лечение 10 к/д</t>
  </si>
  <si>
    <t>F01.28</t>
  </si>
  <si>
    <t>F01.29</t>
  </si>
  <si>
    <t>F01.30</t>
  </si>
  <si>
    <t>F01.31</t>
  </si>
  <si>
    <t>F01.32</t>
  </si>
  <si>
    <t>Хирургическое отделение (отделение заболеваний молочной железы)</t>
  </si>
  <si>
    <t>А16.20.003.001</t>
  </si>
  <si>
    <t>Хирургическая операция на молочной железе II категории сложности (полная стоимость с учетом стоимости лечения в отделении онкологического профиля стационара)</t>
  </si>
  <si>
    <t>А16.20.003.002</t>
  </si>
  <si>
    <t>Хирургическая операция на молочной железе II категории сложности (без учета стоимости лечения в отделении онкологического профиля стационара)</t>
  </si>
  <si>
    <t>А16.20.003.003</t>
  </si>
  <si>
    <t>Хирургическая операция на молочной железе III категории сложности (полная стоимость)</t>
  </si>
  <si>
    <t>А16.20.003.004</t>
  </si>
  <si>
    <t>Хирургическая операция на молочной железы III категории сложности (без размещения в палате третьего уровня, консультации врача-онколога (маммолога)-первичный прием)</t>
  </si>
  <si>
    <t>А16.20.003.005</t>
  </si>
  <si>
    <t>Хирургическая операция на молочной железе IV категории сложности (полная стоимость)</t>
  </si>
  <si>
    <t>А16.20.003.006</t>
  </si>
  <si>
    <t>Хирургическая операция на молочной железе IV категории сложности (без размещения в палате третьего уровня, консультации врача-онколога (маммолога)-первичный прием)</t>
  </si>
  <si>
    <t>Межрайонный перинатальный центр</t>
  </si>
  <si>
    <t>Пребывание в палате третьего уровня с улучшенным лечебно-охранительным режимом</t>
  </si>
  <si>
    <t>Оперативное лечение (цена услуги с НДС, 18%)</t>
  </si>
  <si>
    <t>Иссечение линейных рубцов с пластикой местными тканями, удаление липом, атером, др.невусов, базалиом, фибром, гигром</t>
  </si>
  <si>
    <t xml:space="preserve">Коррекция опущенных бровей </t>
  </si>
  <si>
    <t>А16.07.061</t>
  </si>
  <si>
    <t>Двойная губа</t>
  </si>
  <si>
    <t>А16.26.021.002</t>
  </si>
  <si>
    <t>Иссечение морщин верхних век</t>
  </si>
  <si>
    <t>А16.26.021.003</t>
  </si>
  <si>
    <t xml:space="preserve">Устранение морщин нижних век </t>
  </si>
  <si>
    <t xml:space="preserve">Иссечение татуировок с аутодермопластикой </t>
  </si>
  <si>
    <t>А23.01.005</t>
  </si>
  <si>
    <t>А23.01.001</t>
  </si>
  <si>
    <t>А23.01.002</t>
  </si>
  <si>
    <t>А23.01.003</t>
  </si>
  <si>
    <t xml:space="preserve">Липосакция области коленного сустава </t>
  </si>
  <si>
    <t>А23.01.004</t>
  </si>
  <si>
    <t xml:space="preserve">Протезирование молочных желез </t>
  </si>
  <si>
    <t>А16.07.022</t>
  </si>
  <si>
    <t xml:space="preserve">Круговая подтяжка лица </t>
  </si>
  <si>
    <t>А16.07.22.001</t>
  </si>
  <si>
    <t xml:space="preserve">Устранение морщин лба </t>
  </si>
  <si>
    <t>А16.26.021.004</t>
  </si>
  <si>
    <t>Устранение морщин верхних и нижних век</t>
  </si>
  <si>
    <t>D02.17.001</t>
  </si>
  <si>
    <t>Аренда койки хирургического профиля при пластических операциях</t>
  </si>
  <si>
    <t>Осмотр с выдачей справок, направлений</t>
  </si>
  <si>
    <t>Повторная  флюорография ( дубликат )</t>
  </si>
  <si>
    <t>F02.01</t>
  </si>
  <si>
    <t>Выдача заключения флюорографического исследования (без снимка)</t>
  </si>
  <si>
    <t>А05.10.004</t>
  </si>
  <si>
    <t>Перевозка пациента на автомобиле ГАЗ-3102 (пассажирский)</t>
  </si>
  <si>
    <t>F30.001</t>
  </si>
  <si>
    <t>- по городу (1 км)</t>
  </si>
  <si>
    <t>F30.002</t>
  </si>
  <si>
    <t>- за городом (1 км)</t>
  </si>
  <si>
    <t>Перевозка пациента на автомобиле ГАЗ-310231 (носилочный)</t>
  </si>
  <si>
    <t>F30.003</t>
  </si>
  <si>
    <t>F30.004</t>
  </si>
  <si>
    <t>Перевозка пациента на автомобиле ГАЗ-2705 (грузопассажирская)</t>
  </si>
  <si>
    <t>F30.005</t>
  </si>
  <si>
    <t>F30.006</t>
  </si>
  <si>
    <t>F03.01</t>
  </si>
  <si>
    <t>Бальзамирование трупа в патологоанатомическом отделении</t>
  </si>
  <si>
    <t>F03.02</t>
  </si>
  <si>
    <t>Бальзамирование трупа с выездом на дом</t>
  </si>
  <si>
    <t>760</t>
  </si>
  <si>
    <t>F03.03</t>
  </si>
  <si>
    <t>Подготовка трупа к траурному обряду</t>
  </si>
  <si>
    <t>535</t>
  </si>
  <si>
    <t>F03.04</t>
  </si>
  <si>
    <t>Хранение трупа в холодильной камере (1 сутки)</t>
  </si>
  <si>
    <t>475</t>
  </si>
  <si>
    <t>F03.05</t>
  </si>
  <si>
    <t>Оформление и выдача патологоанатомического заключения по требованию</t>
  </si>
  <si>
    <t>135</t>
  </si>
  <si>
    <t>A16.02.004.001</t>
  </si>
  <si>
    <t>A16.02.004.002</t>
  </si>
  <si>
    <t>A16.02.004.003</t>
  </si>
  <si>
    <t>В04.036.002.003</t>
  </si>
  <si>
    <t>Прейскурант цен на платные услуги по полису  ДМС,</t>
  </si>
  <si>
    <t>Приложение №3</t>
  </si>
  <si>
    <t>Приложение №4</t>
  </si>
  <si>
    <t>НДС 22%, руб.</t>
  </si>
  <si>
    <t>Профилактический осмотр врача-офтальмолога (с исследованием цветоощущения+периметрия)</t>
  </si>
  <si>
    <t xml:space="preserve">УЗИ матки и придатков (трансвагинально) </t>
  </si>
  <si>
    <t>Коррекция блефарохалязиса (верхнее веко)</t>
  </si>
  <si>
    <t>Коррекция блефарохалязиса (нижнее веко)</t>
  </si>
  <si>
    <t>Коррекция блефарохалязиса (круговая)</t>
  </si>
  <si>
    <t>A03.18.001.007</t>
  </si>
  <si>
    <t>Колоноскопия с введением  препаратов</t>
  </si>
  <si>
    <t>Удаление полипа толстой кишки  до 1,0 см эндоскопическое</t>
  </si>
  <si>
    <t>A16.18.019.002</t>
  </si>
  <si>
    <t>Удаление полипа толстой кишки  до 1,5 см эндоскопическое</t>
  </si>
  <si>
    <t>A16.18.019.003</t>
  </si>
  <si>
    <t>Удаление полипа толстой кишки  более 1,5 см эндоскопическое</t>
  </si>
  <si>
    <t>A16.18.019.004</t>
  </si>
  <si>
    <t>Удаление полипа прямой кишки  эндоскопическое</t>
  </si>
  <si>
    <t>Психиатрическое освидетельствование врачом-психиатром-наркологом, для прохождения периодических медицинских осмотров работников, предусмотренных порядком проведения обязательных и периодических медицинских осмотров работников, предусмотренных частью четвертой статьи 213 Трудового кодекса РФ, перечня медицинских противопоказаний к осуществлению работ с вредными и(или)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осмотры, в соответствии с приказом Минздрава России от 28.01.2021г. №29н.</t>
  </si>
  <si>
    <t>В04.036.002.005</t>
  </si>
  <si>
    <t>Психиатрическое освидетельствование врачом–психиатром-наркологом водителей транспортных средств(кандидатов в водители транспортных средств) на наличие (отсутствие) медицинских противопоказаний к управлению транспортными средствами(для получения разрешения на допуск к управлению транспортными средствами всех категорий, специального назначения  и маломерными судами, в соответствии с приказом МЗ РФ от 24.11.2021 №1092н, перечнем утвержденным Постановлением Правительства РФ от 29.12.2014г.№1604.</t>
  </si>
  <si>
    <t>В04.036.002.008</t>
  </si>
  <si>
    <t>Психиатрическое освидетельствование врачом-психиатром-наркологом граждан (старше 18 лет), при поступлении в учебные заведения и иные цели.</t>
  </si>
  <si>
    <t>В04.036.002.015</t>
  </si>
  <si>
    <t>В04.035.002.015</t>
  </si>
  <si>
    <t>Осмотр врача-психиатра первичный с выдачей информационной справки, зарегистрированных в Стерлитамакском районе</t>
  </si>
  <si>
    <t>Рентгенография позвоночника (1 отдел) во ФРИ (3 проекции)</t>
  </si>
  <si>
    <t>A05.03.002.001</t>
  </si>
  <si>
    <t>A05.03.002.002</t>
  </si>
  <si>
    <t>A05.03.002.003</t>
  </si>
  <si>
    <t>A05.03.002.004</t>
  </si>
  <si>
    <t>Магниторезонансная томография поясничного отдела позвоночника и копчика</t>
  </si>
  <si>
    <t>A05.30.005.003</t>
  </si>
  <si>
    <t xml:space="preserve">Магнитно-резонансная томография брюшной полости и забрюшинного пространства </t>
  </si>
  <si>
    <t>A05.30.008.002</t>
  </si>
  <si>
    <t>А05.30.008</t>
  </si>
  <si>
    <t>Магниторезонансная томография сосудов шеи</t>
  </si>
  <si>
    <t>A05.03.004.001</t>
  </si>
  <si>
    <t>Мультиспиральная компьютерная томография одного отдела позвоночника с мультипланарной и трехмерной реконструкцией (не более трех сегментов)</t>
  </si>
  <si>
    <t>А06.12.058</t>
  </si>
  <si>
    <t>Компьютерно-томографическая ангиография брахиоцефальных артерий</t>
  </si>
  <si>
    <t>А18.05.002.001</t>
  </si>
  <si>
    <t>Гемодиализ интермитирующий высокопоточный (1 процедура)</t>
  </si>
  <si>
    <t>А16.30.085.003</t>
  </si>
  <si>
    <t>А16.30.085.004</t>
  </si>
  <si>
    <t xml:space="preserve">Циркумцизио </t>
  </si>
  <si>
    <t>Отделение рентгенохирургических методов диагностики и лечения</t>
  </si>
  <si>
    <t>А06.10.006</t>
  </si>
  <si>
    <t>Коронарная ангиография</t>
  </si>
  <si>
    <t>А06.10.006.003</t>
  </si>
  <si>
    <t>Коронарошунтография</t>
  </si>
  <si>
    <t>А06.12.031</t>
  </si>
  <si>
    <t>Церебральная ангиография</t>
  </si>
  <si>
    <t>А06.12.012</t>
  </si>
  <si>
    <t>Брюшная аортография ангиография</t>
  </si>
  <si>
    <t>А06.12.030</t>
  </si>
  <si>
    <t>Ангиография сосудов почек</t>
  </si>
  <si>
    <t>А06.12.009.001</t>
  </si>
  <si>
    <t>Ангиография грудной аорты</t>
  </si>
  <si>
    <t>А06.12.005.001</t>
  </si>
  <si>
    <t>Ангиография дуги аорты</t>
  </si>
  <si>
    <t>А06.12.017</t>
  </si>
  <si>
    <t>Ангиография артерий конечностей прямая</t>
  </si>
  <si>
    <t>А06.12.018</t>
  </si>
  <si>
    <t>Ангиография артерий конечностей ретроградная</t>
  </si>
  <si>
    <t>А06.12.020</t>
  </si>
  <si>
    <t xml:space="preserve">Флебография верхней полой вены </t>
  </si>
  <si>
    <t>А06.12.021</t>
  </si>
  <si>
    <t xml:space="preserve">Флебография нижней полой вены </t>
  </si>
  <si>
    <t>А06.12.004.009</t>
  </si>
  <si>
    <t>Транслюминальная баллонная ангиопластика и стентирование коронарных артерий</t>
  </si>
  <si>
    <t>Перевозка по г. Стерлитамаку маломобильных, на инвалидной коляске или лежачих граждан из больницы домой/из дома в больницу (сопровождение, спуск/подъем осуществляется силами Заказчика).</t>
  </si>
  <si>
    <t>Перевозка по Стерлитамакскому району  маломобильных, на инвалидной коляске или лежачих граждан из больницы домой (сопровождение, спуск/подъем осуществляется силами Заказчика).</t>
  </si>
  <si>
    <t>Предоставление автотранспорта для выезда медицинских специалистов на территорию заказчика (г. Стерлитамак) и обратно</t>
  </si>
  <si>
    <t>Предоставление актового зала для проведения мероприятий (1 час)</t>
  </si>
  <si>
    <t>к приказу от 29.12.2025г. №___________</t>
  </si>
  <si>
    <r>
      <t xml:space="preserve">                                                                                                                                                                    </t>
    </r>
    <r>
      <rPr>
        <u/>
        <sz val="11"/>
        <rFont val="Times New Roman"/>
        <family val="1"/>
        <charset val="204"/>
      </rPr>
      <t>"29 "  декабря 2025 г.</t>
    </r>
  </si>
  <si>
    <t xml:space="preserve">оказываемые в ГБУЗ РБ ГКБ  № 1 г. Стерлитамак c 01.02.2026 г. </t>
  </si>
  <si>
    <t>оказываемые по полису ДМС в ГБУЗ РБ ГКБ  № 1 г. Стерлитамак c 01.02.2026 г.</t>
  </si>
  <si>
    <t>к приказу от 29.12.2025г. №__________</t>
  </si>
  <si>
    <t>"29" декабря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</si>
</sst>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\ ##0.00\ _₽_-;\-* #\ ##0.00\ _₽_-;_-* &quot;-&quot;??\ _₽_-;_-@_-"/>
    <numFmt numFmtId="165" formatCode="#\ ##0.00&quot;р.&quot;"/>
    <numFmt numFmtId="166" formatCode="#\ ##0_р_."/>
    <numFmt numFmtId="167" formatCode="#\ ##0.00_р_."/>
    <numFmt numFmtId="168" formatCode="0.0"/>
    <numFmt numFmtId="169" formatCode="#\ ##0"/>
    <numFmt numFmtId="170" formatCode="#\ ##0.00"/>
    <numFmt numFmtId="171" formatCode="dd\.mm\.yyyy"/>
    <numFmt numFmtId="172" formatCode="_-* #\ ##0.0\ _₽_-;\-* #\ ##0.0\ _₽_-;_-* &quot;-&quot;??\ _₽_-;_-@_-"/>
  </numFmts>
  <fonts count="29">
    <font>
      <sz val="10"/>
      <name val="Arial"/>
      <charset val="13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name val="Arial Cyr"/>
      <charset val="204"/>
    </font>
    <font>
      <b/>
      <sz val="12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 applyNumberFormat="0" applyFont="0" applyFill="0" applyBorder="0" applyAlignment="0" applyProtection="0">
      <alignment vertical="top"/>
    </xf>
    <xf numFmtId="164" fontId="11" fillId="0" borderId="0" applyFont="0" applyFill="0" applyBorder="0" applyAlignment="0" applyProtection="0"/>
    <xf numFmtId="0" fontId="24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164" fontId="11" fillId="0" borderId="0" applyFont="0" applyFill="0" applyBorder="0" applyAlignment="0" applyProtection="0"/>
  </cellStyleXfs>
  <cellXfs count="573">
    <xf numFmtId="0" fontId="0" fillId="0" borderId="0" xfId="0" applyAlignment="1"/>
    <xf numFmtId="49" fontId="1" fillId="2" borderId="1" xfId="0" applyNumberFormat="1" applyFont="1" applyFill="1" applyBorder="1" applyAlignment="1" applyProtection="1">
      <alignment horizontal="center" vertical="top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165" fontId="0" fillId="0" borderId="0" xfId="0" applyNumberFormat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center" vertical="top"/>
    </xf>
    <xf numFmtId="0" fontId="1" fillId="3" borderId="0" xfId="0" applyNumberFormat="1" applyFont="1" applyFill="1" applyBorder="1" applyAlignment="1" applyProtection="1">
      <alignment vertical="top"/>
    </xf>
    <xf numFmtId="0" fontId="1" fillId="4" borderId="0" xfId="0" applyNumberFormat="1" applyFont="1" applyFill="1" applyBorder="1" applyAlignment="1" applyProtection="1">
      <alignment vertical="top"/>
    </xf>
    <xf numFmtId="0" fontId="1" fillId="5" borderId="0" xfId="0" applyNumberFormat="1" applyFont="1" applyFill="1" applyBorder="1" applyAlignment="1" applyProtection="1">
      <alignment vertical="top"/>
    </xf>
    <xf numFmtId="0" fontId="1" fillId="6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vertical="top"/>
    </xf>
    <xf numFmtId="166" fontId="1" fillId="0" borderId="0" xfId="0" applyNumberFormat="1" applyFont="1" applyFill="1" applyBorder="1" applyAlignment="1" applyProtection="1">
      <alignment vertical="top"/>
    </xf>
    <xf numFmtId="167" fontId="1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left" vertical="top" wrapText="1"/>
    </xf>
    <xf numFmtId="167" fontId="2" fillId="0" borderId="0" xfId="0" applyNumberFormat="1" applyFont="1" applyFill="1" applyBorder="1" applyAlignment="1" applyProtection="1">
      <alignment horizontal="center" vertical="center"/>
    </xf>
    <xf numFmtId="167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1" fillId="0" borderId="5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 wrapText="1"/>
    </xf>
    <xf numFmtId="168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2" fillId="7" borderId="1" xfId="0" applyNumberFormat="1" applyFont="1" applyFill="1" applyBorder="1" applyAlignment="1" applyProtection="1">
      <alignment horizontal="center" vertical="top"/>
    </xf>
    <xf numFmtId="49" fontId="2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vertical="top"/>
    </xf>
    <xf numFmtId="1" fontId="1" fillId="0" borderId="1" xfId="0" applyNumberFormat="1" applyFont="1" applyFill="1" applyBorder="1" applyAlignment="1" applyProtection="1">
      <alignment horizontal="center" vertical="top"/>
    </xf>
    <xf numFmtId="0" fontId="1" fillId="7" borderId="1" xfId="0" applyNumberFormat="1" applyFont="1" applyFill="1" applyBorder="1" applyAlignment="1" applyProtection="1">
      <alignment horizontal="center" vertical="top"/>
    </xf>
    <xf numFmtId="166" fontId="3" fillId="0" borderId="0" xfId="0" applyNumberFormat="1" applyFont="1" applyFill="1" applyBorder="1" applyAlignment="1" applyProtection="1">
      <alignment vertical="top"/>
    </xf>
    <xf numFmtId="167" fontId="3" fillId="0" borderId="0" xfId="0" applyNumberFormat="1" applyFont="1" applyFill="1" applyBorder="1" applyAlignment="1" applyProtection="1">
      <alignment horizontal="right" vertical="center"/>
    </xf>
    <xf numFmtId="167" fontId="2" fillId="0" borderId="0" xfId="0" applyNumberFormat="1" applyFont="1" applyFill="1" applyBorder="1" applyAlignment="1" applyProtection="1">
      <alignment horizontal="right" vertical="center"/>
    </xf>
    <xf numFmtId="0" fontId="1" fillId="0" borderId="5" xfId="0" applyNumberFormat="1" applyFont="1" applyFill="1" applyBorder="1" applyAlignment="1" applyProtection="1">
      <alignment horizontal="center" vertical="top"/>
    </xf>
    <xf numFmtId="166" fontId="1" fillId="0" borderId="5" xfId="0" applyNumberFormat="1" applyFont="1" applyFill="1" applyBorder="1" applyAlignment="1" applyProtection="1">
      <alignment vertical="top"/>
    </xf>
    <xf numFmtId="167" fontId="1" fillId="0" borderId="5" xfId="0" applyNumberFormat="1" applyFont="1" applyFill="1" applyBorder="1" applyAlignment="1" applyProtection="1">
      <alignment horizontal="right" vertical="center"/>
    </xf>
    <xf numFmtId="166" fontId="1" fillId="0" borderId="1" xfId="0" applyNumberFormat="1" applyFont="1" applyFill="1" applyBorder="1" applyAlignment="1" applyProtection="1">
      <alignment vertical="top"/>
    </xf>
    <xf numFmtId="2" fontId="1" fillId="0" borderId="1" xfId="0" applyNumberFormat="1" applyFont="1" applyFill="1" applyBorder="1" applyAlignment="1" applyProtection="1">
      <alignment horizontal="center" vertical="top"/>
    </xf>
    <xf numFmtId="167" fontId="1" fillId="0" borderId="1" xfId="0" applyNumberFormat="1" applyFont="1" applyFill="1" applyBorder="1" applyAlignment="1" applyProtection="1">
      <alignment horizontal="right" vertical="center"/>
    </xf>
    <xf numFmtId="166" fontId="2" fillId="0" borderId="1" xfId="0" applyNumberFormat="1" applyFont="1" applyFill="1" applyBorder="1" applyAlignment="1" applyProtection="1">
      <alignment vertical="top"/>
    </xf>
    <xf numFmtId="2" fontId="2" fillId="0" borderId="1" xfId="0" applyNumberFormat="1" applyFont="1" applyFill="1" applyBorder="1" applyAlignment="1" applyProtection="1">
      <alignment horizontal="center" vertical="top"/>
    </xf>
    <xf numFmtId="167" fontId="2" fillId="0" borderId="1" xfId="0" applyNumberFormat="1" applyFont="1" applyFill="1" applyBorder="1" applyAlignment="1" applyProtection="1">
      <alignment horizontal="right" vertical="center"/>
    </xf>
    <xf numFmtId="169" fontId="1" fillId="0" borderId="1" xfId="0" applyNumberFormat="1" applyFont="1" applyFill="1" applyBorder="1" applyAlignment="1" applyProtection="1">
      <alignment horizontal="center" vertical="top"/>
    </xf>
    <xf numFmtId="166" fontId="1" fillId="0" borderId="1" xfId="0" applyNumberFormat="1" applyFont="1" applyFill="1" applyBorder="1" applyAlignment="1" applyProtection="1">
      <alignment horizontal="center" vertical="top"/>
    </xf>
    <xf numFmtId="167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distributed"/>
    </xf>
    <xf numFmtId="0" fontId="1" fillId="0" borderId="1" xfId="0" applyNumberFormat="1" applyFont="1" applyFill="1" applyBorder="1" applyAlignment="1" applyProtection="1">
      <alignment horizontal="right" vertical="top"/>
    </xf>
    <xf numFmtId="166" fontId="1" fillId="0" borderId="1" xfId="0" applyNumberFormat="1" applyFont="1" applyFill="1" applyBorder="1" applyAlignment="1" applyProtection="1">
      <alignment horizontal="right" vertical="top"/>
    </xf>
    <xf numFmtId="2" fontId="1" fillId="0" borderId="1" xfId="0" applyNumberFormat="1" applyFont="1" applyFill="1" applyBorder="1" applyAlignment="1" applyProtection="1">
      <alignment horizontal="right" vertical="top"/>
    </xf>
    <xf numFmtId="170" fontId="1" fillId="0" borderId="1" xfId="0" applyNumberFormat="1" applyFont="1" applyFill="1" applyBorder="1" applyAlignment="1" applyProtection="1">
      <alignment horizontal="center" vertical="top"/>
    </xf>
    <xf numFmtId="2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horizontal="left" vertical="top"/>
    </xf>
    <xf numFmtId="0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66" fontId="1" fillId="0" borderId="1" xfId="0" applyNumberFormat="1" applyFont="1" applyFill="1" applyBorder="1" applyAlignment="1" applyProtection="1">
      <alignment horizontal="right" vertical="center"/>
    </xf>
    <xf numFmtId="2" fontId="1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top" wrapText="1"/>
    </xf>
    <xf numFmtId="167" fontId="1" fillId="0" borderId="1" xfId="0" applyNumberFormat="1" applyFont="1" applyFill="1" applyBorder="1" applyAlignment="1" applyProtection="1">
      <alignment horizontal="center" vertical="top"/>
    </xf>
    <xf numFmtId="167" fontId="1" fillId="0" borderId="1" xfId="0" applyNumberFormat="1" applyFont="1" applyFill="1" applyBorder="1" applyAlignment="1" applyProtection="1">
      <alignment horizontal="right" vertical="distributed"/>
    </xf>
    <xf numFmtId="2" fontId="1" fillId="0" borderId="1" xfId="0" applyNumberFormat="1" applyFont="1" applyFill="1" applyBorder="1" applyAlignment="1" applyProtection="1">
      <alignment vertical="top"/>
    </xf>
    <xf numFmtId="167" fontId="1" fillId="0" borderId="1" xfId="0" applyNumberFormat="1" applyFont="1" applyFill="1" applyBorder="1" applyAlignment="1" applyProtection="1">
      <alignment horizontal="right" vertical="top"/>
    </xf>
    <xf numFmtId="0" fontId="1" fillId="0" borderId="1" xfId="0" applyNumberFormat="1" applyFont="1" applyFill="1" applyBorder="1" applyAlignment="1" applyProtection="1">
      <alignment horizontal="left" vertical="top"/>
    </xf>
    <xf numFmtId="0" fontId="1" fillId="0" borderId="1" xfId="0" applyNumberFormat="1" applyFont="1" applyFill="1" applyBorder="1" applyAlignment="1" applyProtection="1">
      <alignment horizontal="left" vertical="distributed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1" fontId="1" fillId="0" borderId="1" xfId="0" applyNumberFormat="1" applyFont="1" applyFill="1" applyBorder="1" applyAlignment="1" applyProtection="1">
      <alignment horizontal="left" vertical="top"/>
    </xf>
    <xf numFmtId="0" fontId="1" fillId="0" borderId="1" xfId="0" applyFont="1" applyFill="1" applyBorder="1" applyAlignment="1">
      <alignment wrapText="1"/>
    </xf>
    <xf numFmtId="1" fontId="1" fillId="0" borderId="1" xfId="0" applyNumberFormat="1" applyFont="1" applyFill="1" applyBorder="1" applyAlignment="1" applyProtection="1">
      <alignment horizontal="left" vertical="top" indent="3"/>
    </xf>
    <xf numFmtId="49" fontId="1" fillId="7" borderId="1" xfId="0" applyNumberFormat="1" applyFont="1" applyFill="1" applyBorder="1" applyAlignment="1" applyProtection="1">
      <alignment horizontal="center" vertical="top"/>
    </xf>
    <xf numFmtId="170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4" fillId="7" borderId="1" xfId="0" applyFont="1" applyFill="1" applyBorder="1" applyAlignment="1">
      <alignment vertical="top" wrapText="1"/>
    </xf>
    <xf numFmtId="49" fontId="4" fillId="7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distributed"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1" fillId="8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1" fillId="7" borderId="0" xfId="0" applyNumberFormat="1" applyFont="1" applyFill="1" applyBorder="1" applyAlignment="1" applyProtection="1">
      <alignment vertical="top"/>
    </xf>
    <xf numFmtId="0" fontId="2" fillId="3" borderId="0" xfId="0" applyNumberFormat="1" applyFont="1" applyFill="1" applyBorder="1" applyAlignment="1" applyProtection="1">
      <alignment vertical="top"/>
    </xf>
    <xf numFmtId="0" fontId="1" fillId="9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right" vertical="top"/>
    </xf>
    <xf numFmtId="164" fontId="1" fillId="0" borderId="0" xfId="1" applyFont="1" applyFill="1" applyBorder="1" applyAlignment="1" applyProtection="1">
      <alignment vertical="top"/>
    </xf>
    <xf numFmtId="2" fontId="1" fillId="0" borderId="0" xfId="1" applyNumberFormat="1" applyFont="1" applyFill="1" applyBorder="1" applyAlignment="1" applyProtection="1">
      <alignment horizontal="right" vertical="top"/>
    </xf>
    <xf numFmtId="164" fontId="1" fillId="0" borderId="0" xfId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horizontal="right" vertical="top" wrapText="1"/>
    </xf>
    <xf numFmtId="0" fontId="2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/>
    </xf>
    <xf numFmtId="167" fontId="8" fillId="0" borderId="0" xfId="0" applyNumberFormat="1" applyFont="1" applyFill="1" applyBorder="1" applyAlignment="1" applyProtection="1">
      <alignment vertical="center"/>
    </xf>
    <xf numFmtId="167" fontId="8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distributed" wrapText="1"/>
    </xf>
    <xf numFmtId="0" fontId="9" fillId="0" borderId="1" xfId="0" applyNumberFormat="1" applyFont="1" applyFill="1" applyBorder="1" applyAlignment="1" applyProtection="1">
      <alignment vertical="top"/>
    </xf>
    <xf numFmtId="0" fontId="2" fillId="4" borderId="1" xfId="0" applyNumberFormat="1" applyFont="1" applyFill="1" applyBorder="1" applyAlignment="1" applyProtection="1">
      <alignment horizontal="center" vertical="top"/>
    </xf>
    <xf numFmtId="0" fontId="2" fillId="4" borderId="1" xfId="0" applyNumberFormat="1" applyFont="1" applyFill="1" applyBorder="1" applyAlignment="1" applyProtection="1">
      <alignment horizontal="left" vertical="top" wrapText="1"/>
    </xf>
    <xf numFmtId="0" fontId="1" fillId="4" borderId="1" xfId="0" applyNumberFormat="1" applyFont="1" applyFill="1" applyBorder="1" applyAlignment="1" applyProtection="1">
      <alignment horizontal="right" vertical="top" wrapText="1"/>
    </xf>
    <xf numFmtId="0" fontId="1" fillId="4" borderId="1" xfId="0" applyNumberFormat="1" applyFont="1" applyFill="1" applyBorder="1" applyAlignment="1" applyProtection="1">
      <alignment horizontal="right" vertical="top"/>
    </xf>
    <xf numFmtId="0" fontId="1" fillId="4" borderId="1" xfId="0" applyNumberFormat="1" applyFont="1" applyFill="1" applyBorder="1" applyAlignment="1" applyProtection="1">
      <alignment vertical="top"/>
    </xf>
    <xf numFmtId="0" fontId="5" fillId="4" borderId="1" xfId="0" applyNumberFormat="1" applyFont="1" applyFill="1" applyBorder="1" applyAlignment="1" applyProtection="1">
      <alignment horizontal="left" vertical="top" wrapText="1"/>
    </xf>
    <xf numFmtId="0" fontId="1" fillId="4" borderId="1" xfId="0" applyNumberFormat="1" applyFont="1" applyFill="1" applyBorder="1" applyAlignment="1" applyProtection="1">
      <alignment horizontal="center" vertical="top"/>
    </xf>
    <xf numFmtId="49" fontId="1" fillId="4" borderId="1" xfId="0" applyNumberFormat="1" applyFont="1" applyFill="1" applyBorder="1" applyAlignment="1" applyProtection="1">
      <alignment horizontal="center" vertical="top"/>
    </xf>
    <xf numFmtId="0" fontId="1" fillId="4" borderId="1" xfId="0" applyNumberFormat="1" applyFont="1" applyFill="1" applyBorder="1" applyAlignment="1" applyProtection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1" xfId="0" applyFont="1" applyBorder="1" applyAlignment="1"/>
    <xf numFmtId="0" fontId="5" fillId="0" borderId="0" xfId="0" applyNumberFormat="1" applyFont="1" applyFill="1" applyBorder="1" applyAlignment="1" applyProtection="1">
      <alignment vertical="top" wrapText="1"/>
    </xf>
    <xf numFmtId="0" fontId="10" fillId="0" borderId="0" xfId="0" applyNumberFormat="1" applyFont="1" applyFill="1" applyBorder="1" applyAlignment="1" applyProtection="1">
      <alignment vertical="top"/>
    </xf>
    <xf numFmtId="0" fontId="10" fillId="0" borderId="0" xfId="0" applyNumberFormat="1" applyFont="1" applyFill="1" applyBorder="1" applyAlignment="1" applyProtection="1">
      <alignment horizontal="right" vertical="top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vertical="top"/>
    </xf>
    <xf numFmtId="0" fontId="11" fillId="0" borderId="0" xfId="0" applyFont="1" applyFill="1" applyBorder="1" applyAlignment="1">
      <alignment vertical="top"/>
    </xf>
    <xf numFmtId="0" fontId="5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right"/>
    </xf>
    <xf numFmtId="0" fontId="12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vertical="top"/>
    </xf>
    <xf numFmtId="0" fontId="1" fillId="8" borderId="1" xfId="0" applyNumberFormat="1" applyFont="1" applyFill="1" applyBorder="1" applyAlignment="1" applyProtection="1">
      <alignment vertical="top" wrapText="1"/>
    </xf>
    <xf numFmtId="2" fontId="2" fillId="0" borderId="1" xfId="1" applyNumberFormat="1" applyFont="1" applyFill="1" applyBorder="1" applyAlignment="1" applyProtection="1">
      <alignment horizontal="center" vertical="center" wrapText="1"/>
    </xf>
    <xf numFmtId="164" fontId="2" fillId="0" borderId="1" xfId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vertical="top"/>
    </xf>
    <xf numFmtId="164" fontId="1" fillId="0" borderId="1" xfId="1" applyFont="1" applyFill="1" applyBorder="1" applyAlignment="1" applyProtection="1">
      <alignment vertical="top"/>
    </xf>
    <xf numFmtId="2" fontId="1" fillId="8" borderId="1" xfId="1" applyNumberFormat="1" applyFont="1" applyFill="1" applyBorder="1" applyAlignment="1" applyProtection="1">
      <alignment horizontal="right" vertical="top"/>
    </xf>
    <xf numFmtId="164" fontId="1" fillId="8" borderId="1" xfId="1" applyFont="1" applyFill="1" applyBorder="1" applyAlignment="1" applyProtection="1">
      <alignment horizontal="right" vertical="top"/>
    </xf>
    <xf numFmtId="164" fontId="12" fillId="8" borderId="1" xfId="1" applyFont="1" applyFill="1" applyBorder="1" applyAlignment="1" applyProtection="1">
      <alignment horizontal="right" vertical="top"/>
    </xf>
    <xf numFmtId="164" fontId="12" fillId="0" borderId="1" xfId="1" applyFont="1" applyFill="1" applyBorder="1" applyAlignment="1" applyProtection="1">
      <alignment vertical="top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/>
    <xf numFmtId="0" fontId="1" fillId="4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5" fillId="4" borderId="1" xfId="3" applyNumberFormat="1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justify" vertical="top" wrapText="1"/>
    </xf>
    <xf numFmtId="0" fontId="10" fillId="4" borderId="1" xfId="0" applyFont="1" applyFill="1" applyBorder="1" applyAlignment="1">
      <alignment vertical="top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right" vertical="top"/>
    </xf>
    <xf numFmtId="0" fontId="13" fillId="4" borderId="1" xfId="0" applyFont="1" applyFill="1" applyBorder="1" applyAlignment="1">
      <alignment horizontal="center" vertical="top"/>
    </xf>
    <xf numFmtId="0" fontId="1" fillId="4" borderId="1" xfId="3" applyNumberFormat="1" applyFont="1" applyFill="1" applyBorder="1" applyAlignment="1" applyProtection="1">
      <alignment vertical="top"/>
    </xf>
    <xf numFmtId="0" fontId="1" fillId="4" borderId="1" xfId="3" applyNumberFormat="1" applyFont="1" applyFill="1" applyBorder="1" applyAlignment="1" applyProtection="1">
      <alignment horizontal="center" vertical="top"/>
    </xf>
    <xf numFmtId="0" fontId="1" fillId="4" borderId="1" xfId="3" applyNumberFormat="1" applyFont="1" applyFill="1" applyBorder="1" applyAlignment="1" applyProtection="1">
      <alignment horizontal="left" vertical="top" wrapText="1"/>
    </xf>
    <xf numFmtId="0" fontId="1" fillId="4" borderId="1" xfId="3" applyFont="1" applyFill="1" applyBorder="1" applyAlignment="1">
      <alignment horizontal="center" vertical="top" wrapText="1"/>
    </xf>
    <xf numFmtId="0" fontId="1" fillId="4" borderId="1" xfId="3" applyFont="1" applyFill="1" applyBorder="1" applyAlignment="1">
      <alignment vertical="top" wrapText="1"/>
    </xf>
    <xf numFmtId="49" fontId="1" fillId="4" borderId="1" xfId="3" applyNumberFormat="1" applyFont="1" applyFill="1" applyBorder="1" applyAlignment="1" applyProtection="1">
      <alignment horizontal="center" vertical="top"/>
    </xf>
    <xf numFmtId="0" fontId="1" fillId="4" borderId="1" xfId="3" applyNumberFormat="1" applyFont="1" applyFill="1" applyBorder="1" applyAlignment="1" applyProtection="1">
      <alignment vertical="top" wrapText="1"/>
    </xf>
    <xf numFmtId="0" fontId="1" fillId="4" borderId="1" xfId="0" applyNumberFormat="1" applyFont="1" applyFill="1" applyBorder="1" applyAlignment="1" applyProtection="1">
      <alignment vertical="top" wrapText="1"/>
    </xf>
    <xf numFmtId="170" fontId="1" fillId="4" borderId="1" xfId="0" applyNumberFormat="1" applyFont="1" applyFill="1" applyBorder="1" applyAlignment="1">
      <alignment horizontal="right" vertical="top"/>
    </xf>
    <xf numFmtId="170" fontId="1" fillId="4" borderId="1" xfId="0" applyNumberFormat="1" applyFont="1" applyFill="1" applyBorder="1" applyAlignment="1" applyProtection="1">
      <alignment vertical="top"/>
    </xf>
    <xf numFmtId="169" fontId="1" fillId="4" borderId="1" xfId="0" applyNumberFormat="1" applyFont="1" applyFill="1" applyBorder="1" applyAlignment="1" applyProtection="1">
      <alignment vertical="top"/>
    </xf>
    <xf numFmtId="2" fontId="1" fillId="0" borderId="1" xfId="1" applyNumberFormat="1" applyFont="1" applyFill="1" applyBorder="1" applyAlignment="1" applyProtection="1">
      <alignment horizontal="right" vertical="top"/>
    </xf>
    <xf numFmtId="164" fontId="1" fillId="0" borderId="1" xfId="1" applyFont="1" applyFill="1" applyBorder="1" applyAlignment="1" applyProtection="1">
      <alignment horizontal="right" vertical="top"/>
    </xf>
    <xf numFmtId="0" fontId="1" fillId="8" borderId="1" xfId="0" applyNumberFormat="1" applyFont="1" applyFill="1" applyBorder="1" applyAlignment="1" applyProtection="1">
      <alignment horizontal="center" vertical="top"/>
    </xf>
    <xf numFmtId="0" fontId="1" fillId="8" borderId="1" xfId="0" applyNumberFormat="1" applyFont="1" applyFill="1" applyBorder="1" applyAlignment="1" applyProtection="1">
      <alignment horizontal="left" vertical="top" wrapText="1"/>
    </xf>
    <xf numFmtId="0" fontId="1" fillId="8" borderId="1" xfId="0" applyNumberFormat="1" applyFont="1" applyFill="1" applyBorder="1" applyAlignment="1" applyProtection="1">
      <alignment horizontal="right" vertical="top" wrapText="1"/>
    </xf>
    <xf numFmtId="0" fontId="1" fillId="8" borderId="1" xfId="0" applyNumberFormat="1" applyFont="1" applyFill="1" applyBorder="1" applyAlignment="1" applyProtection="1">
      <alignment horizontal="right" vertical="top"/>
    </xf>
    <xf numFmtId="0" fontId="5" fillId="8" borderId="1" xfId="0" applyNumberFormat="1" applyFont="1" applyFill="1" applyBorder="1" applyAlignment="1" applyProtection="1">
      <alignment horizontal="left" vertical="top" wrapText="1"/>
    </xf>
    <xf numFmtId="49" fontId="1" fillId="8" borderId="1" xfId="0" applyNumberFormat="1" applyFont="1" applyFill="1" applyBorder="1" applyAlignment="1" applyProtection="1">
      <alignment horizontal="center" vertical="top"/>
    </xf>
    <xf numFmtId="49" fontId="4" fillId="4" borderId="1" xfId="0" applyNumberFormat="1" applyFont="1" applyFill="1" applyBorder="1" applyAlignment="1" applyProtection="1">
      <alignment horizontal="center" vertical="top"/>
    </xf>
    <xf numFmtId="0" fontId="1" fillId="4" borderId="1" xfId="0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horizontal="justify" vertical="top" wrapText="1"/>
    </xf>
    <xf numFmtId="0" fontId="1" fillId="8" borderId="1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justify" vertical="top" wrapText="1"/>
    </xf>
    <xf numFmtId="0" fontId="1" fillId="8" borderId="1" xfId="0" applyFont="1" applyFill="1" applyBorder="1" applyAlignment="1">
      <alignment horizontal="right" vertical="top" wrapText="1"/>
    </xf>
    <xf numFmtId="0" fontId="1" fillId="8" borderId="1" xfId="0" applyFont="1" applyFill="1" applyBorder="1" applyAlignment="1">
      <alignment horizontal="right" vertical="top"/>
    </xf>
    <xf numFmtId="0" fontId="5" fillId="8" borderId="1" xfId="0" applyFont="1" applyFill="1" applyBorder="1" applyAlignment="1">
      <alignment horizontal="justify" vertical="top" wrapText="1"/>
    </xf>
    <xf numFmtId="0" fontId="14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vertical="top"/>
    </xf>
    <xf numFmtId="0" fontId="10" fillId="4" borderId="1" xfId="0" applyFont="1" applyFill="1" applyBorder="1" applyAlignment="1">
      <alignment horizontal="center" vertical="top"/>
    </xf>
    <xf numFmtId="1" fontId="1" fillId="4" borderId="1" xfId="0" applyNumberFormat="1" applyFont="1" applyFill="1" applyBorder="1" applyAlignment="1" applyProtection="1">
      <alignment horizontal="center" vertical="top"/>
    </xf>
    <xf numFmtId="2" fontId="2" fillId="0" borderId="1" xfId="1" applyNumberFormat="1" applyFont="1" applyFill="1" applyBorder="1" applyAlignment="1" applyProtection="1">
      <alignment horizontal="right" vertical="top"/>
    </xf>
    <xf numFmtId="164" fontId="2" fillId="0" borderId="1" xfId="1" applyFont="1" applyFill="1" applyBorder="1" applyAlignment="1" applyProtection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 wrapText="1"/>
    </xf>
    <xf numFmtId="0" fontId="2" fillId="0" borderId="1" xfId="0" applyNumberFormat="1" applyFont="1" applyFill="1" applyBorder="1" applyAlignment="1" applyProtection="1">
      <alignment horizontal="right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justify" vertical="top"/>
    </xf>
    <xf numFmtId="1" fontId="1" fillId="8" borderId="1" xfId="0" applyNumberFormat="1" applyFont="1" applyFill="1" applyBorder="1" applyAlignment="1" applyProtection="1">
      <alignment horizontal="center" vertical="top"/>
    </xf>
    <xf numFmtId="0" fontId="2" fillId="8" borderId="1" xfId="0" applyNumberFormat="1" applyFont="1" applyFill="1" applyBorder="1" applyAlignment="1" applyProtection="1">
      <alignment horizontal="center" vertical="top"/>
    </xf>
    <xf numFmtId="0" fontId="2" fillId="8" borderId="1" xfId="0" applyNumberFormat="1" applyFont="1" applyFill="1" applyBorder="1" applyAlignment="1" applyProtection="1">
      <alignment horizontal="left" vertical="top" wrapText="1"/>
    </xf>
    <xf numFmtId="0" fontId="1" fillId="4" borderId="1" xfId="0" applyNumberFormat="1" applyFont="1" applyFill="1" applyBorder="1" applyAlignment="1">
      <alignment horizontal="right" vertical="top" wrapText="1"/>
    </xf>
    <xf numFmtId="0" fontId="1" fillId="4" borderId="1" xfId="0" applyNumberFormat="1" applyFont="1" applyFill="1" applyBorder="1" applyAlignment="1" applyProtection="1">
      <alignment horizontal="left" vertical="top"/>
    </xf>
    <xf numFmtId="0" fontId="2" fillId="4" borderId="1" xfId="0" applyNumberFormat="1" applyFont="1" applyFill="1" applyBorder="1" applyAlignment="1" applyProtection="1">
      <alignment vertical="top"/>
    </xf>
    <xf numFmtId="0" fontId="1" fillId="4" borderId="1" xfId="0" applyFont="1" applyFill="1" applyBorder="1" applyAlignment="1">
      <alignment vertical="top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 wrapText="1"/>
    </xf>
    <xf numFmtId="0" fontId="4" fillId="4" borderId="1" xfId="0" applyNumberFormat="1" applyFont="1" applyFill="1" applyBorder="1" applyAlignment="1">
      <alignment horizontal="right" vertical="top" wrapText="1"/>
    </xf>
    <xf numFmtId="0" fontId="9" fillId="4" borderId="1" xfId="0" applyNumberFormat="1" applyFont="1" applyFill="1" applyBorder="1" applyAlignment="1" applyProtection="1">
      <alignment vertical="top"/>
    </xf>
    <xf numFmtId="0" fontId="1" fillId="4" borderId="1" xfId="0" applyFont="1" applyFill="1" applyBorder="1" applyAlignment="1">
      <alignment horizontal="left" vertical="top" wrapText="1"/>
    </xf>
    <xf numFmtId="0" fontId="2" fillId="8" borderId="1" xfId="0" applyNumberFormat="1" applyFont="1" applyFill="1" applyBorder="1" applyAlignment="1" applyProtection="1">
      <alignment vertical="top"/>
    </xf>
    <xf numFmtId="0" fontId="2" fillId="8" borderId="0" xfId="0" applyNumberFormat="1" applyFont="1" applyFill="1" applyBorder="1" applyAlignment="1" applyProtection="1">
      <alignment vertical="top"/>
    </xf>
    <xf numFmtId="0" fontId="2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2" fontId="1" fillId="4" borderId="1" xfId="0" applyNumberFormat="1" applyFont="1" applyFill="1" applyBorder="1" applyAlignment="1" applyProtection="1">
      <alignment horizontal="right" vertical="top"/>
    </xf>
    <xf numFmtId="1" fontId="1" fillId="4" borderId="1" xfId="0" applyNumberFormat="1" applyFont="1" applyFill="1" applyBorder="1" applyAlignment="1" applyProtection="1">
      <alignment horizontal="right" vertical="top"/>
    </xf>
    <xf numFmtId="49" fontId="1" fillId="10" borderId="1" xfId="0" applyNumberFormat="1" applyFont="1" applyFill="1" applyBorder="1" applyAlignment="1" applyProtection="1">
      <alignment horizontal="center" vertical="top"/>
    </xf>
    <xf numFmtId="0" fontId="2" fillId="10" borderId="1" xfId="0" applyNumberFormat="1" applyFont="1" applyFill="1" applyBorder="1" applyAlignment="1" applyProtection="1">
      <alignment horizontal="left" vertical="top" wrapText="1"/>
    </xf>
    <xf numFmtId="0" fontId="1" fillId="10" borderId="1" xfId="0" applyNumberFormat="1" applyFont="1" applyFill="1" applyBorder="1" applyAlignment="1" applyProtection="1">
      <alignment horizontal="right" vertical="top" wrapText="1"/>
    </xf>
    <xf numFmtId="0" fontId="1" fillId="10" borderId="1" xfId="0" applyNumberFormat="1" applyFont="1" applyFill="1" applyBorder="1" applyAlignment="1" applyProtection="1">
      <alignment horizontal="right" vertical="top"/>
    </xf>
    <xf numFmtId="0" fontId="1" fillId="8" borderId="1" xfId="0" applyFont="1" applyFill="1" applyBorder="1" applyAlignment="1">
      <alignment horizontal="left" vertical="top" wrapText="1"/>
    </xf>
    <xf numFmtId="49" fontId="1" fillId="11" borderId="1" xfId="0" applyNumberFormat="1" applyFont="1" applyFill="1" applyBorder="1" applyAlignment="1" applyProtection="1">
      <alignment horizontal="center" vertical="top"/>
    </xf>
    <xf numFmtId="0" fontId="1" fillId="11" borderId="1" xfId="0" applyNumberFormat="1" applyFont="1" applyFill="1" applyBorder="1" applyAlignment="1" applyProtection="1">
      <alignment horizontal="left" vertical="top" wrapText="1"/>
    </xf>
    <xf numFmtId="0" fontId="1" fillId="11" borderId="1" xfId="0" applyNumberFormat="1" applyFont="1" applyFill="1" applyBorder="1" applyAlignment="1" applyProtection="1">
      <alignment horizontal="right" vertical="top" wrapText="1"/>
    </xf>
    <xf numFmtId="0" fontId="1" fillId="11" borderId="1" xfId="0" applyNumberFormat="1" applyFont="1" applyFill="1" applyBorder="1" applyAlignment="1" applyProtection="1">
      <alignment horizontal="right" vertical="top"/>
    </xf>
    <xf numFmtId="49" fontId="2" fillId="4" borderId="1" xfId="0" applyNumberFormat="1" applyFont="1" applyFill="1" applyBorder="1" applyAlignment="1" applyProtection="1">
      <alignment horizontal="center" vertical="top"/>
    </xf>
    <xf numFmtId="0" fontId="1" fillId="0" borderId="6" xfId="0" applyFont="1" applyBorder="1" applyAlignment="1">
      <alignment horizontal="center" vertical="top" wrapText="1"/>
    </xf>
    <xf numFmtId="170" fontId="1" fillId="4" borderId="1" xfId="0" applyNumberFormat="1" applyFont="1" applyFill="1" applyBorder="1" applyAlignment="1" applyProtection="1">
      <alignment horizontal="right" vertical="top"/>
    </xf>
    <xf numFmtId="169" fontId="1" fillId="4" borderId="1" xfId="0" applyNumberFormat="1" applyFont="1" applyFill="1" applyBorder="1" applyAlignment="1" applyProtection="1">
      <alignment horizontal="right" vertical="top"/>
    </xf>
    <xf numFmtId="49" fontId="1" fillId="4" borderId="1" xfId="0" applyNumberFormat="1" applyFont="1" applyFill="1" applyBorder="1" applyAlignment="1" applyProtection="1">
      <alignment vertical="top"/>
    </xf>
    <xf numFmtId="0" fontId="14" fillId="4" borderId="1" xfId="0" applyNumberFormat="1" applyFont="1" applyFill="1" applyBorder="1" applyAlignment="1" applyProtection="1">
      <alignment horizontal="left" vertical="top" wrapText="1"/>
    </xf>
    <xf numFmtId="0" fontId="5" fillId="4" borderId="1" xfId="0" applyFont="1" applyFill="1" applyBorder="1" applyAlignment="1">
      <alignment vertical="top"/>
    </xf>
    <xf numFmtId="0" fontId="13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vertical="top" wrapText="1"/>
    </xf>
    <xf numFmtId="0" fontId="13" fillId="4" borderId="1" xfId="0" applyNumberFormat="1" applyFont="1" applyFill="1" applyBorder="1" applyAlignment="1" applyProtection="1">
      <alignment horizontal="center" vertical="top"/>
    </xf>
    <xf numFmtId="0" fontId="5" fillId="4" borderId="1" xfId="0" applyFont="1" applyFill="1" applyBorder="1" applyAlignment="1">
      <alignment vertical="top" wrapText="1"/>
    </xf>
    <xf numFmtId="1" fontId="1" fillId="4" borderId="1" xfId="0" applyNumberFormat="1" applyFont="1" applyFill="1" applyBorder="1" applyAlignment="1" applyProtection="1">
      <alignment vertical="top"/>
    </xf>
    <xf numFmtId="0" fontId="2" fillId="4" borderId="1" xfId="0" applyFont="1" applyFill="1" applyBorder="1" applyAlignment="1">
      <alignment vertical="top"/>
    </xf>
    <xf numFmtId="170" fontId="1" fillId="4" borderId="1" xfId="0" applyNumberFormat="1" applyFont="1" applyFill="1" applyBorder="1" applyAlignment="1">
      <alignment horizontal="right" vertical="top" wrapText="1"/>
    </xf>
    <xf numFmtId="169" fontId="2" fillId="4" borderId="1" xfId="0" applyNumberFormat="1" applyFont="1" applyFill="1" applyBorder="1" applyAlignment="1">
      <alignment vertical="top" wrapText="1"/>
    </xf>
    <xf numFmtId="170" fontId="1" fillId="4" borderId="1" xfId="0" applyNumberFormat="1" applyFont="1" applyFill="1" applyBorder="1" applyAlignment="1">
      <alignment vertical="top" wrapText="1"/>
    </xf>
    <xf numFmtId="171" fontId="4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right" vertical="top"/>
    </xf>
    <xf numFmtId="0" fontId="1" fillId="2" borderId="1" xfId="0" applyNumberFormat="1" applyFont="1" applyFill="1" applyBorder="1" applyAlignment="1" applyProtection="1">
      <alignment vertical="top"/>
    </xf>
    <xf numFmtId="164" fontId="1" fillId="2" borderId="1" xfId="1" applyFont="1" applyFill="1" applyBorder="1" applyAlignment="1" applyProtection="1">
      <alignment vertical="top"/>
    </xf>
    <xf numFmtId="2" fontId="1" fillId="2" borderId="1" xfId="1" applyNumberFormat="1" applyFont="1" applyFill="1" applyBorder="1" applyAlignment="1" applyProtection="1">
      <alignment horizontal="right" vertical="top"/>
    </xf>
    <xf numFmtId="164" fontId="1" fillId="2" borderId="1" xfId="1" applyFont="1" applyFill="1" applyBorder="1" applyAlignment="1" applyProtection="1">
      <alignment horizontal="right" vertical="top"/>
    </xf>
    <xf numFmtId="0" fontId="1" fillId="2" borderId="1" xfId="0" applyFont="1" applyFill="1" applyBorder="1" applyAlignment="1">
      <alignment vertical="top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12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13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left" vertical="top"/>
    </xf>
    <xf numFmtId="0" fontId="1" fillId="12" borderId="0" xfId="0" applyNumberFormat="1" applyFont="1" applyFill="1" applyBorder="1" applyAlignment="1" applyProtection="1">
      <alignment vertical="top"/>
    </xf>
    <xf numFmtId="0" fontId="1" fillId="8" borderId="0" xfId="0" applyNumberFormat="1" applyFont="1" applyFill="1" applyBorder="1" applyAlignment="1" applyProtection="1">
      <alignment horizontal="center" vertical="top"/>
    </xf>
    <xf numFmtId="0" fontId="2" fillId="8" borderId="0" xfId="0" applyNumberFormat="1" applyFont="1" applyFill="1" applyBorder="1" applyAlignment="1" applyProtection="1">
      <alignment vertical="top" wrapText="1"/>
    </xf>
    <xf numFmtId="0" fontId="2" fillId="8" borderId="0" xfId="0" applyNumberFormat="1" applyFont="1" applyFill="1" applyBorder="1" applyAlignment="1" applyProtection="1">
      <alignment horizontal="right" vertical="top" wrapText="1"/>
    </xf>
    <xf numFmtId="0" fontId="1" fillId="8" borderId="0" xfId="0" applyNumberFormat="1" applyFont="1" applyFill="1" applyBorder="1" applyAlignment="1" applyProtection="1">
      <alignment horizontal="right" vertical="top"/>
    </xf>
    <xf numFmtId="167" fontId="1" fillId="8" borderId="0" xfId="0" applyNumberFormat="1" applyFont="1" applyFill="1" applyBorder="1" applyAlignment="1" applyProtection="1">
      <alignment vertical="center"/>
    </xf>
    <xf numFmtId="167" fontId="1" fillId="8" borderId="0" xfId="0" applyNumberFormat="1" applyFont="1" applyFill="1" applyBorder="1" applyAlignment="1" applyProtection="1">
      <alignment horizontal="right" vertical="center"/>
    </xf>
    <xf numFmtId="0" fontId="1" fillId="8" borderId="0" xfId="0" applyNumberFormat="1" applyFont="1" applyFill="1" applyBorder="1" applyAlignment="1" applyProtection="1">
      <alignment vertical="center"/>
    </xf>
    <xf numFmtId="0" fontId="1" fillId="8" borderId="0" xfId="0" applyNumberFormat="1" applyFont="1" applyFill="1" applyBorder="1" applyAlignment="1" applyProtection="1">
      <alignment horizontal="right" vertical="center"/>
    </xf>
    <xf numFmtId="0" fontId="1" fillId="8" borderId="0" xfId="0" applyNumberFormat="1" applyFont="1" applyFill="1" applyBorder="1" applyAlignment="1" applyProtection="1"/>
    <xf numFmtId="0" fontId="1" fillId="8" borderId="0" xfId="0" applyNumberFormat="1" applyFont="1" applyFill="1" applyBorder="1" applyAlignment="1" applyProtection="1">
      <alignment horizontal="right"/>
    </xf>
    <xf numFmtId="167" fontId="16" fillId="8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14" borderId="1" xfId="0" applyNumberFormat="1" applyFont="1" applyFill="1" applyBorder="1" applyAlignment="1" applyProtection="1">
      <alignment horizontal="center" vertical="top"/>
    </xf>
    <xf numFmtId="0" fontId="1" fillId="14" borderId="1" xfId="0" applyNumberFormat="1" applyFont="1" applyFill="1" applyBorder="1" applyAlignment="1" applyProtection="1">
      <alignment horizontal="left" vertical="top"/>
    </xf>
    <xf numFmtId="0" fontId="2" fillId="14" borderId="1" xfId="0" applyNumberFormat="1" applyFont="1" applyFill="1" applyBorder="1" applyAlignment="1" applyProtection="1">
      <alignment horizontal="center" vertical="top" wrapText="1"/>
    </xf>
    <xf numFmtId="49" fontId="1" fillId="8" borderId="1" xfId="0" applyNumberFormat="1" applyFont="1" applyFill="1" applyBorder="1" applyAlignment="1" applyProtection="1">
      <alignment horizontal="left" vertical="top"/>
    </xf>
    <xf numFmtId="0" fontId="1" fillId="8" borderId="1" xfId="0" applyFont="1" applyFill="1" applyBorder="1" applyAlignment="1">
      <alignment horizontal="left" vertical="top"/>
    </xf>
    <xf numFmtId="0" fontId="1" fillId="8" borderId="1" xfId="0" applyNumberFormat="1" applyFont="1" applyFill="1" applyBorder="1" applyAlignment="1" applyProtection="1">
      <alignment horizontal="left" vertical="top"/>
    </xf>
    <xf numFmtId="0" fontId="1" fillId="14" borderId="1" xfId="0" applyNumberFormat="1" applyFont="1" applyFill="1" applyBorder="1" applyAlignment="1" applyProtection="1">
      <alignment horizontal="center" vertical="top"/>
    </xf>
    <xf numFmtId="0" fontId="17" fillId="0" borderId="1" xfId="0" applyFont="1" applyFill="1" applyBorder="1" applyAlignment="1"/>
    <xf numFmtId="0" fontId="17" fillId="0" borderId="1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7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vertical="top"/>
    </xf>
    <xf numFmtId="0" fontId="17" fillId="8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1" fillId="8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/>
    </xf>
    <xf numFmtId="49" fontId="1" fillId="0" borderId="1" xfId="0" applyNumberFormat="1" applyFont="1" applyFill="1" applyBorder="1" applyAlignment="1" applyProtection="1">
      <alignment horizontal="left" vertical="top"/>
    </xf>
    <xf numFmtId="0" fontId="1" fillId="14" borderId="1" xfId="3" applyNumberFormat="1" applyFont="1" applyFill="1" applyBorder="1" applyAlignment="1" applyProtection="1">
      <alignment horizontal="center" vertical="top"/>
    </xf>
    <xf numFmtId="0" fontId="2" fillId="14" borderId="1" xfId="3" applyNumberFormat="1" applyFont="1" applyFill="1" applyBorder="1" applyAlignment="1" applyProtection="1">
      <alignment horizontal="center" vertical="top" wrapText="1"/>
    </xf>
    <xf numFmtId="0" fontId="1" fillId="0" borderId="1" xfId="3" applyNumberFormat="1" applyFont="1" applyFill="1" applyBorder="1" applyAlignment="1" applyProtection="1">
      <alignment horizontal="left" vertical="top"/>
    </xf>
    <xf numFmtId="0" fontId="1" fillId="0" borderId="1" xfId="3" applyNumberFormat="1" applyFont="1" applyFill="1" applyBorder="1" applyAlignment="1" applyProtection="1">
      <alignment horizontal="left" vertical="top" wrapText="1"/>
    </xf>
    <xf numFmtId="0" fontId="1" fillId="0" borderId="1" xfId="3" applyFont="1" applyFill="1" applyBorder="1" applyAlignment="1">
      <alignment horizontal="left" vertical="top" wrapText="1"/>
    </xf>
    <xf numFmtId="0" fontId="1" fillId="0" borderId="1" xfId="3" applyFont="1" applyFill="1" applyBorder="1" applyAlignment="1">
      <alignment vertical="top" wrapText="1"/>
    </xf>
    <xf numFmtId="49" fontId="1" fillId="0" borderId="1" xfId="3" applyNumberFormat="1" applyFont="1" applyFill="1" applyBorder="1" applyAlignment="1" applyProtection="1">
      <alignment horizontal="left" vertical="top"/>
    </xf>
    <xf numFmtId="49" fontId="1" fillId="8" borderId="1" xfId="3" applyNumberFormat="1" applyFont="1" applyFill="1" applyBorder="1" applyAlignment="1" applyProtection="1">
      <alignment horizontal="left" vertical="top"/>
    </xf>
    <xf numFmtId="0" fontId="1" fillId="8" borderId="1" xfId="3" applyNumberFormat="1" applyFont="1" applyFill="1" applyBorder="1" applyAlignment="1" applyProtection="1">
      <alignment vertical="top"/>
    </xf>
    <xf numFmtId="0" fontId="1" fillId="0" borderId="1" xfId="3" applyNumberFormat="1" applyFont="1" applyFill="1" applyBorder="1" applyAlignment="1" applyProtection="1">
      <alignment vertical="top" wrapText="1"/>
    </xf>
    <xf numFmtId="0" fontId="1" fillId="0" borderId="1" xfId="3" applyNumberFormat="1" applyFont="1" applyFill="1" applyBorder="1" applyAlignment="1" applyProtection="1">
      <alignment vertical="top"/>
    </xf>
    <xf numFmtId="0" fontId="1" fillId="8" borderId="1" xfId="3" applyNumberFormat="1" applyFont="1" applyFill="1" applyBorder="1" applyAlignment="1" applyProtection="1">
      <alignment horizontal="left" vertical="top" wrapText="1"/>
    </xf>
    <xf numFmtId="0" fontId="1" fillId="8" borderId="1" xfId="3" applyNumberFormat="1" applyFont="1" applyFill="1" applyBorder="1" applyAlignment="1" applyProtection="1">
      <alignment horizontal="left" vertical="top"/>
    </xf>
    <xf numFmtId="2" fontId="1" fillId="0" borderId="1" xfId="0" applyNumberFormat="1" applyFont="1" applyFill="1" applyBorder="1" applyAlignment="1">
      <alignment vertical="top" wrapText="1"/>
    </xf>
    <xf numFmtId="0" fontId="1" fillId="15" borderId="1" xfId="0" applyNumberFormat="1" applyFont="1" applyFill="1" applyBorder="1" applyAlignment="1" applyProtection="1">
      <alignment horizontal="center" vertical="top"/>
    </xf>
    <xf numFmtId="0" fontId="2" fillId="15" borderId="1" xfId="0" applyNumberFormat="1" applyFont="1" applyFill="1" applyBorder="1" applyAlignment="1" applyProtection="1">
      <alignment horizontal="center" vertical="top" wrapText="1"/>
    </xf>
    <xf numFmtId="0" fontId="13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left" vertical="top" wrapText="1"/>
    </xf>
    <xf numFmtId="0" fontId="2" fillId="14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justify" vertical="top" wrapText="1"/>
    </xf>
    <xf numFmtId="0" fontId="14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vertical="top"/>
    </xf>
    <xf numFmtId="0" fontId="13" fillId="0" borderId="1" xfId="3" applyFont="1" applyFill="1" applyBorder="1" applyAlignment="1">
      <alignment horizontal="left" vertical="top" wrapText="1"/>
    </xf>
    <xf numFmtId="0" fontId="1" fillId="14" borderId="1" xfId="0" applyFont="1" applyFill="1" applyBorder="1" applyAlignment="1">
      <alignment horizontal="center" vertical="top"/>
    </xf>
    <xf numFmtId="0" fontId="5" fillId="14" borderId="1" xfId="0" applyNumberFormat="1" applyFont="1" applyFill="1" applyBorder="1" applyAlignment="1" applyProtection="1">
      <alignment horizontal="center" vertical="center"/>
    </xf>
    <xf numFmtId="0" fontId="2" fillId="14" borderId="1" xfId="0" applyFont="1" applyFill="1" applyBorder="1" applyAlignment="1">
      <alignment horizontal="center" vertical="top"/>
    </xf>
    <xf numFmtId="0" fontId="1" fillId="8" borderId="1" xfId="0" applyFont="1" applyFill="1" applyBorder="1" applyAlignment="1"/>
    <xf numFmtId="0" fontId="4" fillId="8" borderId="1" xfId="0" applyFont="1" applyFill="1" applyBorder="1" applyAlignment="1">
      <alignment horizontal="left" vertical="top"/>
    </xf>
    <xf numFmtId="0" fontId="4" fillId="8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left" vertical="center"/>
    </xf>
    <xf numFmtId="0" fontId="1" fillId="8" borderId="0" xfId="0" applyFont="1" applyFill="1" applyAlignment="1">
      <alignment vertical="center"/>
    </xf>
    <xf numFmtId="0" fontId="1" fillId="8" borderId="0" xfId="0" applyFont="1" applyFill="1" applyAlignment="1"/>
    <xf numFmtId="0" fontId="17" fillId="14" borderId="1" xfId="0" applyFont="1" applyFill="1" applyBorder="1" applyAlignment="1">
      <alignment horizontal="center" vertical="top" wrapText="1"/>
    </xf>
    <xf numFmtId="0" fontId="18" fillId="14" borderId="1" xfId="0" applyFont="1" applyFill="1" applyBorder="1" applyAlignment="1">
      <alignment horizontal="center" vertical="top" wrapText="1"/>
    </xf>
    <xf numFmtId="0" fontId="19" fillId="8" borderId="1" xfId="0" applyFont="1" applyFill="1" applyBorder="1" applyAlignment="1">
      <alignment horizontal="left" vertical="top" wrapText="1"/>
    </xf>
    <xf numFmtId="0" fontId="5" fillId="15" borderId="1" xfId="0" applyNumberFormat="1" applyFont="1" applyFill="1" applyBorder="1" applyAlignment="1" applyProtection="1">
      <alignment horizontal="center" vertical="top"/>
    </xf>
    <xf numFmtId="0" fontId="17" fillId="0" borderId="0" xfId="0" applyFont="1" applyAlignment="1"/>
    <xf numFmtId="49" fontId="1" fillId="14" borderId="1" xfId="0" applyNumberFormat="1" applyFont="1" applyFill="1" applyBorder="1" applyAlignment="1" applyProtection="1">
      <alignment horizontal="center" vertical="top"/>
    </xf>
    <xf numFmtId="49" fontId="1" fillId="8" borderId="1" xfId="4" applyNumberFormat="1" applyFont="1" applyFill="1" applyBorder="1" applyAlignment="1" applyProtection="1">
      <alignment horizontal="left" vertical="top"/>
    </xf>
    <xf numFmtId="0" fontId="1" fillId="8" borderId="1" xfId="4" applyNumberFormat="1" applyFont="1" applyFill="1" applyBorder="1" applyAlignment="1" applyProtection="1">
      <alignment horizontal="left" vertical="top" wrapText="1"/>
    </xf>
    <xf numFmtId="49" fontId="1" fillId="0" borderId="1" xfId="4" applyNumberFormat="1" applyFont="1" applyFill="1" applyBorder="1" applyAlignment="1" applyProtection="1">
      <alignment horizontal="left" vertical="top"/>
    </xf>
    <xf numFmtId="0" fontId="1" fillId="0" borderId="1" xfId="4" applyNumberFormat="1" applyFont="1" applyFill="1" applyBorder="1" applyAlignment="1" applyProtection="1">
      <alignment horizontal="left" vertical="top" wrapText="1"/>
    </xf>
    <xf numFmtId="0" fontId="10" fillId="15" borderId="1" xfId="0" applyNumberFormat="1" applyFont="1" applyFill="1" applyBorder="1" applyAlignment="1" applyProtection="1">
      <alignment horizontal="center" vertical="top"/>
    </xf>
    <xf numFmtId="0" fontId="5" fillId="15" borderId="1" xfId="0" applyNumberFormat="1" applyFont="1" applyFill="1" applyBorder="1" applyAlignment="1" applyProtection="1">
      <alignment horizontal="center" vertical="top" wrapText="1"/>
    </xf>
    <xf numFmtId="0" fontId="1" fillId="16" borderId="0" xfId="0" applyNumberFormat="1" applyFont="1" applyFill="1" applyBorder="1" applyAlignment="1" applyProtection="1">
      <alignment vertical="top"/>
    </xf>
    <xf numFmtId="0" fontId="1" fillId="14" borderId="0" xfId="0" applyNumberFormat="1" applyFont="1" applyFill="1" applyBorder="1" applyAlignment="1" applyProtection="1">
      <alignment vertical="top"/>
    </xf>
    <xf numFmtId="0" fontId="1" fillId="17" borderId="0" xfId="0" applyNumberFormat="1" applyFont="1" applyFill="1" applyBorder="1" applyAlignment="1" applyProtection="1">
      <alignment vertical="top"/>
    </xf>
    <xf numFmtId="0" fontId="1" fillId="14" borderId="0" xfId="0" applyNumberFormat="1" applyFont="1" applyFill="1" applyBorder="1" applyAlignment="1" applyProtection="1">
      <alignment horizontal="center" vertical="top"/>
    </xf>
    <xf numFmtId="0" fontId="1" fillId="15" borderId="0" xfId="0" applyNumberFormat="1" applyFont="1" applyFill="1" applyBorder="1" applyAlignment="1" applyProtection="1">
      <alignment horizontal="center" vertical="top"/>
    </xf>
    <xf numFmtId="0" fontId="5" fillId="15" borderId="0" xfId="0" applyNumberFormat="1" applyFont="1" applyFill="1" applyBorder="1" applyAlignment="1" applyProtection="1">
      <alignment horizontal="center" vertical="top"/>
    </xf>
    <xf numFmtId="0" fontId="1" fillId="18" borderId="0" xfId="0" applyNumberFormat="1" applyFont="1" applyFill="1" applyBorder="1" applyAlignment="1" applyProtection="1">
      <alignment vertical="top"/>
    </xf>
    <xf numFmtId="0" fontId="1" fillId="16" borderId="0" xfId="0" applyNumberFormat="1" applyFont="1" applyFill="1" applyBorder="1" applyAlignment="1" applyProtection="1">
      <alignment horizontal="center" vertical="top"/>
    </xf>
    <xf numFmtId="0" fontId="12" fillId="16" borderId="0" xfId="0" applyNumberFormat="1" applyFont="1" applyFill="1" applyBorder="1" applyAlignment="1" applyProtection="1">
      <alignment vertical="top"/>
    </xf>
    <xf numFmtId="0" fontId="12" fillId="8" borderId="0" xfId="0" applyNumberFormat="1" applyFont="1" applyFill="1" applyBorder="1" applyAlignment="1" applyProtection="1">
      <alignment vertical="top"/>
    </xf>
    <xf numFmtId="0" fontId="10" fillId="15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21" fillId="0" borderId="0" xfId="0" applyFont="1" applyFill="1" applyBorder="1" applyAlignment="1">
      <alignment vertical="top"/>
    </xf>
    <xf numFmtId="164" fontId="1" fillId="14" borderId="1" xfId="1" applyFont="1" applyFill="1" applyBorder="1" applyAlignment="1" applyProtection="1">
      <alignment vertical="top"/>
    </xf>
    <xf numFmtId="2" fontId="1" fillId="14" borderId="1" xfId="1" applyNumberFormat="1" applyFont="1" applyFill="1" applyBorder="1" applyAlignment="1" applyProtection="1">
      <alignment horizontal="right" vertical="top"/>
    </xf>
    <xf numFmtId="164" fontId="1" fillId="14" borderId="1" xfId="1" applyFont="1" applyFill="1" applyBorder="1" applyAlignment="1" applyProtection="1">
      <alignment horizontal="right" vertical="top"/>
    </xf>
    <xf numFmtId="164" fontId="1" fillId="8" borderId="1" xfId="1" applyFont="1" applyFill="1" applyBorder="1" applyAlignment="1" applyProtection="1">
      <alignment vertical="top"/>
    </xf>
    <xf numFmtId="0" fontId="17" fillId="0" borderId="0" xfId="0" applyFont="1" applyFill="1" applyBorder="1" applyAlignment="1">
      <alignment horizontal="left" vertical="top" wrapText="1"/>
    </xf>
    <xf numFmtId="164" fontId="1" fillId="0" borderId="5" xfId="1" applyFont="1" applyFill="1" applyBorder="1" applyAlignment="1" applyProtection="1">
      <alignment vertical="top"/>
    </xf>
    <xf numFmtId="2" fontId="1" fillId="0" borderId="5" xfId="1" applyNumberFormat="1" applyFont="1" applyFill="1" applyBorder="1" applyAlignment="1" applyProtection="1">
      <alignment horizontal="right" vertical="top"/>
    </xf>
    <xf numFmtId="164" fontId="1" fillId="0" borderId="7" xfId="1" applyFont="1" applyFill="1" applyBorder="1" applyAlignment="1" applyProtection="1">
      <alignment vertical="top"/>
    </xf>
    <xf numFmtId="2" fontId="1" fillId="0" borderId="7" xfId="1" applyNumberFormat="1" applyFont="1" applyFill="1" applyBorder="1" applyAlignment="1" applyProtection="1">
      <alignment horizontal="right" vertical="top"/>
    </xf>
    <xf numFmtId="164" fontId="1" fillId="14" borderId="1" xfId="1" applyFont="1" applyFill="1" applyBorder="1" applyAlignment="1" applyProtection="1">
      <alignment horizontal="center" vertical="top"/>
    </xf>
    <xf numFmtId="2" fontId="1" fillId="14" borderId="1" xfId="1" applyNumberFormat="1" applyFont="1" applyFill="1" applyBorder="1" applyAlignment="1" applyProtection="1">
      <alignment horizontal="center" vertical="top"/>
    </xf>
    <xf numFmtId="164" fontId="1" fillId="0" borderId="1" xfId="5" applyFont="1" applyFill="1" applyBorder="1" applyAlignment="1" applyProtection="1">
      <alignment vertical="top"/>
    </xf>
    <xf numFmtId="2" fontId="1" fillId="0" borderId="1" xfId="5" applyNumberFormat="1" applyFont="1" applyFill="1" applyBorder="1" applyAlignment="1" applyProtection="1">
      <alignment horizontal="right" vertical="top"/>
    </xf>
    <xf numFmtId="164" fontId="1" fillId="0" borderId="1" xfId="5" applyFont="1" applyFill="1" applyBorder="1" applyAlignment="1" applyProtection="1">
      <alignment horizontal="right" vertical="top"/>
    </xf>
    <xf numFmtId="164" fontId="1" fillId="15" borderId="1" xfId="1" applyFont="1" applyFill="1" applyBorder="1" applyAlignment="1" applyProtection="1">
      <alignment horizontal="center" vertical="top"/>
    </xf>
    <xf numFmtId="2" fontId="1" fillId="15" borderId="1" xfId="1" applyNumberFormat="1" applyFont="1" applyFill="1" applyBorder="1" applyAlignment="1" applyProtection="1">
      <alignment horizontal="center" vertical="top"/>
    </xf>
    <xf numFmtId="2" fontId="2" fillId="14" borderId="1" xfId="1" applyNumberFormat="1" applyFont="1" applyFill="1" applyBorder="1" applyAlignment="1" applyProtection="1">
      <alignment horizontal="center" vertical="top"/>
    </xf>
    <xf numFmtId="0" fontId="12" fillId="0" borderId="1" xfId="0" applyNumberFormat="1" applyFont="1" applyFill="1" applyBorder="1" applyAlignment="1" applyProtection="1">
      <alignment horizontal="left" vertical="top" wrapText="1"/>
    </xf>
    <xf numFmtId="164" fontId="1" fillId="8" borderId="1" xfId="5" applyFont="1" applyFill="1" applyBorder="1" applyAlignment="1" applyProtection="1">
      <alignment vertical="top"/>
    </xf>
    <xf numFmtId="2" fontId="1" fillId="8" borderId="1" xfId="5" applyNumberFormat="1" applyFont="1" applyFill="1" applyBorder="1" applyAlignment="1" applyProtection="1">
      <alignment horizontal="right" vertical="top"/>
    </xf>
    <xf numFmtId="164" fontId="1" fillId="8" borderId="1" xfId="5" applyFont="1" applyFill="1" applyBorder="1" applyAlignment="1" applyProtection="1">
      <alignment horizontal="right" vertical="top"/>
    </xf>
    <xf numFmtId="164" fontId="1" fillId="8" borderId="1" xfId="1" applyFont="1" applyFill="1" applyBorder="1" applyAlignment="1" applyProtection="1">
      <alignment vertical="top" wrapText="1"/>
    </xf>
    <xf numFmtId="2" fontId="1" fillId="8" borderId="1" xfId="1" applyNumberFormat="1" applyFont="1" applyFill="1" applyBorder="1" applyAlignment="1" applyProtection="1">
      <alignment horizontal="right" vertical="top" wrapText="1"/>
    </xf>
    <xf numFmtId="164" fontId="1" fillId="8" borderId="1" xfId="1" applyFont="1" applyFill="1" applyBorder="1" applyAlignment="1" applyProtection="1">
      <alignment horizontal="right" vertical="top" wrapText="1"/>
    </xf>
    <xf numFmtId="0" fontId="19" fillId="8" borderId="2" xfId="0" applyFont="1" applyFill="1" applyBorder="1" applyAlignment="1">
      <alignment horizontal="left" vertical="top" wrapText="1"/>
    </xf>
    <xf numFmtId="0" fontId="20" fillId="8" borderId="2" xfId="0" applyFont="1" applyFill="1" applyBorder="1" applyAlignment="1">
      <alignment horizontal="left" vertical="top" wrapText="1"/>
    </xf>
    <xf numFmtId="0" fontId="22" fillId="8" borderId="0" xfId="0" applyNumberFormat="1" applyFont="1" applyFill="1" applyBorder="1" applyAlignment="1" applyProtection="1">
      <alignment vertical="top"/>
    </xf>
    <xf numFmtId="164" fontId="5" fillId="15" borderId="1" xfId="1" applyFont="1" applyFill="1" applyBorder="1" applyAlignment="1" applyProtection="1">
      <alignment horizontal="center" vertical="top"/>
    </xf>
    <xf numFmtId="2" fontId="5" fillId="15" borderId="1" xfId="1" applyNumberFormat="1" applyFont="1" applyFill="1" applyBorder="1" applyAlignment="1" applyProtection="1">
      <alignment horizontal="center" vertical="top"/>
    </xf>
    <xf numFmtId="164" fontId="1" fillId="14" borderId="1" xfId="5" applyFont="1" applyFill="1" applyBorder="1" applyAlignment="1" applyProtection="1">
      <alignment vertical="top"/>
    </xf>
    <xf numFmtId="2" fontId="1" fillId="14" borderId="1" xfId="5" applyNumberFormat="1" applyFont="1" applyFill="1" applyBorder="1" applyAlignment="1" applyProtection="1">
      <alignment horizontal="right" vertical="top"/>
    </xf>
    <xf numFmtId="164" fontId="1" fillId="14" borderId="1" xfId="5" applyFont="1" applyFill="1" applyBorder="1" applyAlignment="1" applyProtection="1">
      <alignment horizontal="right" vertical="top"/>
    </xf>
    <xf numFmtId="0" fontId="1" fillId="19" borderId="0" xfId="0" applyNumberFormat="1" applyFont="1" applyFill="1" applyBorder="1" applyAlignment="1" applyProtection="1">
      <alignment horizontal="left" vertical="top" wrapText="1"/>
    </xf>
    <xf numFmtId="0" fontId="1" fillId="16" borderId="0" xfId="0" applyNumberFormat="1" applyFont="1" applyFill="1" applyBorder="1" applyAlignment="1" applyProtection="1">
      <alignment horizontal="left" vertical="top" wrapText="1"/>
    </xf>
    <xf numFmtId="164" fontId="1" fillId="0" borderId="7" xfId="1" applyFont="1" applyFill="1" applyBorder="1" applyAlignment="1" applyProtection="1">
      <alignment horizontal="right" vertical="top"/>
    </xf>
    <xf numFmtId="164" fontId="10" fillId="15" borderId="1" xfId="1" applyFont="1" applyFill="1" applyBorder="1" applyAlignment="1" applyProtection="1">
      <alignment horizontal="center" vertical="top"/>
    </xf>
    <xf numFmtId="2" fontId="10" fillId="15" borderId="1" xfId="1" applyNumberFormat="1" applyFont="1" applyFill="1" applyBorder="1" applyAlignment="1" applyProtection="1">
      <alignment horizontal="center" vertical="top"/>
    </xf>
    <xf numFmtId="164" fontId="1" fillId="0" borderId="0" xfId="1" applyFont="1" applyFill="1" applyBorder="1" applyAlignment="1" applyProtection="1">
      <alignment horizontal="left" vertical="top"/>
    </xf>
    <xf numFmtId="167" fontId="2" fillId="0" borderId="0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64" fontId="23" fillId="0" borderId="1" xfId="1" applyFont="1" applyFill="1" applyBorder="1" applyAlignment="1" applyProtection="1">
      <alignment horizontal="center" vertical="center" wrapText="1"/>
    </xf>
    <xf numFmtId="164" fontId="1" fillId="0" borderId="1" xfId="1" applyFont="1" applyFill="1" applyBorder="1" applyAlignment="1" applyProtection="1">
      <alignment horizontal="center" vertical="center" wrapText="1"/>
    </xf>
    <xf numFmtId="167" fontId="1" fillId="0" borderId="0" xfId="0" applyNumberFormat="1" applyFont="1" applyFill="1" applyBorder="1" applyAlignment="1" applyProtection="1">
      <alignment horizontal="left" vertical="center"/>
    </xf>
    <xf numFmtId="164" fontId="1" fillId="0" borderId="0" xfId="1" applyFont="1" applyFill="1" applyBorder="1" applyAlignment="1" applyProtection="1">
      <alignment horizontal="left" vertical="center" wrapText="1"/>
    </xf>
    <xf numFmtId="164" fontId="1" fillId="0" borderId="0" xfId="1" applyFont="1" applyFill="1" applyBorder="1" applyAlignment="1" applyProtection="1">
      <alignment horizontal="center" vertical="center" wrapText="1"/>
    </xf>
    <xf numFmtId="164" fontId="2" fillId="0" borderId="0" xfId="1" applyFont="1" applyFill="1" applyBorder="1" applyAlignment="1" applyProtection="1">
      <alignment horizontal="left" vertical="center" wrapText="1"/>
    </xf>
    <xf numFmtId="164" fontId="2" fillId="0" borderId="0" xfId="1" applyFont="1" applyFill="1" applyBorder="1" applyAlignment="1" applyProtection="1">
      <alignment horizontal="center" vertical="center" wrapText="1"/>
    </xf>
    <xf numFmtId="164" fontId="2" fillId="13" borderId="4" xfId="1" applyFont="1" applyFill="1" applyBorder="1" applyAlignment="1" applyProtection="1">
      <alignment horizontal="center" vertical="center" wrapText="1"/>
    </xf>
    <xf numFmtId="164" fontId="2" fillId="13" borderId="11" xfId="1" applyFont="1" applyFill="1" applyBorder="1" applyAlignment="1" applyProtection="1">
      <alignment horizontal="center" vertical="center" wrapText="1"/>
    </xf>
    <xf numFmtId="164" fontId="2" fillId="13" borderId="0" xfId="1" applyFont="1" applyFill="1" applyBorder="1" applyAlignment="1" applyProtection="1">
      <alignment horizontal="left" vertical="center" wrapText="1"/>
    </xf>
    <xf numFmtId="164" fontId="2" fillId="13" borderId="0" xfId="1" applyFont="1" applyFill="1" applyBorder="1" applyAlignment="1" applyProtection="1">
      <alignment horizontal="center" vertical="center" wrapText="1"/>
    </xf>
    <xf numFmtId="164" fontId="1" fillId="13" borderId="4" xfId="1" applyFont="1" applyFill="1" applyBorder="1" applyAlignment="1" applyProtection="1">
      <alignment horizontal="center" vertical="center" wrapText="1"/>
    </xf>
    <xf numFmtId="164" fontId="2" fillId="13" borderId="13" xfId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right" vertical="top" wrapText="1"/>
    </xf>
    <xf numFmtId="164" fontId="1" fillId="0" borderId="1" xfId="1" applyFont="1" applyFill="1" applyBorder="1" applyAlignment="1" applyProtection="1">
      <alignment horizontal="left" vertical="center"/>
    </xf>
    <xf numFmtId="2" fontId="1" fillId="0" borderId="1" xfId="1" applyNumberFormat="1" applyFont="1" applyFill="1" applyBorder="1" applyAlignment="1" applyProtection="1">
      <alignment horizontal="left" vertical="center"/>
    </xf>
    <xf numFmtId="164" fontId="1" fillId="13" borderId="4" xfId="1" applyFont="1" applyFill="1" applyBorder="1" applyAlignment="1" applyProtection="1">
      <alignment horizontal="left" vertical="center"/>
    </xf>
    <xf numFmtId="164" fontId="1" fillId="13" borderId="11" xfId="1" applyFont="1" applyFill="1" applyBorder="1" applyAlignment="1" applyProtection="1">
      <alignment horizontal="left" vertical="center"/>
    </xf>
    <xf numFmtId="164" fontId="1" fillId="0" borderId="0" xfId="1" applyFont="1" applyFill="1" applyBorder="1" applyAlignment="1" applyProtection="1">
      <alignment horizontal="left" vertical="center"/>
    </xf>
    <xf numFmtId="164" fontId="1" fillId="13" borderId="4" xfId="1" applyFont="1" applyFill="1" applyBorder="1" applyAlignment="1" applyProtection="1">
      <alignment horizontal="right" vertical="top"/>
    </xf>
    <xf numFmtId="164" fontId="1" fillId="13" borderId="11" xfId="1" applyFont="1" applyFill="1" applyBorder="1" applyAlignment="1" applyProtection="1">
      <alignment horizontal="right" vertical="top"/>
    </xf>
    <xf numFmtId="164" fontId="1" fillId="13" borderId="0" xfId="1" applyFont="1" applyFill="1" applyBorder="1" applyAlignment="1" applyProtection="1">
      <alignment horizontal="left" vertical="top"/>
    </xf>
    <xf numFmtId="164" fontId="1" fillId="13" borderId="0" xfId="1" applyFont="1" applyFill="1" applyBorder="1" applyAlignment="1" applyProtection="1">
      <alignment horizontal="right" vertical="top"/>
    </xf>
    <xf numFmtId="164" fontId="1" fillId="13" borderId="11" xfId="1" applyFont="1" applyFill="1" applyBorder="1" applyAlignment="1" applyProtection="1">
      <alignment horizontal="center" vertical="top"/>
    </xf>
    <xf numFmtId="164" fontId="1" fillId="13" borderId="0" xfId="1" applyFont="1" applyFill="1" applyBorder="1" applyAlignment="1" applyProtection="1">
      <alignment horizontal="left" vertical="top" wrapText="1"/>
    </xf>
    <xf numFmtId="164" fontId="1" fillId="0" borderId="4" xfId="1" applyFont="1" applyFill="1" applyBorder="1" applyAlignment="1" applyProtection="1">
      <alignment horizontal="right" vertical="top"/>
    </xf>
    <xf numFmtId="164" fontId="1" fillId="0" borderId="11" xfId="1" applyFont="1" applyFill="1" applyBorder="1" applyAlignment="1" applyProtection="1">
      <alignment horizontal="right" vertical="top"/>
    </xf>
    <xf numFmtId="164" fontId="1" fillId="0" borderId="0" xfId="1" applyFont="1" applyFill="1" applyBorder="1" applyAlignment="1" applyProtection="1">
      <alignment horizontal="left" vertical="top" wrapText="1"/>
    </xf>
    <xf numFmtId="164" fontId="2" fillId="13" borderId="0" xfId="1" applyFont="1" applyFill="1" applyBorder="1" applyAlignment="1" applyProtection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1" fillId="12" borderId="1" xfId="0" applyNumberFormat="1" applyFont="1" applyFill="1" applyBorder="1" applyAlignment="1" applyProtection="1">
      <alignment vertical="top" wrapText="1"/>
    </xf>
    <xf numFmtId="0" fontId="1" fillId="12" borderId="1" xfId="0" applyNumberFormat="1" applyFont="1" applyFill="1" applyBorder="1" applyAlignment="1" applyProtection="1">
      <alignment vertical="top"/>
    </xf>
    <xf numFmtId="0" fontId="12" fillId="0" borderId="1" xfId="0" applyNumberFormat="1" applyFont="1" applyFill="1" applyBorder="1" applyAlignment="1" applyProtection="1">
      <alignment horizontal="center" vertical="top"/>
    </xf>
    <xf numFmtId="0" fontId="23" fillId="0" borderId="1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right" vertical="top" wrapText="1"/>
    </xf>
    <xf numFmtId="0" fontId="12" fillId="0" borderId="1" xfId="0" applyNumberFormat="1" applyFont="1" applyFill="1" applyBorder="1" applyAlignment="1" applyProtection="1">
      <alignment horizontal="right" vertical="top"/>
    </xf>
    <xf numFmtId="0" fontId="12" fillId="0" borderId="1" xfId="0" applyNumberFormat="1" applyFont="1" applyFill="1" applyBorder="1" applyAlignment="1" applyProtection="1">
      <alignment vertical="top"/>
    </xf>
    <xf numFmtId="164" fontId="12" fillId="13" borderId="11" xfId="1" applyFont="1" applyFill="1" applyBorder="1" applyAlignment="1" applyProtection="1">
      <alignment horizontal="right" vertical="top"/>
    </xf>
    <xf numFmtId="164" fontId="12" fillId="13" borderId="0" xfId="1" applyFont="1" applyFill="1" applyBorder="1" applyAlignment="1" applyProtection="1">
      <alignment horizontal="left" vertical="top"/>
    </xf>
    <xf numFmtId="164" fontId="12" fillId="13" borderId="4" xfId="1" applyFont="1" applyFill="1" applyBorder="1" applyAlignment="1" applyProtection="1">
      <alignment horizontal="right" vertical="top"/>
    </xf>
    <xf numFmtId="164" fontId="12" fillId="13" borderId="0" xfId="1" applyFont="1" applyFill="1" applyBorder="1" applyAlignment="1" applyProtection="1">
      <alignment horizontal="right" vertical="top"/>
    </xf>
    <xf numFmtId="0" fontId="6" fillId="0" borderId="1" xfId="0" applyFont="1" applyFill="1" applyBorder="1" applyAlignment="1">
      <alignment vertical="top" wrapText="1"/>
    </xf>
    <xf numFmtId="0" fontId="2" fillId="0" borderId="1" xfId="3" applyNumberFormat="1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>
      <alignment horizontal="right" vertical="top"/>
    </xf>
    <xf numFmtId="0" fontId="13" fillId="0" borderId="1" xfId="0" applyFont="1" applyFill="1" applyBorder="1" applyAlignment="1">
      <alignment horizontal="center" vertical="top"/>
    </xf>
    <xf numFmtId="0" fontId="1" fillId="0" borderId="1" xfId="3" applyNumberFormat="1" applyFont="1" applyFill="1" applyBorder="1" applyAlignment="1" applyProtection="1">
      <alignment horizontal="center" vertical="top"/>
    </xf>
    <xf numFmtId="0" fontId="1" fillId="0" borderId="1" xfId="3" applyFont="1" applyFill="1" applyBorder="1" applyAlignment="1">
      <alignment horizontal="center" vertical="top" wrapText="1"/>
    </xf>
    <xf numFmtId="49" fontId="1" fillId="0" borderId="1" xfId="3" applyNumberFormat="1" applyFont="1" applyFill="1" applyBorder="1" applyAlignment="1" applyProtection="1">
      <alignment horizontal="center" vertical="top"/>
    </xf>
    <xf numFmtId="170" fontId="1" fillId="0" borderId="1" xfId="0" applyNumberFormat="1" applyFont="1" applyFill="1" applyBorder="1" applyAlignment="1">
      <alignment horizontal="right" vertical="top"/>
    </xf>
    <xf numFmtId="170" fontId="1" fillId="0" borderId="1" xfId="0" applyNumberFormat="1" applyFont="1" applyFill="1" applyBorder="1" applyAlignment="1" applyProtection="1">
      <alignment vertical="top"/>
    </xf>
    <xf numFmtId="169" fontId="1" fillId="0" borderId="1" xfId="0" applyNumberFormat="1" applyFont="1" applyFill="1" applyBorder="1" applyAlignment="1" applyProtection="1">
      <alignment vertical="top"/>
    </xf>
    <xf numFmtId="0" fontId="12" fillId="0" borderId="1" xfId="3" applyNumberFormat="1" applyFont="1" applyFill="1" applyBorder="1" applyAlignment="1" applyProtection="1">
      <alignment horizontal="center" vertical="top"/>
    </xf>
    <xf numFmtId="0" fontId="12" fillId="0" borderId="1" xfId="3" applyNumberFormat="1" applyFont="1" applyFill="1" applyBorder="1" applyAlignment="1" applyProtection="1">
      <alignment horizontal="left" vertical="top" wrapText="1"/>
    </xf>
    <xf numFmtId="0" fontId="12" fillId="0" borderId="1" xfId="3" applyNumberFormat="1" applyFont="1" applyFill="1" applyBorder="1" applyAlignment="1" applyProtection="1">
      <alignment vertical="top"/>
    </xf>
    <xf numFmtId="0" fontId="1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justify" vertical="top" wrapText="1"/>
    </xf>
    <xf numFmtId="0" fontId="14" fillId="0" borderId="1" xfId="0" applyFont="1" applyFill="1" applyBorder="1" applyAlignment="1">
      <alignment horizontal="center" vertical="top"/>
    </xf>
    <xf numFmtId="164" fontId="2" fillId="0" borderId="0" xfId="1" applyFont="1" applyFill="1" applyBorder="1" applyAlignment="1" applyProtection="1">
      <alignment horizontal="left" vertical="top"/>
    </xf>
    <xf numFmtId="164" fontId="2" fillId="13" borderId="4" xfId="1" applyFont="1" applyFill="1" applyBorder="1" applyAlignment="1" applyProtection="1">
      <alignment horizontal="right" vertical="top"/>
    </xf>
    <xf numFmtId="164" fontId="2" fillId="13" borderId="11" xfId="1" applyFont="1" applyFill="1" applyBorder="1" applyAlignment="1" applyProtection="1">
      <alignment horizontal="right" vertical="top"/>
    </xf>
    <xf numFmtId="164" fontId="2" fillId="0" borderId="0" xfId="1" applyFont="1" applyFill="1" applyBorder="1" applyAlignment="1" applyProtection="1">
      <alignment horizontal="right" vertical="top"/>
    </xf>
    <xf numFmtId="164" fontId="1" fillId="13" borderId="0" xfId="1" applyFont="1" applyFill="1" applyBorder="1" applyAlignment="1" applyProtection="1">
      <alignment vertical="top"/>
    </xf>
    <xf numFmtId="164" fontId="1" fillId="13" borderId="2" xfId="1" applyFont="1" applyFill="1" applyBorder="1" applyAlignment="1" applyProtection="1">
      <alignment horizontal="right" vertical="top"/>
    </xf>
    <xf numFmtId="0" fontId="1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1" fontId="1" fillId="0" borderId="1" xfId="0" applyNumberFormat="1" applyFont="1" applyFill="1" applyBorder="1" applyAlignment="1" applyProtection="1">
      <alignment horizontal="right" vertical="top"/>
    </xf>
    <xf numFmtId="49" fontId="2" fillId="0" borderId="1" xfId="4" applyNumberFormat="1" applyFont="1" applyFill="1" applyBorder="1" applyAlignment="1" applyProtection="1">
      <alignment horizontal="center" vertical="top"/>
    </xf>
    <xf numFmtId="0" fontId="6" fillId="0" borderId="1" xfId="4" applyNumberFormat="1" applyFont="1" applyFill="1" applyBorder="1" applyAlignment="1" applyProtection="1">
      <alignment horizontal="left" vertical="top" wrapText="1"/>
    </xf>
    <xf numFmtId="49" fontId="1" fillId="0" borderId="1" xfId="4" applyNumberFormat="1" applyFont="1" applyFill="1" applyBorder="1" applyAlignment="1" applyProtection="1">
      <alignment horizontal="center" vertical="top"/>
    </xf>
    <xf numFmtId="0" fontId="2" fillId="0" borderId="1" xfId="4" applyNumberFormat="1" applyFont="1" applyFill="1" applyBorder="1" applyAlignment="1" applyProtection="1">
      <alignment horizontal="left" vertical="top" wrapText="1"/>
    </xf>
    <xf numFmtId="0" fontId="7" fillId="0" borderId="1" xfId="4" applyNumberFormat="1" applyFont="1" applyFill="1" applyBorder="1" applyAlignment="1" applyProtection="1">
      <alignment horizontal="left" vertical="top" wrapText="1"/>
    </xf>
    <xf numFmtId="0" fontId="1" fillId="0" borderId="1" xfId="4" applyNumberFormat="1" applyFont="1" applyFill="1" applyBorder="1" applyAlignment="1" applyProtection="1">
      <alignment vertical="top"/>
    </xf>
    <xf numFmtId="164" fontId="1" fillId="13" borderId="4" xfId="5" applyFont="1" applyFill="1" applyBorder="1" applyAlignment="1" applyProtection="1">
      <alignment horizontal="right" vertical="top"/>
    </xf>
    <xf numFmtId="164" fontId="1" fillId="13" borderId="11" xfId="5" applyFont="1" applyFill="1" applyBorder="1" applyAlignment="1" applyProtection="1">
      <alignment horizontal="right" vertical="top"/>
    </xf>
    <xf numFmtId="164" fontId="1" fillId="0" borderId="0" xfId="5" applyFont="1" applyFill="1" applyBorder="1" applyAlignment="1" applyProtection="1">
      <alignment horizontal="left" vertical="top"/>
    </xf>
    <xf numFmtId="164" fontId="1" fillId="0" borderId="0" xfId="5" applyFont="1" applyFill="1" applyBorder="1" applyAlignment="1" applyProtection="1">
      <alignment horizontal="right" vertical="top"/>
    </xf>
    <xf numFmtId="164" fontId="1" fillId="13" borderId="0" xfId="5" applyFont="1" applyFill="1" applyBorder="1" applyAlignment="1" applyProtection="1">
      <alignment horizontal="left" vertical="top"/>
    </xf>
    <xf numFmtId="164" fontId="1" fillId="13" borderId="0" xfId="5" applyFont="1" applyFill="1" applyBorder="1" applyAlignment="1" applyProtection="1">
      <alignment horizontal="right" vertical="top"/>
    </xf>
    <xf numFmtId="172" fontId="1" fillId="13" borderId="4" xfId="5" applyNumberFormat="1" applyFont="1" applyFill="1" applyBorder="1" applyAlignment="1" applyProtection="1">
      <alignment horizontal="right" vertical="top"/>
    </xf>
    <xf numFmtId="172" fontId="1" fillId="13" borderId="11" xfId="5" applyNumberFormat="1" applyFont="1" applyFill="1" applyBorder="1" applyAlignment="1" applyProtection="1">
      <alignment horizontal="right" vertical="top"/>
    </xf>
    <xf numFmtId="172" fontId="1" fillId="13" borderId="0" xfId="5" applyNumberFormat="1" applyFont="1" applyFill="1" applyBorder="1" applyAlignment="1" applyProtection="1">
      <alignment horizontal="left" vertical="top"/>
    </xf>
    <xf numFmtId="172" fontId="1" fillId="13" borderId="0" xfId="5" applyNumberFormat="1" applyFont="1" applyFill="1" applyBorder="1" applyAlignment="1" applyProtection="1">
      <alignment horizontal="right" vertical="top"/>
    </xf>
    <xf numFmtId="172" fontId="1" fillId="13" borderId="4" xfId="5" applyNumberFormat="1" applyFont="1" applyFill="1" applyBorder="1" applyAlignment="1" applyProtection="1">
      <alignment vertical="top"/>
    </xf>
    <xf numFmtId="172" fontId="1" fillId="13" borderId="11" xfId="5" applyNumberFormat="1" applyFont="1" applyFill="1" applyBorder="1" applyAlignment="1" applyProtection="1">
      <alignment vertical="top"/>
    </xf>
    <xf numFmtId="172" fontId="1" fillId="13" borderId="0" xfId="5" applyNumberFormat="1" applyFont="1" applyFill="1" applyBorder="1" applyAlignment="1" applyProtection="1">
      <alignment vertical="top"/>
    </xf>
    <xf numFmtId="170" fontId="1" fillId="0" borderId="1" xfId="0" applyNumberFormat="1" applyFont="1" applyFill="1" applyBorder="1" applyAlignment="1" applyProtection="1">
      <alignment horizontal="right" vertical="top"/>
    </xf>
    <xf numFmtId="169" fontId="1" fillId="0" borderId="1" xfId="0" applyNumberFormat="1" applyFont="1" applyFill="1" applyBorder="1" applyAlignment="1" applyProtection="1">
      <alignment horizontal="right" vertical="top"/>
    </xf>
    <xf numFmtId="0" fontId="14" fillId="0" borderId="1" xfId="0" applyNumberFormat="1" applyFont="1" applyFill="1" applyBorder="1" applyAlignment="1" applyProtection="1">
      <alignment horizontal="left" vertical="top" wrapText="1"/>
    </xf>
    <xf numFmtId="0" fontId="2" fillId="0" borderId="1" xfId="4" applyNumberFormat="1" applyFont="1" applyFill="1" applyBorder="1" applyAlignment="1" applyProtection="1">
      <alignment vertical="top"/>
    </xf>
    <xf numFmtId="164" fontId="2" fillId="0" borderId="1" xfId="5" applyFont="1" applyFill="1" applyBorder="1" applyAlignment="1" applyProtection="1">
      <alignment vertical="top"/>
    </xf>
    <xf numFmtId="2" fontId="2" fillId="0" borderId="1" xfId="5" applyNumberFormat="1" applyFont="1" applyFill="1" applyBorder="1" applyAlignment="1" applyProtection="1">
      <alignment horizontal="right" vertical="top"/>
    </xf>
    <xf numFmtId="1" fontId="1" fillId="0" borderId="1" xfId="0" applyNumberFormat="1" applyFont="1" applyFill="1" applyBorder="1" applyAlignment="1" applyProtection="1">
      <alignment vertical="top"/>
    </xf>
    <xf numFmtId="164" fontId="2" fillId="13" borderId="4" xfId="5" applyFont="1" applyFill="1" applyBorder="1" applyAlignment="1" applyProtection="1">
      <alignment horizontal="right" vertical="top"/>
    </xf>
    <xf numFmtId="164" fontId="2" fillId="13" borderId="11" xfId="5" applyFont="1" applyFill="1" applyBorder="1" applyAlignment="1" applyProtection="1">
      <alignment horizontal="right" vertical="top"/>
    </xf>
    <xf numFmtId="164" fontId="2" fillId="0" borderId="0" xfId="5" applyFont="1" applyFill="1" applyBorder="1" applyAlignment="1" applyProtection="1">
      <alignment horizontal="left" vertical="top"/>
    </xf>
    <xf numFmtId="164" fontId="2" fillId="0" borderId="0" xfId="5" applyFont="1" applyFill="1" applyBorder="1" applyAlignment="1" applyProtection="1">
      <alignment horizontal="right" vertical="top"/>
    </xf>
    <xf numFmtId="164" fontId="2" fillId="13" borderId="0" xfId="5" applyFont="1" applyFill="1" applyBorder="1" applyAlignment="1" applyProtection="1">
      <alignment horizontal="left" vertical="top"/>
    </xf>
    <xf numFmtId="164" fontId="2" fillId="13" borderId="0" xfId="5" applyFont="1" applyFill="1" applyBorder="1" applyAlignment="1" applyProtection="1">
      <alignment horizontal="right" vertical="top"/>
    </xf>
    <xf numFmtId="164" fontId="1" fillId="13" borderId="4" xfId="5" applyFont="1" applyFill="1" applyBorder="1" applyAlignment="1" applyProtection="1">
      <alignment vertical="top"/>
    </xf>
    <xf numFmtId="164" fontId="1" fillId="13" borderId="11" xfId="5" applyFont="1" applyFill="1" applyBorder="1" applyAlignment="1" applyProtection="1">
      <alignment vertical="top"/>
    </xf>
    <xf numFmtId="164" fontId="1" fillId="13" borderId="0" xfId="5" applyFont="1" applyFill="1" applyBorder="1" applyAlignment="1" applyProtection="1">
      <alignment vertical="top"/>
    </xf>
    <xf numFmtId="0" fontId="2" fillId="0" borderId="1" xfId="0" applyFont="1" applyFill="1" applyBorder="1" applyAlignment="1">
      <alignment vertical="top"/>
    </xf>
    <xf numFmtId="0" fontId="1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13" fillId="0" borderId="1" xfId="0" applyNumberFormat="1" applyFont="1" applyFill="1" applyBorder="1" applyAlignment="1" applyProtection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vertical="top" wrapText="1"/>
    </xf>
    <xf numFmtId="170" fontId="1" fillId="0" borderId="1" xfId="0" applyNumberFormat="1" applyFont="1" applyFill="1" applyBorder="1" applyAlignment="1">
      <alignment horizontal="right" vertical="top" wrapText="1"/>
    </xf>
    <xf numFmtId="169" fontId="2" fillId="0" borderId="1" xfId="0" applyNumberFormat="1" applyFont="1" applyFill="1" applyBorder="1" applyAlignment="1">
      <alignment vertical="top" wrapText="1"/>
    </xf>
    <xf numFmtId="170" fontId="1" fillId="0" borderId="7" xfId="0" applyNumberFormat="1" applyFont="1" applyFill="1" applyBorder="1" applyAlignment="1">
      <alignment vertical="top" wrapText="1"/>
    </xf>
    <xf numFmtId="170" fontId="1" fillId="0" borderId="7" xfId="0" applyNumberFormat="1" applyFont="1" applyFill="1" applyBorder="1" applyAlignment="1" applyProtection="1">
      <alignment vertical="top"/>
    </xf>
    <xf numFmtId="169" fontId="1" fillId="0" borderId="7" xfId="0" applyNumberFormat="1" applyFont="1" applyFill="1" applyBorder="1" applyAlignment="1" applyProtection="1">
      <alignment vertical="top"/>
    </xf>
    <xf numFmtId="0" fontId="1" fillId="0" borderId="7" xfId="0" applyNumberFormat="1" applyFont="1" applyFill="1" applyBorder="1" applyAlignment="1" applyProtection="1">
      <alignment vertical="top"/>
    </xf>
    <xf numFmtId="164" fontId="1" fillId="0" borderId="17" xfId="1" applyFont="1" applyFill="1" applyBorder="1" applyAlignment="1" applyProtection="1">
      <alignment horizontal="right" vertical="top"/>
    </xf>
    <xf numFmtId="170" fontId="1" fillId="0" borderId="1" xfId="0" applyNumberFormat="1" applyFont="1" applyFill="1" applyBorder="1" applyAlignment="1">
      <alignment vertical="top" wrapText="1"/>
    </xf>
    <xf numFmtId="164" fontId="1" fillId="0" borderId="2" xfId="1" applyFont="1" applyFill="1" applyBorder="1" applyAlignment="1" applyProtection="1">
      <alignment horizontal="right" vertical="top"/>
    </xf>
    <xf numFmtId="164" fontId="1" fillId="13" borderId="18" xfId="1" applyFont="1" applyFill="1" applyBorder="1" applyAlignment="1" applyProtection="1">
      <alignment horizontal="right" vertical="top"/>
    </xf>
    <xf numFmtId="164" fontId="1" fillId="13" borderId="19" xfId="1" applyFont="1" applyFill="1" applyBorder="1" applyAlignment="1" applyProtection="1">
      <alignment horizontal="right" vertical="top"/>
    </xf>
    <xf numFmtId="0" fontId="1" fillId="8" borderId="1" xfId="0" applyNumberFormat="1" applyFont="1" applyFill="1" applyBorder="1" applyAlignment="1" applyProtection="1">
      <alignment horizontal="center" vertical="top"/>
    </xf>
    <xf numFmtId="0" fontId="17" fillId="16" borderId="0" xfId="0" applyFont="1" applyFill="1" applyBorder="1" applyAlignment="1">
      <alignment horizontal="left" vertical="top" wrapText="1"/>
    </xf>
    <xf numFmtId="2" fontId="1" fillId="0" borderId="1" xfId="1" applyNumberFormat="1" applyFont="1" applyFill="1" applyBorder="1" applyAlignment="1" applyProtection="1">
      <alignment horizontal="right" vertical="top"/>
    </xf>
    <xf numFmtId="0" fontId="1" fillId="8" borderId="1" xfId="0" applyNumberFormat="1" applyFont="1" applyFill="1" applyBorder="1" applyAlignment="1" applyProtection="1">
      <alignment horizontal="center" vertical="top"/>
    </xf>
    <xf numFmtId="0" fontId="17" fillId="8" borderId="0" xfId="0" applyFont="1" applyFill="1" applyAlignment="1"/>
    <xf numFmtId="0" fontId="17" fillId="8" borderId="1" xfId="0" applyFont="1" applyFill="1" applyBorder="1" applyAlignment="1"/>
    <xf numFmtId="0" fontId="19" fillId="8" borderId="0" xfId="0" applyFont="1" applyFill="1" applyAlignment="1"/>
    <xf numFmtId="49" fontId="13" fillId="8" borderId="1" xfId="0" applyNumberFormat="1" applyFont="1" applyFill="1" applyBorder="1" applyAlignment="1" applyProtection="1">
      <alignment horizontal="left" vertical="top"/>
    </xf>
    <xf numFmtId="0" fontId="13" fillId="8" borderId="1" xfId="0" applyNumberFormat="1" applyFont="1" applyFill="1" applyBorder="1" applyAlignment="1" applyProtection="1">
      <alignment horizontal="left" vertical="top" wrapText="1"/>
    </xf>
    <xf numFmtId="164" fontId="13" fillId="8" borderId="1" xfId="1" applyFont="1" applyFill="1" applyBorder="1" applyAlignment="1" applyProtection="1">
      <alignment vertical="top"/>
    </xf>
    <xf numFmtId="2" fontId="13" fillId="8" borderId="1" xfId="1" applyNumberFormat="1" applyFont="1" applyFill="1" applyBorder="1" applyAlignment="1" applyProtection="1">
      <alignment horizontal="right" vertical="top"/>
    </xf>
    <xf numFmtId="164" fontId="13" fillId="8" borderId="1" xfId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right" vertical="top" wrapText="1"/>
    </xf>
    <xf numFmtId="0" fontId="1" fillId="0" borderId="0" xfId="0" applyNumberFormat="1" applyFont="1" applyFill="1" applyBorder="1" applyAlignment="1" applyProtection="1">
      <alignment horizontal="center" vertical="top"/>
    </xf>
    <xf numFmtId="167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center" vertical="top"/>
    </xf>
    <xf numFmtId="164" fontId="1" fillId="0" borderId="8" xfId="1" applyFont="1" applyFill="1" applyBorder="1" applyAlignment="1" applyProtection="1">
      <alignment horizontal="center" vertical="center" wrapText="1"/>
    </xf>
    <xf numFmtId="164" fontId="1" fillId="0" borderId="9" xfId="1" applyFont="1" applyFill="1" applyBorder="1" applyAlignment="1" applyProtection="1">
      <alignment horizontal="center" vertical="center" wrapText="1"/>
    </xf>
    <xf numFmtId="164" fontId="2" fillId="0" borderId="3" xfId="1" applyFont="1" applyFill="1" applyBorder="1" applyAlignment="1" applyProtection="1">
      <alignment horizontal="center" vertical="center" wrapText="1"/>
    </xf>
    <xf numFmtId="164" fontId="2" fillId="0" borderId="10" xfId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64" fontId="1" fillId="0" borderId="1" xfId="1" applyFont="1" applyFill="1" applyBorder="1" applyAlignment="1" applyProtection="1">
      <alignment horizontal="center" vertical="top"/>
    </xf>
    <xf numFmtId="164" fontId="1" fillId="0" borderId="1" xfId="1" applyFont="1" applyFill="1" applyBorder="1" applyAlignment="1" applyProtection="1">
      <alignment horizontal="center" vertical="center"/>
    </xf>
    <xf numFmtId="164" fontId="1" fillId="0" borderId="5" xfId="1" applyFont="1" applyFill="1" applyBorder="1" applyAlignment="1" applyProtection="1">
      <alignment horizontal="center" vertical="center"/>
    </xf>
    <xf numFmtId="164" fontId="1" fillId="0" borderId="7" xfId="1" applyFont="1" applyFill="1" applyBorder="1" applyAlignment="1" applyProtection="1">
      <alignment horizontal="center" vertical="center"/>
    </xf>
    <xf numFmtId="2" fontId="2" fillId="0" borderId="1" xfId="1" applyNumberFormat="1" applyFont="1" applyFill="1" applyBorder="1" applyAlignment="1" applyProtection="1">
      <alignment horizontal="center" vertical="center" wrapText="1"/>
    </xf>
    <xf numFmtId="164" fontId="2" fillId="0" borderId="1" xfId="1" applyFont="1" applyFill="1" applyBorder="1" applyAlignment="1" applyProtection="1">
      <alignment horizontal="center" vertical="center" wrapText="1"/>
    </xf>
    <xf numFmtId="2" fontId="1" fillId="0" borderId="1" xfId="1" applyNumberFormat="1" applyFont="1" applyFill="1" applyBorder="1" applyAlignment="1" applyProtection="1">
      <alignment horizontal="right" vertical="top"/>
    </xf>
    <xf numFmtId="2" fontId="1" fillId="0" borderId="1" xfId="1" applyNumberFormat="1" applyFont="1" applyFill="1" applyBorder="1" applyAlignment="1" applyProtection="1">
      <alignment horizontal="right" vertical="center"/>
    </xf>
    <xf numFmtId="2" fontId="1" fillId="0" borderId="5" xfId="1" applyNumberFormat="1" applyFont="1" applyFill="1" applyBorder="1" applyAlignment="1" applyProtection="1">
      <alignment horizontal="right" vertical="center"/>
    </xf>
    <xf numFmtId="2" fontId="1" fillId="0" borderId="7" xfId="1" applyNumberFormat="1" applyFont="1" applyFill="1" applyBorder="1" applyAlignment="1" applyProtection="1">
      <alignment horizontal="right" vertical="center"/>
    </xf>
    <xf numFmtId="164" fontId="1" fillId="0" borderId="1" xfId="1" applyFont="1" applyFill="1" applyBorder="1" applyAlignment="1" applyProtection="1">
      <alignment horizontal="right" vertical="center"/>
    </xf>
    <xf numFmtId="164" fontId="2" fillId="13" borderId="11" xfId="1" applyFont="1" applyFill="1" applyBorder="1" applyAlignment="1" applyProtection="1">
      <alignment horizontal="center" vertical="center" wrapText="1"/>
    </xf>
    <xf numFmtId="164" fontId="2" fillId="13" borderId="12" xfId="1" applyFont="1" applyFill="1" applyBorder="1" applyAlignment="1" applyProtection="1">
      <alignment horizontal="center" vertical="center" wrapText="1"/>
    </xf>
    <xf numFmtId="164" fontId="2" fillId="13" borderId="13" xfId="1" applyFont="1" applyFill="1" applyBorder="1" applyAlignment="1" applyProtection="1">
      <alignment horizontal="center" vertical="center" wrapText="1"/>
    </xf>
    <xf numFmtId="164" fontId="2" fillId="13" borderId="14" xfId="1" applyFont="1" applyFill="1" applyBorder="1" applyAlignment="1" applyProtection="1">
      <alignment horizontal="center" vertical="center" wrapText="1"/>
    </xf>
    <xf numFmtId="164" fontId="1" fillId="13" borderId="11" xfId="1" applyFont="1" applyFill="1" applyBorder="1" applyAlignment="1" applyProtection="1">
      <alignment horizontal="center" vertical="top"/>
    </xf>
    <xf numFmtId="164" fontId="1" fillId="13" borderId="0" xfId="1" applyFont="1" applyFill="1" applyBorder="1" applyAlignment="1" applyProtection="1">
      <alignment horizontal="left" vertical="top" wrapText="1"/>
    </xf>
    <xf numFmtId="164" fontId="12" fillId="13" borderId="15" xfId="1" applyFont="1" applyFill="1" applyBorder="1" applyAlignment="1" applyProtection="1">
      <alignment horizontal="left" vertical="top"/>
    </xf>
    <xf numFmtId="164" fontId="1" fillId="13" borderId="0" xfId="1" applyFont="1" applyFill="1" applyBorder="1" applyAlignment="1" applyProtection="1">
      <alignment vertical="top"/>
    </xf>
    <xf numFmtId="164" fontId="1" fillId="13" borderId="16" xfId="1" applyFont="1" applyFill="1" applyBorder="1" applyAlignment="1" applyProtection="1">
      <alignment horizontal="left" vertical="top"/>
    </xf>
    <xf numFmtId="164" fontId="1" fillId="13" borderId="0" xfId="1" applyFont="1" applyFill="1" applyBorder="1" applyAlignment="1" applyProtection="1">
      <alignment horizontal="left" vertical="top"/>
    </xf>
    <xf numFmtId="0" fontId="2" fillId="8" borderId="0" xfId="0" applyNumberFormat="1" applyFont="1" applyFill="1" applyBorder="1" applyAlignment="1" applyProtection="1">
      <alignment horizontal="right" vertical="top" wrapText="1"/>
    </xf>
    <xf numFmtId="0" fontId="2" fillId="8" borderId="0" xfId="0" applyNumberFormat="1" applyFont="1" applyFill="1" applyBorder="1" applyAlignment="1" applyProtection="1">
      <alignment horizontal="center" vertical="top"/>
    </xf>
    <xf numFmtId="0" fontId="2" fillId="14" borderId="1" xfId="0" applyNumberFormat="1" applyFont="1" applyFill="1" applyBorder="1" applyAlignment="1" applyProtection="1">
      <alignment horizontal="center" vertical="center" wrapText="1"/>
    </xf>
    <xf numFmtId="0" fontId="2" fillId="14" borderId="1" xfId="0" applyNumberFormat="1" applyFont="1" applyFill="1" applyBorder="1" applyAlignment="1" applyProtection="1">
      <alignment horizontal="left" vertical="center" wrapText="1"/>
    </xf>
    <xf numFmtId="2" fontId="2" fillId="14" borderId="1" xfId="1" applyNumberFormat="1" applyFont="1" applyFill="1" applyBorder="1" applyAlignment="1" applyProtection="1">
      <alignment horizontal="center" vertical="center" wrapText="1"/>
    </xf>
    <xf numFmtId="164" fontId="2" fillId="14" borderId="1" xfId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2" fillId="4" borderId="1" xfId="0" applyFont="1" applyFill="1" applyBorder="1" applyAlignment="1">
      <alignment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center" vertical="top"/>
    </xf>
    <xf numFmtId="167" fontId="3" fillId="0" borderId="0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1" fillId="8" borderId="1" xfId="0" applyNumberFormat="1" applyFont="1" applyFill="1" applyBorder="1" applyAlignment="1" applyProtection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167" fontId="2" fillId="0" borderId="0" xfId="0" applyNumberFormat="1" applyFont="1" applyFill="1" applyBorder="1" applyAlignment="1" applyProtection="1">
      <alignment horizontal="center" vertical="center"/>
    </xf>
    <xf numFmtId="167" fontId="1" fillId="0" borderId="1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/>
    </xf>
    <xf numFmtId="0" fontId="2" fillId="0" borderId="3" xfId="0" applyNumberFormat="1" applyFont="1" applyFill="1" applyBorder="1" applyAlignment="1" applyProtection="1">
      <alignment horizontal="center" vertical="top"/>
    </xf>
    <xf numFmtId="0" fontId="2" fillId="0" borderId="4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 indent="6"/>
    </xf>
    <xf numFmtId="0" fontId="19" fillId="0" borderId="1" xfId="0" applyFont="1" applyBorder="1" applyAlignment="1"/>
    <xf numFmtId="0" fontId="13" fillId="8" borderId="1" xfId="0" applyFont="1" applyFill="1" applyBorder="1" applyAlignment="1">
      <alignment horizontal="left" vertical="top"/>
    </xf>
    <xf numFmtId="0" fontId="1" fillId="0" borderId="1" xfId="4" applyNumberFormat="1" applyFont="1" applyFill="1" applyBorder="1" applyAlignment="1" applyProtection="1">
      <alignment horizontal="left" vertical="top"/>
    </xf>
    <xf numFmtId="164" fontId="1" fillId="0" borderId="1" xfId="4" applyNumberFormat="1" applyFont="1" applyFill="1" applyBorder="1" applyAlignment="1" applyProtection="1">
      <alignment vertical="top"/>
    </xf>
    <xf numFmtId="2" fontId="1" fillId="0" borderId="1" xfId="4" applyNumberFormat="1" applyFont="1" applyFill="1" applyBorder="1" applyAlignment="1" applyProtection="1">
      <alignment horizontal="right" vertical="top"/>
    </xf>
    <xf numFmtId="164" fontId="1" fillId="0" borderId="1" xfId="4" applyNumberFormat="1" applyFont="1" applyFill="1" applyBorder="1" applyAlignment="1" applyProtection="1">
      <alignment horizontal="right" vertical="top"/>
    </xf>
  </cellXfs>
  <cellStyles count="6">
    <cellStyle name="Excel Built-in Normal" xfId="2" xr:uid="{00000000-0005-0000-0000-000031000000}"/>
    <cellStyle name="Обычный" xfId="0" builtinId="0"/>
    <cellStyle name="Обычный 2" xfId="3" xr:uid="{00000000-0005-0000-0000-000032000000}"/>
    <cellStyle name="Обычный 5" xfId="4" xr:uid="{00000000-0005-0000-0000-000033000000}"/>
    <cellStyle name="Финансовый" xfId="1" builtinId="3"/>
    <cellStyle name="Финансовый 4" xfId="5" xr:uid="{00000000-0005-0000-0000-00003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indexed="11"/>
    <pageSetUpPr fitToPage="1"/>
  </sheetPr>
  <dimension ref="A1:U1500"/>
  <sheetViews>
    <sheetView view="pageBreakPreview" topLeftCell="A298" zoomScale="85" zoomScaleNormal="80" workbookViewId="0">
      <selection activeCell="H320" sqref="H320"/>
    </sheetView>
  </sheetViews>
  <sheetFormatPr defaultColWidth="9.140625" defaultRowHeight="15"/>
  <cols>
    <col min="1" max="1" width="5.85546875" style="11" customWidth="1"/>
    <col min="2" max="2" width="17.42578125" style="11" hidden="1" customWidth="1"/>
    <col min="3" max="3" width="78.7109375" style="12" hidden="1" customWidth="1"/>
    <col min="4" max="4" width="21" style="13" hidden="1" customWidth="1"/>
    <col min="5" max="5" width="13" style="89" hidden="1" customWidth="1"/>
    <col min="6" max="6" width="8.140625" style="89" hidden="1" customWidth="1"/>
    <col min="7" max="7" width="20" style="13" customWidth="1"/>
    <col min="8" max="8" width="93.5703125" style="13" customWidth="1"/>
    <col min="9" max="10" width="14.7109375" style="13" hidden="1" customWidth="1"/>
    <col min="11" max="11" width="10.28515625" style="13" hidden="1" customWidth="1"/>
    <col min="12" max="12" width="10" style="13" hidden="1" customWidth="1"/>
    <col min="13" max="13" width="11" style="13" hidden="1" customWidth="1"/>
    <col min="14" max="14" width="13.85546875" style="90" customWidth="1"/>
    <col min="15" max="15" width="12.140625" style="91" customWidth="1"/>
    <col min="16" max="16" width="15.85546875" style="92" customWidth="1"/>
    <col min="17" max="18" width="15.85546875" style="92" hidden="1" customWidth="1"/>
    <col min="19" max="19" width="44.42578125" style="370" hidden="1" customWidth="1"/>
    <col min="20" max="20" width="27.140625" style="92" hidden="1" customWidth="1"/>
    <col min="21" max="23" width="9.140625" style="13" customWidth="1"/>
    <col min="24" max="16384" width="9.140625" style="13"/>
  </cols>
  <sheetData>
    <row r="1" spans="1:20" ht="15" customHeight="1">
      <c r="A1" s="510" t="s">
        <v>0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94"/>
      <c r="R1" s="93"/>
      <c r="S1" s="16"/>
      <c r="T1" s="93"/>
    </row>
    <row r="2" spans="1:20" ht="15" customHeight="1">
      <c r="A2" s="510" t="s">
        <v>1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94"/>
      <c r="R2" s="93"/>
      <c r="S2" s="16"/>
      <c r="T2" s="93"/>
    </row>
    <row r="3" spans="1:20">
      <c r="J3" s="89"/>
      <c r="K3" s="511"/>
      <c r="L3" s="511"/>
      <c r="M3" s="511"/>
      <c r="N3" s="511"/>
      <c r="P3" s="89"/>
      <c r="Q3" s="89"/>
      <c r="R3" s="89"/>
      <c r="S3" s="241"/>
      <c r="T3" s="89"/>
    </row>
    <row r="4" spans="1:20" ht="16.899999999999999" customHeight="1">
      <c r="A4" s="512" t="s">
        <v>2</v>
      </c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15"/>
      <c r="R4" s="13"/>
      <c r="S4" s="241"/>
      <c r="T4" s="13"/>
    </row>
    <row r="5" spans="1:20" ht="16.5" customHeight="1">
      <c r="A5" s="513" t="s">
        <v>3</v>
      </c>
      <c r="B5" s="513"/>
      <c r="C5" s="513"/>
      <c r="D5" s="513"/>
      <c r="E5" s="513"/>
      <c r="F5" s="513"/>
      <c r="G5" s="513"/>
      <c r="H5" s="513"/>
      <c r="I5" s="513"/>
      <c r="J5" s="513"/>
      <c r="K5" s="513"/>
      <c r="L5" s="513"/>
      <c r="M5" s="513"/>
      <c r="N5" s="513"/>
      <c r="O5" s="513"/>
      <c r="P5" s="513"/>
      <c r="Q5" s="331"/>
      <c r="R5" s="13"/>
      <c r="S5" s="241"/>
      <c r="T5" s="13"/>
    </row>
    <row r="6" spans="1:20" ht="24.75" customHeight="1">
      <c r="A6" s="13"/>
      <c r="B6" s="13"/>
      <c r="C6" s="85"/>
      <c r="E6" s="95" t="s">
        <v>4</v>
      </c>
      <c r="H6" s="514" t="s">
        <v>5</v>
      </c>
      <c r="I6" s="514"/>
      <c r="J6" s="514"/>
      <c r="K6" s="514"/>
      <c r="L6" s="514"/>
      <c r="M6" s="514"/>
      <c r="N6" s="514"/>
      <c r="O6" s="514"/>
      <c r="P6" s="514"/>
      <c r="Q6" s="123"/>
      <c r="R6" s="13"/>
      <c r="S6" s="241"/>
      <c r="T6" s="13"/>
    </row>
    <row r="7" spans="1:20" ht="24.75" customHeight="1">
      <c r="A7" s="13"/>
      <c r="B7" s="13"/>
      <c r="C7" s="371" t="s">
        <v>6</v>
      </c>
      <c r="D7" s="17" t="s">
        <v>7</v>
      </c>
      <c r="H7" s="512" t="s">
        <v>8</v>
      </c>
      <c r="I7" s="512"/>
      <c r="J7" s="512"/>
      <c r="K7" s="512"/>
      <c r="L7" s="512"/>
      <c r="M7" s="512"/>
      <c r="N7" s="512"/>
      <c r="O7" s="512"/>
      <c r="P7" s="512"/>
      <c r="Q7" s="379"/>
      <c r="R7" s="13"/>
      <c r="S7" s="241"/>
      <c r="T7" s="13"/>
    </row>
    <row r="8" spans="1:20">
      <c r="A8" s="13"/>
      <c r="B8" s="13"/>
      <c r="C8" s="17"/>
      <c r="D8" s="99"/>
      <c r="L8" s="332"/>
      <c r="M8" s="332"/>
      <c r="N8" s="332"/>
    </row>
    <row r="9" spans="1:20">
      <c r="A9" s="515" t="s">
        <v>9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254"/>
      <c r="R9" s="13"/>
      <c r="S9" s="241"/>
      <c r="T9" s="13"/>
    </row>
    <row r="10" spans="1:20">
      <c r="A10" s="515" t="s">
        <v>10</v>
      </c>
      <c r="B10" s="515"/>
      <c r="C10" s="515"/>
      <c r="D10" s="515"/>
      <c r="E10" s="515"/>
      <c r="F10" s="515"/>
      <c r="G10" s="515"/>
      <c r="H10" s="515"/>
      <c r="I10" s="515"/>
      <c r="J10" s="515"/>
      <c r="K10" s="515"/>
      <c r="L10" s="515"/>
      <c r="M10" s="515"/>
      <c r="N10" s="515"/>
      <c r="O10" s="515"/>
      <c r="P10" s="515"/>
      <c r="Q10" s="254"/>
      <c r="R10" s="13"/>
      <c r="S10" s="241"/>
      <c r="T10" s="13"/>
    </row>
    <row r="11" spans="1:20">
      <c r="A11" s="515"/>
      <c r="B11" s="515"/>
      <c r="C11" s="515"/>
      <c r="D11" s="515"/>
      <c r="E11" s="515"/>
      <c r="F11" s="515"/>
      <c r="G11" s="515"/>
      <c r="H11" s="515"/>
      <c r="I11" s="515"/>
      <c r="J11" s="515"/>
      <c r="K11" s="515"/>
      <c r="L11" s="515"/>
      <c r="M11" s="515"/>
      <c r="N11" s="515"/>
      <c r="O11" s="515"/>
      <c r="P11" s="515"/>
      <c r="Q11" s="254"/>
      <c r="R11" s="13"/>
      <c r="S11" s="241"/>
      <c r="T11" s="13"/>
    </row>
    <row r="12" spans="1:20" s="236" customFormat="1">
      <c r="A12" s="521" t="s">
        <v>11</v>
      </c>
      <c r="B12" s="24"/>
      <c r="C12" s="24"/>
      <c r="D12" s="24"/>
      <c r="E12" s="24"/>
      <c r="F12" s="24"/>
      <c r="G12" s="521" t="s">
        <v>12</v>
      </c>
      <c r="H12" s="521" t="s">
        <v>13</v>
      </c>
      <c r="I12" s="372"/>
      <c r="J12" s="372"/>
      <c r="K12" s="372"/>
      <c r="L12" s="376"/>
      <c r="M12" s="376"/>
      <c r="N12" s="521" t="s">
        <v>14</v>
      </c>
      <c r="O12" s="526" t="s">
        <v>15</v>
      </c>
      <c r="P12" s="527" t="s">
        <v>16</v>
      </c>
      <c r="Q12" s="516" t="s">
        <v>17</v>
      </c>
      <c r="R12" s="517"/>
      <c r="S12" s="380"/>
      <c r="T12" s="381"/>
    </row>
    <row r="13" spans="1:20" s="12" customFormat="1" ht="57">
      <c r="A13" s="521"/>
      <c r="B13" s="24" t="s">
        <v>18</v>
      </c>
      <c r="C13" s="24" t="s">
        <v>13</v>
      </c>
      <c r="D13" s="24" t="s">
        <v>14</v>
      </c>
      <c r="E13" s="24" t="s">
        <v>19</v>
      </c>
      <c r="F13" s="24" t="s">
        <v>20</v>
      </c>
      <c r="G13" s="521"/>
      <c r="H13" s="521"/>
      <c r="I13" s="24" t="s">
        <v>14</v>
      </c>
      <c r="J13" s="24" t="s">
        <v>21</v>
      </c>
      <c r="K13" s="24" t="s">
        <v>20</v>
      </c>
      <c r="L13" s="372" t="s">
        <v>22</v>
      </c>
      <c r="M13" s="372" t="s">
        <v>23</v>
      </c>
      <c r="N13" s="521"/>
      <c r="O13" s="526"/>
      <c r="P13" s="527"/>
      <c r="Q13" s="518" t="s">
        <v>16</v>
      </c>
      <c r="R13" s="519"/>
      <c r="S13" s="382"/>
      <c r="T13" s="383"/>
    </row>
    <row r="14" spans="1:20" s="12" customFormat="1" hidden="1">
      <c r="A14" s="24"/>
      <c r="B14" s="24"/>
      <c r="C14" s="24"/>
      <c r="D14" s="24"/>
      <c r="E14" s="24"/>
      <c r="F14" s="24"/>
      <c r="G14" s="24"/>
      <c r="H14" s="24" t="s">
        <v>24</v>
      </c>
      <c r="I14" s="24"/>
      <c r="J14" s="24"/>
      <c r="K14" s="24"/>
      <c r="L14" s="372"/>
      <c r="M14" s="372"/>
      <c r="N14" s="24"/>
      <c r="O14" s="128"/>
      <c r="P14" s="128"/>
      <c r="Q14" s="384"/>
      <c r="R14" s="385"/>
      <c r="S14" s="386"/>
      <c r="T14" s="387"/>
    </row>
    <row r="15" spans="1:20" s="12" customFormat="1" hidden="1">
      <c r="A15" s="24"/>
      <c r="B15" s="24"/>
      <c r="C15" s="24"/>
      <c r="D15" s="24"/>
      <c r="E15" s="24"/>
      <c r="F15" s="24"/>
      <c r="G15" s="372"/>
      <c r="H15" s="24" t="s">
        <v>25</v>
      </c>
      <c r="I15" s="24"/>
      <c r="J15" s="24"/>
      <c r="K15" s="24"/>
      <c r="L15" s="372"/>
      <c r="M15" s="372"/>
      <c r="N15" s="24"/>
      <c r="O15" s="128"/>
      <c r="P15" s="128"/>
      <c r="Q15" s="384"/>
      <c r="R15" s="385"/>
      <c r="S15" s="386"/>
      <c r="T15" s="387"/>
    </row>
    <row r="16" spans="1:20" s="12" customFormat="1" hidden="1">
      <c r="A16" s="24"/>
      <c r="B16" s="24"/>
      <c r="C16" s="24"/>
      <c r="D16" s="24"/>
      <c r="E16" s="24"/>
      <c r="F16" s="24"/>
      <c r="G16" s="372" t="s">
        <v>26</v>
      </c>
      <c r="H16" s="373" t="s">
        <v>27</v>
      </c>
      <c r="I16" s="24"/>
      <c r="J16" s="24"/>
      <c r="K16" s="24"/>
      <c r="L16" s="372"/>
      <c r="M16" s="372"/>
      <c r="N16" s="521"/>
      <c r="O16" s="527"/>
      <c r="P16" s="527">
        <v>520</v>
      </c>
      <c r="Q16" s="384"/>
      <c r="R16" s="533">
        <v>520</v>
      </c>
      <c r="S16" s="386"/>
      <c r="T16" s="387"/>
    </row>
    <row r="17" spans="1:20" s="12" customFormat="1" hidden="1">
      <c r="A17" s="24"/>
      <c r="B17" s="24"/>
      <c r="C17" s="24"/>
      <c r="D17" s="24"/>
      <c r="E17" s="24"/>
      <c r="F17" s="24"/>
      <c r="G17" s="372" t="s">
        <v>28</v>
      </c>
      <c r="H17" s="373" t="s">
        <v>29</v>
      </c>
      <c r="I17" s="24"/>
      <c r="J17" s="24"/>
      <c r="K17" s="24"/>
      <c r="L17" s="372"/>
      <c r="M17" s="372"/>
      <c r="N17" s="521"/>
      <c r="O17" s="527"/>
      <c r="P17" s="527"/>
      <c r="Q17" s="384"/>
      <c r="R17" s="533"/>
      <c r="S17" s="386"/>
      <c r="T17" s="387"/>
    </row>
    <row r="18" spans="1:20" s="12" customFormat="1" hidden="1">
      <c r="A18" s="24"/>
      <c r="B18" s="24"/>
      <c r="C18" s="24"/>
      <c r="D18" s="24"/>
      <c r="E18" s="24"/>
      <c r="F18" s="24"/>
      <c r="G18" s="372" t="s">
        <v>30</v>
      </c>
      <c r="H18" s="373" t="s">
        <v>31</v>
      </c>
      <c r="I18" s="24"/>
      <c r="J18" s="24"/>
      <c r="K18" s="24"/>
      <c r="L18" s="372"/>
      <c r="M18" s="372"/>
      <c r="N18" s="521"/>
      <c r="O18" s="527"/>
      <c r="P18" s="527"/>
      <c r="Q18" s="384"/>
      <c r="R18" s="533"/>
      <c r="S18" s="386"/>
      <c r="T18" s="387"/>
    </row>
    <row r="19" spans="1:20" s="12" customFormat="1" hidden="1">
      <c r="A19" s="24"/>
      <c r="B19" s="24"/>
      <c r="C19" s="24"/>
      <c r="D19" s="24"/>
      <c r="E19" s="24"/>
      <c r="F19" s="24"/>
      <c r="G19" s="372"/>
      <c r="H19" s="24" t="s">
        <v>32</v>
      </c>
      <c r="I19" s="24"/>
      <c r="J19" s="24"/>
      <c r="K19" s="24"/>
      <c r="L19" s="372"/>
      <c r="M19" s="372"/>
      <c r="N19" s="24"/>
      <c r="O19" s="128"/>
      <c r="P19" s="377"/>
      <c r="Q19" s="384"/>
      <c r="R19" s="385"/>
      <c r="S19" s="386"/>
      <c r="T19" s="387"/>
    </row>
    <row r="20" spans="1:20" s="12" customFormat="1" hidden="1">
      <c r="A20" s="24"/>
      <c r="B20" s="24"/>
      <c r="C20" s="24"/>
      <c r="D20" s="24"/>
      <c r="E20" s="24"/>
      <c r="F20" s="24"/>
      <c r="G20" s="372" t="s">
        <v>26</v>
      </c>
      <c r="H20" s="373" t="s">
        <v>27</v>
      </c>
      <c r="I20" s="24"/>
      <c r="J20" s="24"/>
      <c r="K20" s="24"/>
      <c r="L20" s="372"/>
      <c r="M20" s="372"/>
      <c r="N20" s="521"/>
      <c r="O20" s="527"/>
      <c r="P20" s="527">
        <v>1350</v>
      </c>
      <c r="Q20" s="384"/>
      <c r="R20" s="533">
        <v>1120</v>
      </c>
      <c r="S20" s="386"/>
      <c r="T20" s="387"/>
    </row>
    <row r="21" spans="1:20" s="12" customFormat="1" hidden="1">
      <c r="A21" s="24"/>
      <c r="B21" s="24"/>
      <c r="C21" s="24"/>
      <c r="D21" s="24"/>
      <c r="E21" s="24"/>
      <c r="F21" s="24"/>
      <c r="G21" s="372" t="s">
        <v>28</v>
      </c>
      <c r="H21" s="373" t="s">
        <v>29</v>
      </c>
      <c r="I21" s="24"/>
      <c r="J21" s="24"/>
      <c r="K21" s="24"/>
      <c r="L21" s="372"/>
      <c r="M21" s="372"/>
      <c r="N21" s="521"/>
      <c r="O21" s="527"/>
      <c r="P21" s="527"/>
      <c r="Q21" s="384"/>
      <c r="R21" s="533"/>
      <c r="S21" s="386"/>
      <c r="T21" s="387"/>
    </row>
    <row r="22" spans="1:20" s="12" customFormat="1" hidden="1">
      <c r="A22" s="24"/>
      <c r="B22" s="24"/>
      <c r="C22" s="24"/>
      <c r="D22" s="24"/>
      <c r="E22" s="24"/>
      <c r="F22" s="24"/>
      <c r="G22" s="372" t="s">
        <v>30</v>
      </c>
      <c r="H22" s="373" t="s">
        <v>31</v>
      </c>
      <c r="I22" s="24"/>
      <c r="J22" s="24"/>
      <c r="K22" s="24"/>
      <c r="L22" s="372"/>
      <c r="M22" s="372"/>
      <c r="N22" s="521"/>
      <c r="O22" s="527"/>
      <c r="P22" s="527"/>
      <c r="Q22" s="384"/>
      <c r="R22" s="533"/>
      <c r="S22" s="386"/>
      <c r="T22" s="387"/>
    </row>
    <row r="23" spans="1:20" s="12" customFormat="1" hidden="1">
      <c r="A23" s="24"/>
      <c r="B23" s="24"/>
      <c r="C23" s="24"/>
      <c r="D23" s="24"/>
      <c r="E23" s="24"/>
      <c r="F23" s="24"/>
      <c r="G23" s="372" t="s">
        <v>33</v>
      </c>
      <c r="H23" s="373" t="s">
        <v>34</v>
      </c>
      <c r="I23" s="24"/>
      <c r="J23" s="24"/>
      <c r="K23" s="24"/>
      <c r="L23" s="372"/>
      <c r="M23" s="372"/>
      <c r="N23" s="521"/>
      <c r="O23" s="527"/>
      <c r="P23" s="527"/>
      <c r="Q23" s="384"/>
      <c r="R23" s="533"/>
      <c r="S23" s="386"/>
      <c r="T23" s="387"/>
    </row>
    <row r="24" spans="1:20" s="12" customFormat="1" hidden="1">
      <c r="A24" s="24"/>
      <c r="B24" s="24"/>
      <c r="C24" s="24"/>
      <c r="D24" s="24"/>
      <c r="E24" s="24"/>
      <c r="F24" s="24"/>
      <c r="G24" s="372" t="s">
        <v>35</v>
      </c>
      <c r="H24" s="373" t="s">
        <v>36</v>
      </c>
      <c r="I24" s="24"/>
      <c r="J24" s="24"/>
      <c r="K24" s="24"/>
      <c r="L24" s="372"/>
      <c r="M24" s="372"/>
      <c r="N24" s="521"/>
      <c r="O24" s="527"/>
      <c r="P24" s="527"/>
      <c r="Q24" s="384"/>
      <c r="R24" s="533"/>
      <c r="S24" s="386"/>
      <c r="T24" s="387"/>
    </row>
    <row r="25" spans="1:20" s="12" customFormat="1" hidden="1">
      <c r="A25" s="24"/>
      <c r="B25" s="24"/>
      <c r="C25" s="24"/>
      <c r="D25" s="24"/>
      <c r="E25" s="24"/>
      <c r="F25" s="24"/>
      <c r="G25" s="372" t="s">
        <v>37</v>
      </c>
      <c r="H25" s="373" t="s">
        <v>38</v>
      </c>
      <c r="I25" s="24"/>
      <c r="J25" s="24"/>
      <c r="K25" s="24"/>
      <c r="L25" s="372"/>
      <c r="M25" s="372"/>
      <c r="N25" s="521"/>
      <c r="O25" s="527"/>
      <c r="P25" s="527"/>
      <c r="Q25" s="384"/>
      <c r="R25" s="533"/>
      <c r="S25" s="386"/>
      <c r="T25" s="387"/>
    </row>
    <row r="26" spans="1:20" s="12" customFormat="1" ht="45" hidden="1">
      <c r="A26" s="24"/>
      <c r="B26" s="24"/>
      <c r="C26" s="24"/>
      <c r="D26" s="24"/>
      <c r="E26" s="24"/>
      <c r="F26" s="24"/>
      <c r="G26" s="372" t="s">
        <v>39</v>
      </c>
      <c r="H26" s="373" t="s">
        <v>40</v>
      </c>
      <c r="I26" s="24"/>
      <c r="J26" s="24"/>
      <c r="K26" s="24"/>
      <c r="L26" s="372"/>
      <c r="M26" s="372"/>
      <c r="N26" s="24"/>
      <c r="O26" s="128"/>
      <c r="P26" s="128">
        <v>620</v>
      </c>
      <c r="Q26" s="384"/>
      <c r="R26" s="385">
        <v>620</v>
      </c>
      <c r="S26" s="386"/>
      <c r="T26" s="387"/>
    </row>
    <row r="27" spans="1:20" s="12" customFormat="1" ht="28.5" hidden="1">
      <c r="A27" s="24"/>
      <c r="B27" s="24"/>
      <c r="C27" s="24"/>
      <c r="D27" s="24"/>
      <c r="E27" s="24"/>
      <c r="F27" s="24"/>
      <c r="G27" s="374"/>
      <c r="H27" s="375" t="s">
        <v>41</v>
      </c>
      <c r="I27" s="24"/>
      <c r="J27" s="24"/>
      <c r="K27" s="24"/>
      <c r="L27" s="372"/>
      <c r="M27" s="372"/>
      <c r="N27" s="24"/>
      <c r="O27" s="128"/>
      <c r="P27" s="128"/>
      <c r="Q27" s="384"/>
      <c r="R27" s="385"/>
      <c r="S27" s="386"/>
      <c r="T27" s="387"/>
    </row>
    <row r="28" spans="1:20" s="12" customFormat="1" hidden="1">
      <c r="A28" s="24"/>
      <c r="B28" s="24"/>
      <c r="C28" s="24"/>
      <c r="D28" s="24"/>
      <c r="E28" s="24"/>
      <c r="F28" s="24"/>
      <c r="G28" s="372"/>
      <c r="H28" s="24" t="s">
        <v>42</v>
      </c>
      <c r="I28" s="24"/>
      <c r="J28" s="24"/>
      <c r="K28" s="24"/>
      <c r="L28" s="372"/>
      <c r="M28" s="372"/>
      <c r="N28" s="24"/>
      <c r="O28" s="128"/>
      <c r="P28" s="128"/>
      <c r="Q28" s="384"/>
      <c r="R28" s="385"/>
      <c r="S28" s="386"/>
      <c r="T28" s="387"/>
    </row>
    <row r="29" spans="1:20" s="12" customFormat="1" hidden="1">
      <c r="A29" s="24"/>
      <c r="B29" s="24"/>
      <c r="C29" s="24"/>
      <c r="D29" s="24"/>
      <c r="E29" s="24"/>
      <c r="F29" s="24"/>
      <c r="G29" s="372" t="s">
        <v>26</v>
      </c>
      <c r="H29" s="373" t="s">
        <v>27</v>
      </c>
      <c r="I29" s="24"/>
      <c r="J29" s="24"/>
      <c r="K29" s="24"/>
      <c r="L29" s="372"/>
      <c r="M29" s="372"/>
      <c r="N29" s="24"/>
      <c r="O29" s="378">
        <v>150</v>
      </c>
      <c r="P29" s="527">
        <v>4220</v>
      </c>
      <c r="Q29" s="388">
        <v>100</v>
      </c>
      <c r="R29" s="534">
        <v>3030</v>
      </c>
      <c r="S29" s="386"/>
      <c r="T29" s="387"/>
    </row>
    <row r="30" spans="1:20" s="12" customFormat="1" hidden="1">
      <c r="A30" s="24"/>
      <c r="B30" s="24"/>
      <c r="C30" s="24"/>
      <c r="D30" s="24"/>
      <c r="E30" s="24"/>
      <c r="F30" s="24"/>
      <c r="G30" s="372" t="s">
        <v>28</v>
      </c>
      <c r="H30" s="373" t="s">
        <v>29</v>
      </c>
      <c r="I30" s="24"/>
      <c r="J30" s="24"/>
      <c r="K30" s="24"/>
      <c r="L30" s="372"/>
      <c r="M30" s="372"/>
      <c r="N30" s="24"/>
      <c r="O30" s="378">
        <v>150</v>
      </c>
      <c r="P30" s="527"/>
      <c r="Q30" s="388">
        <v>100</v>
      </c>
      <c r="R30" s="535"/>
      <c r="S30" s="386"/>
      <c r="T30" s="387"/>
    </row>
    <row r="31" spans="1:20" s="12" customFormat="1" hidden="1">
      <c r="A31" s="24"/>
      <c r="B31" s="24"/>
      <c r="C31" s="24"/>
      <c r="D31" s="24"/>
      <c r="E31" s="24"/>
      <c r="F31" s="24"/>
      <c r="G31" s="372" t="s">
        <v>33</v>
      </c>
      <c r="H31" s="373" t="s">
        <v>34</v>
      </c>
      <c r="I31" s="24"/>
      <c r="J31" s="24"/>
      <c r="K31" s="24"/>
      <c r="L31" s="372"/>
      <c r="M31" s="372"/>
      <c r="N31" s="24"/>
      <c r="O31" s="378">
        <v>150</v>
      </c>
      <c r="P31" s="527"/>
      <c r="Q31" s="388">
        <v>100</v>
      </c>
      <c r="R31" s="535"/>
      <c r="S31" s="386"/>
      <c r="T31" s="387"/>
    </row>
    <row r="32" spans="1:20" s="12" customFormat="1" hidden="1">
      <c r="A32" s="24"/>
      <c r="B32" s="24"/>
      <c r="C32" s="24"/>
      <c r="D32" s="24"/>
      <c r="E32" s="24"/>
      <c r="F32" s="24"/>
      <c r="G32" s="372" t="s">
        <v>30</v>
      </c>
      <c r="H32" s="373" t="s">
        <v>31</v>
      </c>
      <c r="I32" s="24"/>
      <c r="J32" s="24"/>
      <c r="K32" s="24"/>
      <c r="L32" s="372"/>
      <c r="M32" s="372"/>
      <c r="N32" s="24"/>
      <c r="O32" s="378">
        <v>150</v>
      </c>
      <c r="P32" s="527"/>
      <c r="Q32" s="388">
        <v>120</v>
      </c>
      <c r="R32" s="535"/>
      <c r="S32" s="386"/>
      <c r="T32" s="387"/>
    </row>
    <row r="33" spans="1:20" s="12" customFormat="1" hidden="1">
      <c r="A33" s="24"/>
      <c r="B33" s="24"/>
      <c r="C33" s="24"/>
      <c r="D33" s="24"/>
      <c r="E33" s="24"/>
      <c r="F33" s="24"/>
      <c r="G33" s="372" t="s">
        <v>35</v>
      </c>
      <c r="H33" s="373" t="s">
        <v>36</v>
      </c>
      <c r="I33" s="24"/>
      <c r="J33" s="24"/>
      <c r="K33" s="24"/>
      <c r="L33" s="372"/>
      <c r="M33" s="372"/>
      <c r="N33" s="24"/>
      <c r="O33" s="378">
        <v>150</v>
      </c>
      <c r="P33" s="527"/>
      <c r="Q33" s="388">
        <v>100</v>
      </c>
      <c r="R33" s="535"/>
      <c r="S33" s="386"/>
      <c r="T33" s="387"/>
    </row>
    <row r="34" spans="1:20" s="12" customFormat="1" hidden="1">
      <c r="A34" s="24"/>
      <c r="B34" s="24"/>
      <c r="C34" s="24"/>
      <c r="D34" s="24"/>
      <c r="E34" s="24"/>
      <c r="F34" s="24"/>
      <c r="G34" s="372" t="s">
        <v>43</v>
      </c>
      <c r="H34" s="373" t="s">
        <v>44</v>
      </c>
      <c r="I34" s="24"/>
      <c r="J34" s="24"/>
      <c r="K34" s="24"/>
      <c r="L34" s="372"/>
      <c r="M34" s="372"/>
      <c r="N34" s="24"/>
      <c r="O34" s="378">
        <v>150</v>
      </c>
      <c r="P34" s="527"/>
      <c r="Q34" s="388">
        <v>100</v>
      </c>
      <c r="R34" s="535"/>
      <c r="S34" s="386"/>
      <c r="T34" s="387"/>
    </row>
    <row r="35" spans="1:20" s="12" customFormat="1" hidden="1">
      <c r="A35" s="24"/>
      <c r="B35" s="24"/>
      <c r="C35" s="24"/>
      <c r="D35" s="24"/>
      <c r="E35" s="24"/>
      <c r="F35" s="24"/>
      <c r="G35" s="372" t="s">
        <v>45</v>
      </c>
      <c r="H35" s="373" t="s">
        <v>46</v>
      </c>
      <c r="I35" s="24"/>
      <c r="J35" s="24"/>
      <c r="K35" s="24"/>
      <c r="L35" s="372"/>
      <c r="M35" s="372"/>
      <c r="N35" s="24"/>
      <c r="O35" s="378">
        <v>200</v>
      </c>
      <c r="P35" s="527"/>
      <c r="Q35" s="388">
        <v>200</v>
      </c>
      <c r="R35" s="535"/>
      <c r="S35" s="386"/>
      <c r="T35" s="387"/>
    </row>
    <row r="36" spans="1:20" s="12" customFormat="1" hidden="1">
      <c r="A36" s="24"/>
      <c r="B36" s="24"/>
      <c r="C36" s="24"/>
      <c r="D36" s="24"/>
      <c r="E36" s="24"/>
      <c r="F36" s="24"/>
      <c r="G36" s="372" t="s">
        <v>47</v>
      </c>
      <c r="H36" s="373" t="s">
        <v>48</v>
      </c>
      <c r="I36" s="24"/>
      <c r="J36" s="24"/>
      <c r="K36" s="24"/>
      <c r="L36" s="372"/>
      <c r="M36" s="372"/>
      <c r="N36" s="24"/>
      <c r="O36" s="378">
        <v>200</v>
      </c>
      <c r="P36" s="527"/>
      <c r="Q36" s="388">
        <v>200</v>
      </c>
      <c r="R36" s="535"/>
      <c r="S36" s="386"/>
      <c r="T36" s="387"/>
    </row>
    <row r="37" spans="1:20" s="12" customFormat="1" hidden="1">
      <c r="A37" s="24"/>
      <c r="B37" s="24"/>
      <c r="C37" s="24"/>
      <c r="D37" s="24"/>
      <c r="E37" s="24"/>
      <c r="F37" s="24"/>
      <c r="G37" s="372" t="s">
        <v>49</v>
      </c>
      <c r="H37" s="373" t="s">
        <v>50</v>
      </c>
      <c r="I37" s="24"/>
      <c r="J37" s="24"/>
      <c r="K37" s="24"/>
      <c r="L37" s="372"/>
      <c r="M37" s="372"/>
      <c r="N37" s="24"/>
      <c r="O37" s="378">
        <v>200</v>
      </c>
      <c r="P37" s="527"/>
      <c r="Q37" s="388"/>
      <c r="R37" s="535"/>
      <c r="S37" s="386"/>
      <c r="T37" s="387"/>
    </row>
    <row r="38" spans="1:20" s="12" customFormat="1" hidden="1">
      <c r="A38" s="24"/>
      <c r="B38" s="24"/>
      <c r="C38" s="24"/>
      <c r="D38" s="24"/>
      <c r="E38" s="24"/>
      <c r="F38" s="24"/>
      <c r="G38" s="372" t="s">
        <v>51</v>
      </c>
      <c r="H38" s="373" t="s">
        <v>52</v>
      </c>
      <c r="I38" s="24"/>
      <c r="J38" s="24"/>
      <c r="K38" s="24"/>
      <c r="L38" s="372"/>
      <c r="M38" s="372"/>
      <c r="N38" s="24"/>
      <c r="O38" s="378">
        <v>150</v>
      </c>
      <c r="P38" s="527"/>
      <c r="Q38" s="388">
        <v>120</v>
      </c>
      <c r="R38" s="535"/>
      <c r="S38" s="386"/>
      <c r="T38" s="387"/>
    </row>
    <row r="39" spans="1:20" s="12" customFormat="1" hidden="1">
      <c r="A39" s="24"/>
      <c r="B39" s="24"/>
      <c r="C39" s="24"/>
      <c r="D39" s="24"/>
      <c r="E39" s="24"/>
      <c r="F39" s="24"/>
      <c r="G39" s="372" t="s">
        <v>53</v>
      </c>
      <c r="H39" s="373" t="s">
        <v>54</v>
      </c>
      <c r="I39" s="24"/>
      <c r="J39" s="24"/>
      <c r="K39" s="24"/>
      <c r="L39" s="372"/>
      <c r="M39" s="372"/>
      <c r="N39" s="24"/>
      <c r="O39" s="378">
        <v>450</v>
      </c>
      <c r="P39" s="527"/>
      <c r="Q39" s="388">
        <v>350</v>
      </c>
      <c r="R39" s="535"/>
      <c r="S39" s="386"/>
      <c r="T39" s="387"/>
    </row>
    <row r="40" spans="1:20" s="12" customFormat="1" hidden="1">
      <c r="A40" s="24"/>
      <c r="B40" s="24"/>
      <c r="C40" s="24"/>
      <c r="D40" s="24"/>
      <c r="E40" s="24"/>
      <c r="F40" s="24"/>
      <c r="G40" s="372" t="s">
        <v>55</v>
      </c>
      <c r="H40" s="373" t="s">
        <v>56</v>
      </c>
      <c r="I40" s="24"/>
      <c r="J40" s="24"/>
      <c r="K40" s="24"/>
      <c r="L40" s="372"/>
      <c r="M40" s="372"/>
      <c r="N40" s="24"/>
      <c r="O40" s="378">
        <v>120</v>
      </c>
      <c r="P40" s="527"/>
      <c r="Q40" s="388">
        <v>120</v>
      </c>
      <c r="R40" s="535"/>
      <c r="S40" s="386"/>
      <c r="T40" s="387"/>
    </row>
    <row r="41" spans="1:20" s="12" customFormat="1" hidden="1">
      <c r="A41" s="24"/>
      <c r="B41" s="24"/>
      <c r="C41" s="24"/>
      <c r="D41" s="24"/>
      <c r="E41" s="24"/>
      <c r="F41" s="24"/>
      <c r="G41" s="372" t="s">
        <v>57</v>
      </c>
      <c r="H41" s="373" t="s">
        <v>58</v>
      </c>
      <c r="I41" s="24"/>
      <c r="J41" s="24"/>
      <c r="K41" s="24"/>
      <c r="L41" s="372"/>
      <c r="M41" s="372"/>
      <c r="N41" s="24"/>
      <c r="O41" s="378">
        <v>100</v>
      </c>
      <c r="P41" s="527"/>
      <c r="Q41" s="388">
        <v>100</v>
      </c>
      <c r="R41" s="535"/>
      <c r="S41" s="386"/>
      <c r="T41" s="387"/>
    </row>
    <row r="42" spans="1:20" s="12" customFormat="1" hidden="1">
      <c r="A42" s="24"/>
      <c r="B42" s="24"/>
      <c r="C42" s="24"/>
      <c r="D42" s="24"/>
      <c r="E42" s="24"/>
      <c r="F42" s="24"/>
      <c r="G42" s="372" t="s">
        <v>59</v>
      </c>
      <c r="H42" s="373" t="s">
        <v>60</v>
      </c>
      <c r="I42" s="24"/>
      <c r="J42" s="24"/>
      <c r="K42" s="24"/>
      <c r="L42" s="372"/>
      <c r="M42" s="372"/>
      <c r="N42" s="24"/>
      <c r="O42" s="378">
        <v>100</v>
      </c>
      <c r="P42" s="527"/>
      <c r="Q42" s="388">
        <v>100</v>
      </c>
      <c r="R42" s="535"/>
      <c r="S42" s="386"/>
      <c r="T42" s="387"/>
    </row>
    <row r="43" spans="1:20" s="12" customFormat="1" hidden="1">
      <c r="A43" s="24"/>
      <c r="B43" s="24"/>
      <c r="C43" s="24"/>
      <c r="D43" s="24"/>
      <c r="E43" s="24"/>
      <c r="F43" s="24"/>
      <c r="G43" s="372" t="s">
        <v>61</v>
      </c>
      <c r="H43" s="373" t="s">
        <v>62</v>
      </c>
      <c r="I43" s="24"/>
      <c r="J43" s="24"/>
      <c r="K43" s="24"/>
      <c r="L43" s="372"/>
      <c r="M43" s="372"/>
      <c r="N43" s="24"/>
      <c r="O43" s="378">
        <v>300</v>
      </c>
      <c r="P43" s="527"/>
      <c r="Q43" s="388">
        <v>210</v>
      </c>
      <c r="R43" s="535"/>
      <c r="S43" s="386"/>
      <c r="T43" s="387"/>
    </row>
    <row r="44" spans="1:20" s="12" customFormat="1" hidden="1">
      <c r="A44" s="24"/>
      <c r="B44" s="24"/>
      <c r="C44" s="24"/>
      <c r="D44" s="24"/>
      <c r="E44" s="24"/>
      <c r="F44" s="24"/>
      <c r="G44" s="372"/>
      <c r="H44" s="373" t="s">
        <v>63</v>
      </c>
      <c r="I44" s="24"/>
      <c r="J44" s="24"/>
      <c r="K44" s="24"/>
      <c r="L44" s="372"/>
      <c r="M44" s="372"/>
      <c r="N44" s="24"/>
      <c r="O44" s="378">
        <v>500</v>
      </c>
      <c r="P44" s="527"/>
      <c r="Q44" s="388"/>
      <c r="R44" s="535"/>
      <c r="S44" s="386"/>
      <c r="T44" s="387"/>
    </row>
    <row r="45" spans="1:20" s="12" customFormat="1" hidden="1">
      <c r="A45" s="24"/>
      <c r="B45" s="24"/>
      <c r="C45" s="24"/>
      <c r="D45" s="24"/>
      <c r="E45" s="24"/>
      <c r="F45" s="24"/>
      <c r="G45" s="372" t="s">
        <v>64</v>
      </c>
      <c r="H45" s="373" t="s">
        <v>65</v>
      </c>
      <c r="I45" s="24"/>
      <c r="J45" s="24"/>
      <c r="K45" s="24"/>
      <c r="L45" s="372"/>
      <c r="M45" s="372"/>
      <c r="N45" s="24"/>
      <c r="O45" s="378">
        <v>100</v>
      </c>
      <c r="P45" s="527"/>
      <c r="Q45" s="388"/>
      <c r="R45" s="535"/>
      <c r="S45" s="386"/>
      <c r="T45" s="387"/>
    </row>
    <row r="46" spans="1:20" s="12" customFormat="1" hidden="1">
      <c r="A46" s="24"/>
      <c r="B46" s="24"/>
      <c r="C46" s="24"/>
      <c r="D46" s="24"/>
      <c r="E46" s="24"/>
      <c r="F46" s="24"/>
      <c r="G46" s="372" t="s">
        <v>66</v>
      </c>
      <c r="H46" s="373" t="s">
        <v>67</v>
      </c>
      <c r="I46" s="24"/>
      <c r="J46" s="24"/>
      <c r="K46" s="24"/>
      <c r="L46" s="372"/>
      <c r="M46" s="372"/>
      <c r="N46" s="24"/>
      <c r="O46" s="378">
        <v>900</v>
      </c>
      <c r="P46" s="527"/>
      <c r="Q46" s="388">
        <v>250</v>
      </c>
      <c r="R46" s="535"/>
      <c r="S46" s="386"/>
      <c r="T46" s="387"/>
    </row>
    <row r="47" spans="1:20" s="12" customFormat="1" hidden="1">
      <c r="A47" s="24"/>
      <c r="B47" s="24"/>
      <c r="C47" s="24"/>
      <c r="D47" s="24"/>
      <c r="E47" s="24"/>
      <c r="F47" s="24"/>
      <c r="G47" s="372"/>
      <c r="H47" s="24" t="s">
        <v>68</v>
      </c>
      <c r="I47" s="24"/>
      <c r="J47" s="24"/>
      <c r="K47" s="24"/>
      <c r="L47" s="372"/>
      <c r="M47" s="372"/>
      <c r="N47" s="24"/>
      <c r="O47" s="378"/>
      <c r="P47" s="128"/>
      <c r="Q47" s="388"/>
      <c r="R47" s="389"/>
      <c r="S47" s="386"/>
      <c r="T47" s="387"/>
    </row>
    <row r="48" spans="1:20" s="12" customFormat="1" hidden="1">
      <c r="A48" s="24"/>
      <c r="B48" s="24"/>
      <c r="C48" s="24"/>
      <c r="D48" s="24"/>
      <c r="E48" s="24"/>
      <c r="F48" s="24"/>
      <c r="G48" s="372" t="s">
        <v>26</v>
      </c>
      <c r="H48" s="373" t="s">
        <v>27</v>
      </c>
      <c r="I48" s="24"/>
      <c r="J48" s="24"/>
      <c r="K48" s="24"/>
      <c r="L48" s="372"/>
      <c r="M48" s="372"/>
      <c r="N48" s="24"/>
      <c r="O48" s="378">
        <v>150</v>
      </c>
      <c r="P48" s="527">
        <v>5120</v>
      </c>
      <c r="Q48" s="388"/>
      <c r="R48" s="389"/>
      <c r="S48" s="386"/>
      <c r="T48" s="387"/>
    </row>
    <row r="49" spans="1:20" s="12" customFormat="1" hidden="1">
      <c r="A49" s="24"/>
      <c r="B49" s="24"/>
      <c r="C49" s="24"/>
      <c r="D49" s="24"/>
      <c r="E49" s="24"/>
      <c r="F49" s="24"/>
      <c r="G49" s="372" t="s">
        <v>28</v>
      </c>
      <c r="H49" s="373" t="s">
        <v>29</v>
      </c>
      <c r="I49" s="24"/>
      <c r="J49" s="24"/>
      <c r="K49" s="24"/>
      <c r="L49" s="372"/>
      <c r="M49" s="372"/>
      <c r="N49" s="24"/>
      <c r="O49" s="378">
        <v>150</v>
      </c>
      <c r="P49" s="527"/>
      <c r="Q49" s="388"/>
      <c r="R49" s="389"/>
      <c r="S49" s="386"/>
      <c r="T49" s="387"/>
    </row>
    <row r="50" spans="1:20" s="12" customFormat="1" hidden="1">
      <c r="A50" s="24"/>
      <c r="B50" s="24"/>
      <c r="C50" s="24"/>
      <c r="D50" s="24"/>
      <c r="E50" s="24"/>
      <c r="F50" s="24"/>
      <c r="G50" s="372" t="s">
        <v>33</v>
      </c>
      <c r="H50" s="373" t="s">
        <v>34</v>
      </c>
      <c r="I50" s="24"/>
      <c r="J50" s="24"/>
      <c r="K50" s="24"/>
      <c r="L50" s="372"/>
      <c r="M50" s="372"/>
      <c r="N50" s="24"/>
      <c r="O50" s="378">
        <v>150</v>
      </c>
      <c r="P50" s="527"/>
      <c r="Q50" s="388"/>
      <c r="R50" s="389"/>
      <c r="S50" s="386"/>
      <c r="T50" s="387"/>
    </row>
    <row r="51" spans="1:20" s="12" customFormat="1" hidden="1">
      <c r="A51" s="24"/>
      <c r="B51" s="24"/>
      <c r="C51" s="24"/>
      <c r="D51" s="24"/>
      <c r="E51" s="24"/>
      <c r="F51" s="24"/>
      <c r="G51" s="372" t="s">
        <v>30</v>
      </c>
      <c r="H51" s="373" t="s">
        <v>31</v>
      </c>
      <c r="I51" s="24"/>
      <c r="J51" s="24"/>
      <c r="K51" s="24"/>
      <c r="L51" s="372"/>
      <c r="M51" s="372"/>
      <c r="N51" s="24"/>
      <c r="O51" s="378">
        <v>150</v>
      </c>
      <c r="P51" s="527"/>
      <c r="Q51" s="388"/>
      <c r="R51" s="389"/>
      <c r="S51" s="386"/>
      <c r="T51" s="387"/>
    </row>
    <row r="52" spans="1:20" s="12" customFormat="1" hidden="1">
      <c r="A52" s="24"/>
      <c r="B52" s="24"/>
      <c r="C52" s="24"/>
      <c r="D52" s="24"/>
      <c r="E52" s="24"/>
      <c r="F52" s="24"/>
      <c r="G52" s="372" t="s">
        <v>35</v>
      </c>
      <c r="H52" s="373" t="s">
        <v>36</v>
      </c>
      <c r="I52" s="24"/>
      <c r="J52" s="24"/>
      <c r="K52" s="24"/>
      <c r="L52" s="372"/>
      <c r="M52" s="372"/>
      <c r="N52" s="24"/>
      <c r="O52" s="378">
        <v>150</v>
      </c>
      <c r="P52" s="527"/>
      <c r="Q52" s="388"/>
      <c r="R52" s="389"/>
      <c r="S52" s="386"/>
      <c r="T52" s="387"/>
    </row>
    <row r="53" spans="1:20" s="12" customFormat="1" hidden="1">
      <c r="A53" s="24"/>
      <c r="B53" s="24"/>
      <c r="C53" s="24"/>
      <c r="D53" s="24"/>
      <c r="E53" s="24"/>
      <c r="F53" s="24"/>
      <c r="G53" s="372" t="s">
        <v>43</v>
      </c>
      <c r="H53" s="373" t="s">
        <v>44</v>
      </c>
      <c r="I53" s="24"/>
      <c r="J53" s="24"/>
      <c r="K53" s="24"/>
      <c r="L53" s="372"/>
      <c r="M53" s="372"/>
      <c r="N53" s="24"/>
      <c r="O53" s="378">
        <v>150</v>
      </c>
      <c r="P53" s="527"/>
      <c r="Q53" s="388"/>
      <c r="R53" s="389"/>
      <c r="S53" s="386"/>
      <c r="T53" s="387"/>
    </row>
    <row r="54" spans="1:20" s="12" customFormat="1" hidden="1">
      <c r="A54" s="24"/>
      <c r="B54" s="24"/>
      <c r="C54" s="24"/>
      <c r="D54" s="24"/>
      <c r="E54" s="24"/>
      <c r="F54" s="24"/>
      <c r="G54" s="372" t="s">
        <v>45</v>
      </c>
      <c r="H54" s="373" t="s">
        <v>46</v>
      </c>
      <c r="I54" s="24"/>
      <c r="J54" s="24"/>
      <c r="K54" s="24"/>
      <c r="L54" s="372"/>
      <c r="M54" s="372"/>
      <c r="N54" s="24"/>
      <c r="O54" s="378">
        <v>200</v>
      </c>
      <c r="P54" s="527"/>
      <c r="Q54" s="388"/>
      <c r="R54" s="389"/>
      <c r="S54" s="386"/>
      <c r="T54" s="387"/>
    </row>
    <row r="55" spans="1:20" s="12" customFormat="1" hidden="1">
      <c r="A55" s="24"/>
      <c r="B55" s="24"/>
      <c r="C55" s="24"/>
      <c r="D55" s="24"/>
      <c r="E55" s="24"/>
      <c r="F55" s="24"/>
      <c r="G55" s="372" t="s">
        <v>47</v>
      </c>
      <c r="H55" s="373" t="s">
        <v>48</v>
      </c>
      <c r="I55" s="24"/>
      <c r="J55" s="24"/>
      <c r="K55" s="24"/>
      <c r="L55" s="372"/>
      <c r="M55" s="372"/>
      <c r="N55" s="24"/>
      <c r="O55" s="378">
        <v>200</v>
      </c>
      <c r="P55" s="527"/>
      <c r="Q55" s="388"/>
      <c r="R55" s="389"/>
      <c r="S55" s="386"/>
      <c r="T55" s="387"/>
    </row>
    <row r="56" spans="1:20" s="12" customFormat="1" hidden="1">
      <c r="A56" s="24"/>
      <c r="B56" s="24"/>
      <c r="C56" s="24"/>
      <c r="D56" s="24"/>
      <c r="E56" s="24"/>
      <c r="F56" s="24"/>
      <c r="G56" s="372" t="s">
        <v>49</v>
      </c>
      <c r="H56" s="373" t="s">
        <v>50</v>
      </c>
      <c r="I56" s="24"/>
      <c r="J56" s="24"/>
      <c r="K56" s="24"/>
      <c r="L56" s="372"/>
      <c r="M56" s="372"/>
      <c r="N56" s="24"/>
      <c r="O56" s="378">
        <v>200</v>
      </c>
      <c r="P56" s="527"/>
      <c r="Q56" s="388"/>
      <c r="R56" s="389"/>
      <c r="S56" s="386"/>
      <c r="T56" s="387"/>
    </row>
    <row r="57" spans="1:20" s="12" customFormat="1" hidden="1">
      <c r="A57" s="24"/>
      <c r="B57" s="24"/>
      <c r="C57" s="24"/>
      <c r="D57" s="24"/>
      <c r="E57" s="24"/>
      <c r="F57" s="24"/>
      <c r="G57" s="372" t="s">
        <v>51</v>
      </c>
      <c r="H57" s="373" t="s">
        <v>52</v>
      </c>
      <c r="I57" s="24"/>
      <c r="J57" s="24"/>
      <c r="K57" s="24"/>
      <c r="L57" s="372"/>
      <c r="M57" s="372"/>
      <c r="N57" s="24"/>
      <c r="O57" s="378">
        <v>150</v>
      </c>
      <c r="P57" s="527"/>
      <c r="Q57" s="388"/>
      <c r="R57" s="389"/>
      <c r="S57" s="386"/>
      <c r="T57" s="387"/>
    </row>
    <row r="58" spans="1:20" s="12" customFormat="1" hidden="1">
      <c r="A58" s="24"/>
      <c r="B58" s="24"/>
      <c r="C58" s="24"/>
      <c r="D58" s="24"/>
      <c r="E58" s="24"/>
      <c r="F58" s="24"/>
      <c r="G58" s="372" t="s">
        <v>53</v>
      </c>
      <c r="H58" s="373" t="s">
        <v>54</v>
      </c>
      <c r="I58" s="24"/>
      <c r="J58" s="24"/>
      <c r="K58" s="24"/>
      <c r="L58" s="372"/>
      <c r="M58" s="372"/>
      <c r="N58" s="24"/>
      <c r="O58" s="378">
        <v>450</v>
      </c>
      <c r="P58" s="527"/>
      <c r="Q58" s="388"/>
      <c r="R58" s="389"/>
      <c r="S58" s="386"/>
      <c r="T58" s="387"/>
    </row>
    <row r="59" spans="1:20" s="12" customFormat="1" hidden="1">
      <c r="A59" s="24"/>
      <c r="B59" s="24"/>
      <c r="C59" s="24"/>
      <c r="D59" s="24"/>
      <c r="E59" s="24"/>
      <c r="F59" s="24"/>
      <c r="G59" s="372" t="s">
        <v>55</v>
      </c>
      <c r="H59" s="373" t="s">
        <v>56</v>
      </c>
      <c r="I59" s="24"/>
      <c r="J59" s="24"/>
      <c r="K59" s="24"/>
      <c r="L59" s="372"/>
      <c r="M59" s="372"/>
      <c r="N59" s="24"/>
      <c r="O59" s="378">
        <v>120</v>
      </c>
      <c r="P59" s="527"/>
      <c r="Q59" s="388"/>
      <c r="R59" s="389"/>
      <c r="S59" s="386"/>
      <c r="T59" s="387"/>
    </row>
    <row r="60" spans="1:20" s="12" customFormat="1" hidden="1">
      <c r="A60" s="24"/>
      <c r="B60" s="24"/>
      <c r="C60" s="24"/>
      <c r="D60" s="24"/>
      <c r="E60" s="24"/>
      <c r="F60" s="24"/>
      <c r="G60" s="372" t="s">
        <v>57</v>
      </c>
      <c r="H60" s="373" t="s">
        <v>58</v>
      </c>
      <c r="I60" s="24"/>
      <c r="J60" s="24"/>
      <c r="K60" s="24"/>
      <c r="L60" s="372"/>
      <c r="M60" s="372"/>
      <c r="N60" s="24"/>
      <c r="O60" s="378">
        <v>100</v>
      </c>
      <c r="P60" s="527"/>
      <c r="Q60" s="388"/>
      <c r="R60" s="389"/>
      <c r="S60" s="386"/>
      <c r="T60" s="387"/>
    </row>
    <row r="61" spans="1:20" s="12" customFormat="1" hidden="1">
      <c r="A61" s="24"/>
      <c r="B61" s="24"/>
      <c r="C61" s="24"/>
      <c r="D61" s="24"/>
      <c r="E61" s="24"/>
      <c r="F61" s="24"/>
      <c r="G61" s="372" t="s">
        <v>59</v>
      </c>
      <c r="H61" s="373" t="s">
        <v>60</v>
      </c>
      <c r="I61" s="24"/>
      <c r="J61" s="24"/>
      <c r="K61" s="24"/>
      <c r="L61" s="372"/>
      <c r="M61" s="372"/>
      <c r="N61" s="24"/>
      <c r="O61" s="378">
        <v>100</v>
      </c>
      <c r="P61" s="527"/>
      <c r="Q61" s="388"/>
      <c r="R61" s="389"/>
      <c r="S61" s="386"/>
      <c r="T61" s="387"/>
    </row>
    <row r="62" spans="1:20" s="12" customFormat="1" hidden="1">
      <c r="A62" s="24"/>
      <c r="B62" s="24"/>
      <c r="C62" s="24"/>
      <c r="D62" s="24"/>
      <c r="E62" s="24"/>
      <c r="F62" s="24"/>
      <c r="G62" s="372" t="s">
        <v>61</v>
      </c>
      <c r="H62" s="373" t="s">
        <v>62</v>
      </c>
      <c r="I62" s="24"/>
      <c r="J62" s="24"/>
      <c r="K62" s="24"/>
      <c r="L62" s="372"/>
      <c r="M62" s="372"/>
      <c r="N62" s="24"/>
      <c r="O62" s="378">
        <v>300</v>
      </c>
      <c r="P62" s="527"/>
      <c r="Q62" s="388"/>
      <c r="R62" s="389"/>
      <c r="S62" s="386"/>
      <c r="T62" s="387"/>
    </row>
    <row r="63" spans="1:20" s="12" customFormat="1" hidden="1">
      <c r="A63" s="24"/>
      <c r="B63" s="24"/>
      <c r="C63" s="24"/>
      <c r="D63" s="24"/>
      <c r="E63" s="24"/>
      <c r="F63" s="24"/>
      <c r="G63" s="372"/>
      <c r="H63" s="373" t="s">
        <v>63</v>
      </c>
      <c r="I63" s="24"/>
      <c r="J63" s="24"/>
      <c r="K63" s="24"/>
      <c r="L63" s="372"/>
      <c r="M63" s="372"/>
      <c r="N63" s="24"/>
      <c r="O63" s="378">
        <v>500</v>
      </c>
      <c r="P63" s="527"/>
      <c r="Q63" s="388"/>
      <c r="R63" s="389"/>
      <c r="S63" s="386"/>
      <c r="T63" s="387"/>
    </row>
    <row r="64" spans="1:20" s="12" customFormat="1" hidden="1">
      <c r="A64" s="24"/>
      <c r="B64" s="24"/>
      <c r="C64" s="24"/>
      <c r="D64" s="24"/>
      <c r="E64" s="24"/>
      <c r="F64" s="24"/>
      <c r="G64" s="372" t="s">
        <v>64</v>
      </c>
      <c r="H64" s="373" t="s">
        <v>65</v>
      </c>
      <c r="I64" s="24"/>
      <c r="J64" s="24"/>
      <c r="K64" s="24"/>
      <c r="L64" s="372"/>
      <c r="M64" s="372"/>
      <c r="N64" s="24"/>
      <c r="O64" s="378">
        <v>100</v>
      </c>
      <c r="P64" s="527"/>
      <c r="Q64" s="388"/>
      <c r="R64" s="389"/>
      <c r="S64" s="386"/>
      <c r="T64" s="387"/>
    </row>
    <row r="65" spans="1:20" s="12" customFormat="1" hidden="1">
      <c r="A65" s="24"/>
      <c r="B65" s="24"/>
      <c r="C65" s="24"/>
      <c r="D65" s="24"/>
      <c r="E65" s="24"/>
      <c r="F65" s="24"/>
      <c r="G65" s="372" t="s">
        <v>66</v>
      </c>
      <c r="H65" s="373" t="s">
        <v>67</v>
      </c>
      <c r="I65" s="24"/>
      <c r="J65" s="24"/>
      <c r="K65" s="24"/>
      <c r="L65" s="372"/>
      <c r="M65" s="372"/>
      <c r="N65" s="24"/>
      <c r="O65" s="378">
        <v>900</v>
      </c>
      <c r="P65" s="527"/>
      <c r="Q65" s="388"/>
      <c r="R65" s="389"/>
      <c r="S65" s="386"/>
      <c r="T65" s="387"/>
    </row>
    <row r="66" spans="1:20" s="12" customFormat="1" hidden="1">
      <c r="A66" s="24"/>
      <c r="B66" s="24"/>
      <c r="C66" s="24"/>
      <c r="D66" s="24"/>
      <c r="E66" s="24"/>
      <c r="F66" s="24"/>
      <c r="G66" s="372" t="s">
        <v>69</v>
      </c>
      <c r="H66" s="373" t="s">
        <v>70</v>
      </c>
      <c r="I66" s="24"/>
      <c r="J66" s="24"/>
      <c r="K66" s="24"/>
      <c r="L66" s="372"/>
      <c r="M66" s="372"/>
      <c r="N66" s="24"/>
      <c r="O66" s="378">
        <v>100</v>
      </c>
      <c r="P66" s="527"/>
      <c r="Q66" s="388"/>
      <c r="R66" s="389"/>
      <c r="S66" s="386"/>
      <c r="T66" s="387"/>
    </row>
    <row r="67" spans="1:20" s="12" customFormat="1" hidden="1">
      <c r="A67" s="24"/>
      <c r="B67" s="24"/>
      <c r="C67" s="24"/>
      <c r="D67" s="24"/>
      <c r="E67" s="24"/>
      <c r="F67" s="24"/>
      <c r="G67" s="372" t="s">
        <v>71</v>
      </c>
      <c r="H67" s="373" t="s">
        <v>72</v>
      </c>
      <c r="I67" s="24"/>
      <c r="J67" s="24"/>
      <c r="K67" s="24"/>
      <c r="L67" s="372"/>
      <c r="M67" s="372"/>
      <c r="N67" s="24"/>
      <c r="O67" s="378">
        <v>800</v>
      </c>
      <c r="P67" s="527"/>
      <c r="Q67" s="388"/>
      <c r="R67" s="389"/>
      <c r="S67" s="386"/>
      <c r="T67" s="387"/>
    </row>
    <row r="68" spans="1:20" s="12" customFormat="1" hidden="1">
      <c r="A68" s="24"/>
      <c r="B68" s="24"/>
      <c r="C68" s="24"/>
      <c r="D68" s="24"/>
      <c r="E68" s="24"/>
      <c r="F68" s="24"/>
      <c r="G68" s="372"/>
      <c r="H68" s="24" t="s">
        <v>73</v>
      </c>
      <c r="I68" s="24"/>
      <c r="J68" s="24"/>
      <c r="K68" s="24"/>
      <c r="L68" s="372"/>
      <c r="M68" s="372"/>
      <c r="N68" s="24"/>
      <c r="O68" s="378"/>
      <c r="P68" s="128"/>
      <c r="Q68" s="388"/>
      <c r="R68" s="385"/>
      <c r="S68" s="386"/>
      <c r="T68" s="387"/>
    </row>
    <row r="69" spans="1:20" s="12" customFormat="1" hidden="1">
      <c r="A69" s="24"/>
      <c r="B69" s="24"/>
      <c r="C69" s="24"/>
      <c r="D69" s="24"/>
      <c r="E69" s="24"/>
      <c r="F69" s="24"/>
      <c r="G69" s="372" t="s">
        <v>26</v>
      </c>
      <c r="H69" s="373" t="s">
        <v>27</v>
      </c>
      <c r="I69" s="24"/>
      <c r="J69" s="24"/>
      <c r="K69" s="24"/>
      <c r="L69" s="372"/>
      <c r="M69" s="372"/>
      <c r="N69" s="24"/>
      <c r="O69" s="378">
        <v>150</v>
      </c>
      <c r="P69" s="527">
        <v>2520</v>
      </c>
      <c r="Q69" s="388">
        <v>100</v>
      </c>
      <c r="R69" s="534"/>
      <c r="S69" s="386"/>
      <c r="T69" s="387"/>
    </row>
    <row r="70" spans="1:20" s="12" customFormat="1" hidden="1">
      <c r="A70" s="24"/>
      <c r="B70" s="24"/>
      <c r="C70" s="24"/>
      <c r="D70" s="24"/>
      <c r="E70" s="24"/>
      <c r="F70" s="24"/>
      <c r="G70" s="372" t="s">
        <v>28</v>
      </c>
      <c r="H70" s="373" t="s">
        <v>29</v>
      </c>
      <c r="I70" s="24"/>
      <c r="J70" s="24"/>
      <c r="K70" s="24"/>
      <c r="L70" s="372"/>
      <c r="M70" s="372"/>
      <c r="N70" s="24"/>
      <c r="O70" s="378">
        <v>150</v>
      </c>
      <c r="P70" s="527"/>
      <c r="Q70" s="388">
        <v>100</v>
      </c>
      <c r="R70" s="535"/>
      <c r="S70" s="386"/>
      <c r="T70" s="387"/>
    </row>
    <row r="71" spans="1:20" s="12" customFormat="1" hidden="1">
      <c r="A71" s="24"/>
      <c r="B71" s="24"/>
      <c r="C71" s="24"/>
      <c r="D71" s="24"/>
      <c r="E71" s="24"/>
      <c r="F71" s="24"/>
      <c r="G71" s="372" t="s">
        <v>33</v>
      </c>
      <c r="H71" s="373" t="s">
        <v>34</v>
      </c>
      <c r="I71" s="24"/>
      <c r="J71" s="24"/>
      <c r="K71" s="24"/>
      <c r="L71" s="372"/>
      <c r="M71" s="372"/>
      <c r="N71" s="24"/>
      <c r="O71" s="378">
        <v>150</v>
      </c>
      <c r="P71" s="527"/>
      <c r="Q71" s="388">
        <v>100</v>
      </c>
      <c r="R71" s="535"/>
      <c r="S71" s="386"/>
      <c r="T71" s="387"/>
    </row>
    <row r="72" spans="1:20" s="12" customFormat="1" hidden="1">
      <c r="A72" s="24"/>
      <c r="B72" s="24"/>
      <c r="C72" s="24"/>
      <c r="D72" s="24"/>
      <c r="E72" s="24"/>
      <c r="F72" s="24"/>
      <c r="G72" s="372" t="s">
        <v>30</v>
      </c>
      <c r="H72" s="373" t="s">
        <v>31</v>
      </c>
      <c r="I72" s="24"/>
      <c r="J72" s="24"/>
      <c r="K72" s="24"/>
      <c r="L72" s="372"/>
      <c r="M72" s="372"/>
      <c r="N72" s="24"/>
      <c r="O72" s="378">
        <v>150</v>
      </c>
      <c r="P72" s="527"/>
      <c r="Q72" s="388">
        <v>120</v>
      </c>
      <c r="R72" s="535"/>
      <c r="S72" s="386"/>
      <c r="T72" s="387"/>
    </row>
    <row r="73" spans="1:20" s="12" customFormat="1" hidden="1">
      <c r="A73" s="24"/>
      <c r="B73" s="24"/>
      <c r="C73" s="24"/>
      <c r="D73" s="24"/>
      <c r="E73" s="24"/>
      <c r="F73" s="24"/>
      <c r="G73" s="372" t="s">
        <v>35</v>
      </c>
      <c r="H73" s="373" t="s">
        <v>36</v>
      </c>
      <c r="I73" s="24"/>
      <c r="J73" s="24"/>
      <c r="K73" s="24"/>
      <c r="L73" s="372"/>
      <c r="M73" s="372"/>
      <c r="N73" s="24"/>
      <c r="O73" s="378">
        <v>150</v>
      </c>
      <c r="P73" s="527"/>
      <c r="Q73" s="388">
        <v>100</v>
      </c>
      <c r="R73" s="535"/>
      <c r="S73" s="386"/>
      <c r="T73" s="387"/>
    </row>
    <row r="74" spans="1:20" s="12" customFormat="1" hidden="1">
      <c r="A74" s="24"/>
      <c r="B74" s="24"/>
      <c r="C74" s="24"/>
      <c r="D74" s="24"/>
      <c r="E74" s="24"/>
      <c r="F74" s="24"/>
      <c r="G74" s="372" t="s">
        <v>43</v>
      </c>
      <c r="H74" s="373" t="s">
        <v>44</v>
      </c>
      <c r="I74" s="24"/>
      <c r="J74" s="24"/>
      <c r="K74" s="24"/>
      <c r="L74" s="372"/>
      <c r="M74" s="372"/>
      <c r="N74" s="24"/>
      <c r="O74" s="378">
        <v>150</v>
      </c>
      <c r="P74" s="527"/>
      <c r="Q74" s="388">
        <v>100</v>
      </c>
      <c r="R74" s="535"/>
      <c r="S74" s="386"/>
      <c r="T74" s="387"/>
    </row>
    <row r="75" spans="1:20" s="12" customFormat="1" hidden="1">
      <c r="A75" s="24"/>
      <c r="B75" s="24"/>
      <c r="C75" s="24"/>
      <c r="D75" s="24"/>
      <c r="E75" s="24"/>
      <c r="F75" s="24"/>
      <c r="G75" s="372" t="s">
        <v>45</v>
      </c>
      <c r="H75" s="373" t="s">
        <v>46</v>
      </c>
      <c r="I75" s="24"/>
      <c r="J75" s="24"/>
      <c r="K75" s="24"/>
      <c r="L75" s="372"/>
      <c r="M75" s="372"/>
      <c r="N75" s="24"/>
      <c r="O75" s="378">
        <v>200</v>
      </c>
      <c r="P75" s="527"/>
      <c r="Q75" s="388">
        <v>200</v>
      </c>
      <c r="R75" s="535"/>
      <c r="S75" s="386"/>
      <c r="T75" s="387"/>
    </row>
    <row r="76" spans="1:20" s="12" customFormat="1" hidden="1">
      <c r="A76" s="24"/>
      <c r="B76" s="24"/>
      <c r="C76" s="24"/>
      <c r="D76" s="24"/>
      <c r="E76" s="24"/>
      <c r="F76" s="24"/>
      <c r="G76" s="372" t="s">
        <v>47</v>
      </c>
      <c r="H76" s="373" t="s">
        <v>48</v>
      </c>
      <c r="I76" s="24"/>
      <c r="J76" s="24"/>
      <c r="K76" s="24"/>
      <c r="L76" s="372"/>
      <c r="M76" s="372"/>
      <c r="N76" s="24"/>
      <c r="O76" s="378">
        <v>200</v>
      </c>
      <c r="P76" s="527"/>
      <c r="Q76" s="388">
        <v>200</v>
      </c>
      <c r="R76" s="535"/>
      <c r="S76" s="386"/>
      <c r="T76" s="387"/>
    </row>
    <row r="77" spans="1:20" s="12" customFormat="1" hidden="1">
      <c r="A77" s="24"/>
      <c r="B77" s="24"/>
      <c r="C77" s="24"/>
      <c r="D77" s="24"/>
      <c r="E77" s="24"/>
      <c r="F77" s="24"/>
      <c r="G77" s="372" t="s">
        <v>51</v>
      </c>
      <c r="H77" s="373" t="s">
        <v>52</v>
      </c>
      <c r="I77" s="24"/>
      <c r="J77" s="24"/>
      <c r="K77" s="24"/>
      <c r="L77" s="372"/>
      <c r="M77" s="372"/>
      <c r="N77" s="24"/>
      <c r="O77" s="378">
        <v>150</v>
      </c>
      <c r="P77" s="527"/>
      <c r="Q77" s="388">
        <v>120</v>
      </c>
      <c r="R77" s="535"/>
      <c r="S77" s="386"/>
      <c r="T77" s="387"/>
    </row>
    <row r="78" spans="1:20" s="12" customFormat="1" hidden="1">
      <c r="A78" s="24"/>
      <c r="B78" s="24"/>
      <c r="C78" s="24"/>
      <c r="D78" s="24"/>
      <c r="E78" s="24"/>
      <c r="F78" s="24"/>
      <c r="G78" s="372" t="s">
        <v>53</v>
      </c>
      <c r="H78" s="373" t="s">
        <v>54</v>
      </c>
      <c r="I78" s="24"/>
      <c r="J78" s="24"/>
      <c r="K78" s="24"/>
      <c r="L78" s="372"/>
      <c r="M78" s="372"/>
      <c r="N78" s="24"/>
      <c r="O78" s="378">
        <v>450</v>
      </c>
      <c r="P78" s="527"/>
      <c r="Q78" s="388">
        <v>350</v>
      </c>
      <c r="R78" s="535"/>
      <c r="S78" s="386"/>
      <c r="T78" s="387"/>
    </row>
    <row r="79" spans="1:20" s="12" customFormat="1" hidden="1">
      <c r="A79" s="24"/>
      <c r="B79" s="24"/>
      <c r="C79" s="24"/>
      <c r="D79" s="24"/>
      <c r="E79" s="24"/>
      <c r="F79" s="24"/>
      <c r="G79" s="372" t="s">
        <v>55</v>
      </c>
      <c r="H79" s="373" t="s">
        <v>56</v>
      </c>
      <c r="I79" s="24"/>
      <c r="J79" s="24"/>
      <c r="K79" s="24"/>
      <c r="L79" s="372"/>
      <c r="M79" s="372"/>
      <c r="N79" s="24"/>
      <c r="O79" s="378">
        <v>120</v>
      </c>
      <c r="P79" s="527"/>
      <c r="Q79" s="388">
        <v>120</v>
      </c>
      <c r="R79" s="535"/>
      <c r="S79" s="386"/>
      <c r="T79" s="387"/>
    </row>
    <row r="80" spans="1:20" s="12" customFormat="1" hidden="1">
      <c r="A80" s="24"/>
      <c r="B80" s="24"/>
      <c r="C80" s="24"/>
      <c r="D80" s="24"/>
      <c r="E80" s="24"/>
      <c r="F80" s="24"/>
      <c r="G80" s="372" t="s">
        <v>57</v>
      </c>
      <c r="H80" s="373" t="s">
        <v>58</v>
      </c>
      <c r="I80" s="24"/>
      <c r="J80" s="24"/>
      <c r="K80" s="24"/>
      <c r="L80" s="372"/>
      <c r="M80" s="372"/>
      <c r="N80" s="24"/>
      <c r="O80" s="378">
        <v>100</v>
      </c>
      <c r="P80" s="527"/>
      <c r="Q80" s="388">
        <v>100</v>
      </c>
      <c r="R80" s="535"/>
      <c r="S80" s="386"/>
      <c r="T80" s="387"/>
    </row>
    <row r="81" spans="1:20" s="12" customFormat="1" hidden="1">
      <c r="A81" s="24"/>
      <c r="B81" s="24"/>
      <c r="C81" s="24"/>
      <c r="D81" s="24"/>
      <c r="E81" s="24"/>
      <c r="F81" s="24"/>
      <c r="G81" s="372" t="s">
        <v>59</v>
      </c>
      <c r="H81" s="373" t="s">
        <v>60</v>
      </c>
      <c r="I81" s="24"/>
      <c r="J81" s="24"/>
      <c r="K81" s="24"/>
      <c r="L81" s="372"/>
      <c r="M81" s="372"/>
      <c r="N81" s="24"/>
      <c r="O81" s="378">
        <v>100</v>
      </c>
      <c r="P81" s="527"/>
      <c r="Q81" s="388">
        <v>100</v>
      </c>
      <c r="R81" s="535"/>
      <c r="S81" s="386"/>
      <c r="T81" s="387"/>
    </row>
    <row r="82" spans="1:20" s="12" customFormat="1" hidden="1">
      <c r="A82" s="24"/>
      <c r="B82" s="24"/>
      <c r="C82" s="24"/>
      <c r="D82" s="24"/>
      <c r="E82" s="24"/>
      <c r="F82" s="24"/>
      <c r="G82" s="372" t="s">
        <v>61</v>
      </c>
      <c r="H82" s="373" t="s">
        <v>62</v>
      </c>
      <c r="I82" s="24"/>
      <c r="J82" s="24"/>
      <c r="K82" s="24"/>
      <c r="L82" s="372"/>
      <c r="M82" s="372"/>
      <c r="N82" s="24"/>
      <c r="O82" s="378">
        <v>300</v>
      </c>
      <c r="P82" s="527"/>
      <c r="Q82" s="388">
        <v>210</v>
      </c>
      <c r="R82" s="535"/>
      <c r="S82" s="386"/>
      <c r="T82" s="387"/>
    </row>
    <row r="83" spans="1:20" s="12" customFormat="1" hidden="1">
      <c r="A83" s="24"/>
      <c r="B83" s="24"/>
      <c r="C83" s="24"/>
      <c r="D83" s="24"/>
      <c r="E83" s="24"/>
      <c r="F83" s="24"/>
      <c r="G83" s="372"/>
      <c r="H83" s="24" t="s">
        <v>74</v>
      </c>
      <c r="I83" s="24"/>
      <c r="J83" s="24"/>
      <c r="K83" s="24"/>
      <c r="L83" s="372"/>
      <c r="M83" s="372"/>
      <c r="N83" s="24"/>
      <c r="O83" s="378"/>
      <c r="P83" s="128"/>
      <c r="Q83" s="388"/>
      <c r="R83" s="385"/>
      <c r="S83" s="386"/>
      <c r="T83" s="387"/>
    </row>
    <row r="84" spans="1:20" s="12" customFormat="1" hidden="1">
      <c r="A84" s="24"/>
      <c r="B84" s="24"/>
      <c r="C84" s="24"/>
      <c r="D84" s="24"/>
      <c r="E84" s="24"/>
      <c r="F84" s="24"/>
      <c r="G84" s="372" t="s">
        <v>26</v>
      </c>
      <c r="H84" s="373" t="s">
        <v>27</v>
      </c>
      <c r="I84" s="24"/>
      <c r="J84" s="24"/>
      <c r="K84" s="24"/>
      <c r="L84" s="372"/>
      <c r="M84" s="372"/>
      <c r="N84" s="24"/>
      <c r="O84" s="378">
        <v>150</v>
      </c>
      <c r="P84" s="527">
        <v>2620</v>
      </c>
      <c r="Q84" s="388"/>
      <c r="R84" s="534"/>
      <c r="S84" s="386"/>
      <c r="T84" s="387"/>
    </row>
    <row r="85" spans="1:20" s="12" customFormat="1" hidden="1">
      <c r="A85" s="24"/>
      <c r="B85" s="24"/>
      <c r="C85" s="24"/>
      <c r="D85" s="24"/>
      <c r="E85" s="24"/>
      <c r="F85" s="24"/>
      <c r="G85" s="372" t="s">
        <v>28</v>
      </c>
      <c r="H85" s="373" t="s">
        <v>29</v>
      </c>
      <c r="I85" s="24"/>
      <c r="J85" s="24"/>
      <c r="K85" s="24"/>
      <c r="L85" s="372"/>
      <c r="M85" s="372"/>
      <c r="N85" s="24"/>
      <c r="O85" s="378">
        <v>150</v>
      </c>
      <c r="P85" s="527"/>
      <c r="Q85" s="388"/>
      <c r="R85" s="535"/>
      <c r="S85" s="386"/>
      <c r="T85" s="387"/>
    </row>
    <row r="86" spans="1:20" s="12" customFormat="1" hidden="1">
      <c r="A86" s="24"/>
      <c r="B86" s="24"/>
      <c r="C86" s="24"/>
      <c r="D86" s="24"/>
      <c r="E86" s="24"/>
      <c r="F86" s="24"/>
      <c r="G86" s="372" t="s">
        <v>33</v>
      </c>
      <c r="H86" s="373" t="s">
        <v>34</v>
      </c>
      <c r="I86" s="24"/>
      <c r="J86" s="24"/>
      <c r="K86" s="24"/>
      <c r="L86" s="372"/>
      <c r="M86" s="372"/>
      <c r="N86" s="24"/>
      <c r="O86" s="378">
        <v>150</v>
      </c>
      <c r="P86" s="527"/>
      <c r="Q86" s="388"/>
      <c r="R86" s="535"/>
      <c r="S86" s="386"/>
      <c r="T86" s="387"/>
    </row>
    <row r="87" spans="1:20" s="12" customFormat="1" hidden="1">
      <c r="A87" s="24"/>
      <c r="B87" s="24"/>
      <c r="C87" s="24"/>
      <c r="D87" s="24"/>
      <c r="E87" s="24"/>
      <c r="F87" s="24"/>
      <c r="G87" s="372" t="s">
        <v>30</v>
      </c>
      <c r="H87" s="373" t="s">
        <v>31</v>
      </c>
      <c r="I87" s="24"/>
      <c r="J87" s="24"/>
      <c r="K87" s="24"/>
      <c r="L87" s="372"/>
      <c r="M87" s="372"/>
      <c r="N87" s="24"/>
      <c r="O87" s="378">
        <v>150</v>
      </c>
      <c r="P87" s="527"/>
      <c r="Q87" s="388"/>
      <c r="R87" s="535"/>
      <c r="S87" s="386"/>
      <c r="T87" s="387"/>
    </row>
    <row r="88" spans="1:20" s="12" customFormat="1" hidden="1">
      <c r="A88" s="24"/>
      <c r="B88" s="24"/>
      <c r="C88" s="24"/>
      <c r="D88" s="24"/>
      <c r="E88" s="24"/>
      <c r="F88" s="24"/>
      <c r="G88" s="372" t="s">
        <v>35</v>
      </c>
      <c r="H88" s="373" t="s">
        <v>36</v>
      </c>
      <c r="I88" s="24"/>
      <c r="J88" s="24"/>
      <c r="K88" s="24"/>
      <c r="L88" s="372"/>
      <c r="M88" s="372"/>
      <c r="N88" s="24"/>
      <c r="O88" s="378">
        <v>150</v>
      </c>
      <c r="P88" s="527"/>
      <c r="Q88" s="388"/>
      <c r="R88" s="535"/>
      <c r="S88" s="386"/>
      <c r="T88" s="387"/>
    </row>
    <row r="89" spans="1:20" s="12" customFormat="1" hidden="1">
      <c r="A89" s="24"/>
      <c r="B89" s="24"/>
      <c r="C89" s="24"/>
      <c r="D89" s="24"/>
      <c r="E89" s="24"/>
      <c r="F89" s="24"/>
      <c r="G89" s="372" t="s">
        <v>43</v>
      </c>
      <c r="H89" s="373" t="s">
        <v>44</v>
      </c>
      <c r="I89" s="24"/>
      <c r="J89" s="24"/>
      <c r="K89" s="24"/>
      <c r="L89" s="372"/>
      <c r="M89" s="372"/>
      <c r="N89" s="24"/>
      <c r="O89" s="378">
        <v>150</v>
      </c>
      <c r="P89" s="527"/>
      <c r="Q89" s="388"/>
      <c r="R89" s="535"/>
      <c r="S89" s="386"/>
      <c r="T89" s="387"/>
    </row>
    <row r="90" spans="1:20" s="12" customFormat="1" hidden="1">
      <c r="A90" s="24"/>
      <c r="B90" s="24"/>
      <c r="C90" s="24"/>
      <c r="D90" s="24"/>
      <c r="E90" s="24"/>
      <c r="F90" s="24"/>
      <c r="G90" s="372" t="s">
        <v>45</v>
      </c>
      <c r="H90" s="373" t="s">
        <v>46</v>
      </c>
      <c r="I90" s="24"/>
      <c r="J90" s="24"/>
      <c r="K90" s="24"/>
      <c r="L90" s="372"/>
      <c r="M90" s="372"/>
      <c r="N90" s="24"/>
      <c r="O90" s="378">
        <v>200</v>
      </c>
      <c r="P90" s="527"/>
      <c r="Q90" s="388"/>
      <c r="R90" s="535"/>
      <c r="S90" s="386"/>
      <c r="T90" s="387"/>
    </row>
    <row r="91" spans="1:20" s="12" customFormat="1" hidden="1">
      <c r="A91" s="24"/>
      <c r="B91" s="24"/>
      <c r="C91" s="24"/>
      <c r="D91" s="24"/>
      <c r="E91" s="24"/>
      <c r="F91" s="24"/>
      <c r="G91" s="372" t="s">
        <v>47</v>
      </c>
      <c r="H91" s="373" t="s">
        <v>48</v>
      </c>
      <c r="I91" s="24"/>
      <c r="J91" s="24"/>
      <c r="K91" s="24"/>
      <c r="L91" s="372"/>
      <c r="M91" s="372"/>
      <c r="N91" s="24"/>
      <c r="O91" s="378">
        <v>200</v>
      </c>
      <c r="P91" s="527"/>
      <c r="Q91" s="388"/>
      <c r="R91" s="535"/>
      <c r="S91" s="386"/>
      <c r="T91" s="387"/>
    </row>
    <row r="92" spans="1:20" s="12" customFormat="1" hidden="1">
      <c r="A92" s="24"/>
      <c r="B92" s="24"/>
      <c r="C92" s="24"/>
      <c r="D92" s="24"/>
      <c r="E92" s="24"/>
      <c r="F92" s="24"/>
      <c r="G92" s="372" t="s">
        <v>51</v>
      </c>
      <c r="H92" s="373" t="s">
        <v>52</v>
      </c>
      <c r="I92" s="24"/>
      <c r="J92" s="24"/>
      <c r="K92" s="24"/>
      <c r="L92" s="372"/>
      <c r="M92" s="372"/>
      <c r="N92" s="24"/>
      <c r="O92" s="378">
        <v>150</v>
      </c>
      <c r="P92" s="527"/>
      <c r="Q92" s="388"/>
      <c r="R92" s="535"/>
      <c r="S92" s="386"/>
      <c r="T92" s="387"/>
    </row>
    <row r="93" spans="1:20" s="12" customFormat="1" hidden="1">
      <c r="A93" s="24"/>
      <c r="B93" s="24"/>
      <c r="C93" s="24"/>
      <c r="D93" s="24"/>
      <c r="E93" s="24"/>
      <c r="F93" s="24"/>
      <c r="G93" s="372" t="s">
        <v>53</v>
      </c>
      <c r="H93" s="373" t="s">
        <v>54</v>
      </c>
      <c r="I93" s="24"/>
      <c r="J93" s="24"/>
      <c r="K93" s="24"/>
      <c r="L93" s="372"/>
      <c r="M93" s="372"/>
      <c r="N93" s="24"/>
      <c r="O93" s="378">
        <v>450</v>
      </c>
      <c r="P93" s="527"/>
      <c r="Q93" s="388"/>
      <c r="R93" s="535"/>
      <c r="S93" s="386"/>
      <c r="T93" s="387"/>
    </row>
    <row r="94" spans="1:20" s="12" customFormat="1" hidden="1">
      <c r="A94" s="24"/>
      <c r="B94" s="24"/>
      <c r="C94" s="24"/>
      <c r="D94" s="24"/>
      <c r="E94" s="24"/>
      <c r="F94" s="24"/>
      <c r="G94" s="372" t="s">
        <v>55</v>
      </c>
      <c r="H94" s="373" t="s">
        <v>56</v>
      </c>
      <c r="I94" s="24"/>
      <c r="J94" s="24"/>
      <c r="K94" s="24"/>
      <c r="L94" s="372"/>
      <c r="M94" s="372"/>
      <c r="N94" s="24"/>
      <c r="O94" s="378">
        <v>120</v>
      </c>
      <c r="P94" s="527"/>
      <c r="Q94" s="388"/>
      <c r="R94" s="535"/>
      <c r="S94" s="386"/>
      <c r="T94" s="387"/>
    </row>
    <row r="95" spans="1:20" s="12" customFormat="1" hidden="1">
      <c r="A95" s="24"/>
      <c r="B95" s="24"/>
      <c r="C95" s="24"/>
      <c r="D95" s="24"/>
      <c r="E95" s="24"/>
      <c r="F95" s="24"/>
      <c r="G95" s="372" t="s">
        <v>57</v>
      </c>
      <c r="H95" s="373" t="s">
        <v>58</v>
      </c>
      <c r="I95" s="24"/>
      <c r="J95" s="24"/>
      <c r="K95" s="24"/>
      <c r="L95" s="372"/>
      <c r="M95" s="372"/>
      <c r="N95" s="24"/>
      <c r="O95" s="378">
        <v>100</v>
      </c>
      <c r="P95" s="527"/>
      <c r="Q95" s="388"/>
      <c r="R95" s="535"/>
      <c r="S95" s="386"/>
      <c r="T95" s="387"/>
    </row>
    <row r="96" spans="1:20" s="12" customFormat="1" hidden="1">
      <c r="A96" s="24"/>
      <c r="B96" s="24"/>
      <c r="C96" s="24"/>
      <c r="D96" s="24"/>
      <c r="E96" s="24"/>
      <c r="F96" s="24"/>
      <c r="G96" s="372" t="s">
        <v>59</v>
      </c>
      <c r="H96" s="373" t="s">
        <v>60</v>
      </c>
      <c r="I96" s="24"/>
      <c r="J96" s="24"/>
      <c r="K96" s="24"/>
      <c r="L96" s="372"/>
      <c r="M96" s="372"/>
      <c r="N96" s="24"/>
      <c r="O96" s="378">
        <v>100</v>
      </c>
      <c r="P96" s="527"/>
      <c r="Q96" s="388"/>
      <c r="R96" s="535"/>
      <c r="S96" s="386"/>
      <c r="T96" s="387"/>
    </row>
    <row r="97" spans="1:20" s="12" customFormat="1" hidden="1">
      <c r="A97" s="24"/>
      <c r="B97" s="24"/>
      <c r="C97" s="24"/>
      <c r="D97" s="24"/>
      <c r="E97" s="24"/>
      <c r="F97" s="24"/>
      <c r="G97" s="372" t="s">
        <v>61</v>
      </c>
      <c r="H97" s="373" t="s">
        <v>62</v>
      </c>
      <c r="I97" s="24"/>
      <c r="J97" s="24"/>
      <c r="K97" s="24"/>
      <c r="L97" s="372"/>
      <c r="M97" s="372"/>
      <c r="N97" s="24"/>
      <c r="O97" s="378">
        <v>300</v>
      </c>
      <c r="P97" s="527"/>
      <c r="Q97" s="388"/>
      <c r="R97" s="535"/>
      <c r="S97" s="386"/>
      <c r="T97" s="387"/>
    </row>
    <row r="98" spans="1:20" s="12" customFormat="1" hidden="1">
      <c r="A98" s="24"/>
      <c r="B98" s="24"/>
      <c r="C98" s="24"/>
      <c r="D98" s="24"/>
      <c r="E98" s="24"/>
      <c r="F98" s="24"/>
      <c r="G98" s="372" t="s">
        <v>69</v>
      </c>
      <c r="H98" s="373" t="s">
        <v>70</v>
      </c>
      <c r="I98" s="24"/>
      <c r="J98" s="24"/>
      <c r="K98" s="24"/>
      <c r="L98" s="372"/>
      <c r="M98" s="372"/>
      <c r="N98" s="24"/>
      <c r="O98" s="378">
        <v>100</v>
      </c>
      <c r="P98" s="527"/>
      <c r="Q98" s="388"/>
      <c r="R98" s="535"/>
      <c r="S98" s="386"/>
      <c r="T98" s="387"/>
    </row>
    <row r="99" spans="1:20" s="12" customFormat="1" hidden="1">
      <c r="A99" s="24"/>
      <c r="B99" s="24"/>
      <c r="C99" s="24"/>
      <c r="D99" s="24"/>
      <c r="E99" s="24"/>
      <c r="F99" s="24"/>
      <c r="G99" s="374"/>
      <c r="H99" s="375" t="s">
        <v>75</v>
      </c>
      <c r="I99" s="24"/>
      <c r="J99" s="24"/>
      <c r="K99" s="24"/>
      <c r="L99" s="372"/>
      <c r="M99" s="372"/>
      <c r="N99" s="24"/>
      <c r="O99" s="128"/>
      <c r="P99" s="128"/>
      <c r="Q99" s="384"/>
      <c r="R99" s="385"/>
      <c r="S99" s="386"/>
      <c r="T99" s="387"/>
    </row>
    <row r="100" spans="1:20" s="12" customFormat="1" hidden="1">
      <c r="A100" s="24"/>
      <c r="B100" s="24"/>
      <c r="C100" s="24"/>
      <c r="D100" s="24"/>
      <c r="E100" s="24"/>
      <c r="F100" s="24"/>
      <c r="G100" s="372"/>
      <c r="H100" s="24" t="s">
        <v>42</v>
      </c>
      <c r="I100" s="24"/>
      <c r="J100" s="24"/>
      <c r="K100" s="24"/>
      <c r="L100" s="372"/>
      <c r="M100" s="372"/>
      <c r="N100" s="24"/>
      <c r="O100" s="128"/>
      <c r="P100" s="128"/>
      <c r="Q100" s="384"/>
      <c r="R100" s="385"/>
      <c r="S100" s="386"/>
      <c r="T100" s="387"/>
    </row>
    <row r="101" spans="1:20" s="12" customFormat="1" hidden="1">
      <c r="A101" s="24"/>
      <c r="B101" s="24"/>
      <c r="C101" s="24"/>
      <c r="D101" s="24"/>
      <c r="E101" s="24"/>
      <c r="F101" s="24"/>
      <c r="G101" s="372" t="s">
        <v>26</v>
      </c>
      <c r="H101" s="373" t="s">
        <v>27</v>
      </c>
      <c r="I101" s="24"/>
      <c r="J101" s="24"/>
      <c r="K101" s="24"/>
      <c r="L101" s="372"/>
      <c r="M101" s="372"/>
      <c r="N101" s="24"/>
      <c r="O101" s="378">
        <v>150</v>
      </c>
      <c r="P101" s="527">
        <v>3820</v>
      </c>
      <c r="Q101" s="388">
        <v>100</v>
      </c>
      <c r="R101" s="534">
        <v>3030</v>
      </c>
      <c r="S101" s="386"/>
      <c r="T101" s="387"/>
    </row>
    <row r="102" spans="1:20" s="12" customFormat="1" hidden="1">
      <c r="A102" s="24"/>
      <c r="B102" s="24"/>
      <c r="C102" s="24"/>
      <c r="D102" s="24"/>
      <c r="E102" s="24"/>
      <c r="F102" s="24"/>
      <c r="G102" s="372" t="s">
        <v>28</v>
      </c>
      <c r="H102" s="373" t="s">
        <v>29</v>
      </c>
      <c r="I102" s="24"/>
      <c r="J102" s="24"/>
      <c r="K102" s="24"/>
      <c r="L102" s="372"/>
      <c r="M102" s="372"/>
      <c r="N102" s="24"/>
      <c r="O102" s="378">
        <v>150</v>
      </c>
      <c r="P102" s="527"/>
      <c r="Q102" s="388">
        <v>100</v>
      </c>
      <c r="R102" s="535"/>
      <c r="S102" s="386"/>
      <c r="T102" s="387"/>
    </row>
    <row r="103" spans="1:20" s="12" customFormat="1" hidden="1">
      <c r="A103" s="24"/>
      <c r="B103" s="24"/>
      <c r="C103" s="24"/>
      <c r="D103" s="24"/>
      <c r="E103" s="24"/>
      <c r="F103" s="24"/>
      <c r="G103" s="372" t="s">
        <v>33</v>
      </c>
      <c r="H103" s="373" t="s">
        <v>34</v>
      </c>
      <c r="I103" s="24"/>
      <c r="J103" s="24"/>
      <c r="K103" s="24"/>
      <c r="L103" s="372"/>
      <c r="M103" s="372"/>
      <c r="N103" s="24"/>
      <c r="O103" s="378">
        <v>150</v>
      </c>
      <c r="P103" s="527"/>
      <c r="Q103" s="388">
        <v>100</v>
      </c>
      <c r="R103" s="535"/>
      <c r="S103" s="386"/>
      <c r="T103" s="387"/>
    </row>
    <row r="104" spans="1:20" s="12" customFormat="1" hidden="1">
      <c r="A104" s="24"/>
      <c r="B104" s="24"/>
      <c r="C104" s="24"/>
      <c r="D104" s="24"/>
      <c r="E104" s="24"/>
      <c r="F104" s="24"/>
      <c r="G104" s="372" t="s">
        <v>30</v>
      </c>
      <c r="H104" s="373" t="s">
        <v>31</v>
      </c>
      <c r="I104" s="24"/>
      <c r="J104" s="24"/>
      <c r="K104" s="24"/>
      <c r="L104" s="372"/>
      <c r="M104" s="372"/>
      <c r="N104" s="24"/>
      <c r="O104" s="378">
        <v>150</v>
      </c>
      <c r="P104" s="527"/>
      <c r="Q104" s="388">
        <v>120</v>
      </c>
      <c r="R104" s="535"/>
      <c r="S104" s="386"/>
      <c r="T104" s="387"/>
    </row>
    <row r="105" spans="1:20" s="12" customFormat="1" hidden="1">
      <c r="A105" s="24"/>
      <c r="B105" s="24"/>
      <c r="C105" s="24"/>
      <c r="D105" s="24"/>
      <c r="E105" s="24"/>
      <c r="F105" s="24"/>
      <c r="G105" s="372" t="s">
        <v>35</v>
      </c>
      <c r="H105" s="373" t="s">
        <v>36</v>
      </c>
      <c r="I105" s="24"/>
      <c r="J105" s="24"/>
      <c r="K105" s="24"/>
      <c r="L105" s="372"/>
      <c r="M105" s="372"/>
      <c r="N105" s="24"/>
      <c r="O105" s="378">
        <v>150</v>
      </c>
      <c r="P105" s="527"/>
      <c r="Q105" s="388">
        <v>100</v>
      </c>
      <c r="R105" s="535"/>
      <c r="S105" s="386"/>
      <c r="T105" s="387"/>
    </row>
    <row r="106" spans="1:20" s="12" customFormat="1" hidden="1">
      <c r="A106" s="24"/>
      <c r="B106" s="24"/>
      <c r="C106" s="24"/>
      <c r="D106" s="24"/>
      <c r="E106" s="24"/>
      <c r="F106" s="24"/>
      <c r="G106" s="372" t="s">
        <v>43</v>
      </c>
      <c r="H106" s="373" t="s">
        <v>44</v>
      </c>
      <c r="I106" s="24"/>
      <c r="J106" s="24"/>
      <c r="K106" s="24"/>
      <c r="L106" s="372"/>
      <c r="M106" s="372"/>
      <c r="N106" s="24"/>
      <c r="O106" s="378">
        <v>150</v>
      </c>
      <c r="P106" s="527"/>
      <c r="Q106" s="388">
        <v>100</v>
      </c>
      <c r="R106" s="535"/>
      <c r="S106" s="386"/>
      <c r="T106" s="387"/>
    </row>
    <row r="107" spans="1:20" s="12" customFormat="1" hidden="1">
      <c r="A107" s="24"/>
      <c r="B107" s="24"/>
      <c r="C107" s="24"/>
      <c r="D107" s="24"/>
      <c r="E107" s="24"/>
      <c r="F107" s="24"/>
      <c r="G107" s="372" t="s">
        <v>49</v>
      </c>
      <c r="H107" s="373" t="s">
        <v>50</v>
      </c>
      <c r="I107" s="24"/>
      <c r="J107" s="24"/>
      <c r="K107" s="24"/>
      <c r="L107" s="372"/>
      <c r="M107" s="372"/>
      <c r="N107" s="24"/>
      <c r="O107" s="378">
        <v>200</v>
      </c>
      <c r="P107" s="527"/>
      <c r="Q107" s="388"/>
      <c r="R107" s="535"/>
      <c r="S107" s="386"/>
      <c r="T107" s="387"/>
    </row>
    <row r="108" spans="1:20" s="12" customFormat="1" hidden="1">
      <c r="A108" s="24"/>
      <c r="B108" s="24"/>
      <c r="C108" s="24"/>
      <c r="D108" s="24"/>
      <c r="E108" s="24"/>
      <c r="F108" s="24"/>
      <c r="G108" s="372" t="s">
        <v>51</v>
      </c>
      <c r="H108" s="373" t="s">
        <v>52</v>
      </c>
      <c r="I108" s="24"/>
      <c r="J108" s="24"/>
      <c r="K108" s="24"/>
      <c r="L108" s="372"/>
      <c r="M108" s="372"/>
      <c r="N108" s="24"/>
      <c r="O108" s="378">
        <v>150</v>
      </c>
      <c r="P108" s="527"/>
      <c r="Q108" s="388">
        <v>120</v>
      </c>
      <c r="R108" s="535"/>
      <c r="S108" s="386"/>
      <c r="T108" s="387"/>
    </row>
    <row r="109" spans="1:20" s="12" customFormat="1" hidden="1">
      <c r="A109" s="24"/>
      <c r="B109" s="24"/>
      <c r="C109" s="24"/>
      <c r="D109" s="24"/>
      <c r="E109" s="24"/>
      <c r="F109" s="24"/>
      <c r="G109" s="372" t="s">
        <v>53</v>
      </c>
      <c r="H109" s="373" t="s">
        <v>54</v>
      </c>
      <c r="I109" s="24"/>
      <c r="J109" s="24"/>
      <c r="K109" s="24"/>
      <c r="L109" s="372"/>
      <c r="M109" s="372"/>
      <c r="N109" s="24"/>
      <c r="O109" s="378">
        <v>450</v>
      </c>
      <c r="P109" s="527"/>
      <c r="Q109" s="388">
        <v>350</v>
      </c>
      <c r="R109" s="535"/>
      <c r="S109" s="386"/>
      <c r="T109" s="387"/>
    </row>
    <row r="110" spans="1:20" s="12" customFormat="1" hidden="1">
      <c r="A110" s="24"/>
      <c r="B110" s="24"/>
      <c r="C110" s="24"/>
      <c r="D110" s="24"/>
      <c r="E110" s="24"/>
      <c r="F110" s="24"/>
      <c r="G110" s="372" t="s">
        <v>55</v>
      </c>
      <c r="H110" s="373" t="s">
        <v>56</v>
      </c>
      <c r="I110" s="24"/>
      <c r="J110" s="24"/>
      <c r="K110" s="24"/>
      <c r="L110" s="372"/>
      <c r="M110" s="372"/>
      <c r="N110" s="24"/>
      <c r="O110" s="378">
        <v>120</v>
      </c>
      <c r="P110" s="527"/>
      <c r="Q110" s="388">
        <v>120</v>
      </c>
      <c r="R110" s="535"/>
      <c r="S110" s="386"/>
      <c r="T110" s="387"/>
    </row>
    <row r="111" spans="1:20" s="12" customFormat="1" hidden="1">
      <c r="A111" s="24"/>
      <c r="B111" s="24"/>
      <c r="C111" s="24"/>
      <c r="D111" s="24"/>
      <c r="E111" s="24"/>
      <c r="F111" s="24"/>
      <c r="G111" s="372" t="s">
        <v>57</v>
      </c>
      <c r="H111" s="373" t="s">
        <v>58</v>
      </c>
      <c r="I111" s="24"/>
      <c r="J111" s="24"/>
      <c r="K111" s="24"/>
      <c r="L111" s="372"/>
      <c r="M111" s="372"/>
      <c r="N111" s="24"/>
      <c r="O111" s="378">
        <v>100</v>
      </c>
      <c r="P111" s="527"/>
      <c r="Q111" s="388">
        <v>100</v>
      </c>
      <c r="R111" s="535"/>
      <c r="S111" s="386"/>
      <c r="T111" s="387"/>
    </row>
    <row r="112" spans="1:20" s="12" customFormat="1" hidden="1">
      <c r="A112" s="24"/>
      <c r="B112" s="24"/>
      <c r="C112" s="24"/>
      <c r="D112" s="24"/>
      <c r="E112" s="24"/>
      <c r="F112" s="24"/>
      <c r="G112" s="372" t="s">
        <v>59</v>
      </c>
      <c r="H112" s="373" t="s">
        <v>60</v>
      </c>
      <c r="I112" s="24"/>
      <c r="J112" s="24"/>
      <c r="K112" s="24"/>
      <c r="L112" s="372"/>
      <c r="M112" s="372"/>
      <c r="N112" s="24"/>
      <c r="O112" s="378">
        <v>100</v>
      </c>
      <c r="P112" s="527"/>
      <c r="Q112" s="388">
        <v>100</v>
      </c>
      <c r="R112" s="535"/>
      <c r="S112" s="386"/>
      <c r="T112" s="387"/>
    </row>
    <row r="113" spans="1:20" s="12" customFormat="1" hidden="1">
      <c r="A113" s="24"/>
      <c r="B113" s="24"/>
      <c r="C113" s="24"/>
      <c r="D113" s="24"/>
      <c r="E113" s="24"/>
      <c r="F113" s="24"/>
      <c r="G113" s="372" t="s">
        <v>61</v>
      </c>
      <c r="H113" s="373" t="s">
        <v>62</v>
      </c>
      <c r="I113" s="24"/>
      <c r="J113" s="24"/>
      <c r="K113" s="24"/>
      <c r="L113" s="372"/>
      <c r="M113" s="372"/>
      <c r="N113" s="24"/>
      <c r="O113" s="378">
        <v>300</v>
      </c>
      <c r="P113" s="527"/>
      <c r="Q113" s="388">
        <v>210</v>
      </c>
      <c r="R113" s="535"/>
      <c r="S113" s="386"/>
      <c r="T113" s="387"/>
    </row>
    <row r="114" spans="1:20" s="12" customFormat="1" hidden="1">
      <c r="A114" s="24"/>
      <c r="B114" s="24"/>
      <c r="C114" s="24"/>
      <c r="D114" s="24"/>
      <c r="E114" s="24"/>
      <c r="F114" s="24"/>
      <c r="G114" s="372"/>
      <c r="H114" s="373" t="s">
        <v>63</v>
      </c>
      <c r="I114" s="24"/>
      <c r="J114" s="24"/>
      <c r="K114" s="24"/>
      <c r="L114" s="372"/>
      <c r="M114" s="372"/>
      <c r="N114" s="24"/>
      <c r="O114" s="378">
        <v>500</v>
      </c>
      <c r="P114" s="527"/>
      <c r="Q114" s="388"/>
      <c r="R114" s="535"/>
      <c r="S114" s="386"/>
      <c r="T114" s="387"/>
    </row>
    <row r="115" spans="1:20" s="12" customFormat="1" hidden="1">
      <c r="A115" s="24"/>
      <c r="B115" s="24"/>
      <c r="C115" s="24"/>
      <c r="D115" s="24"/>
      <c r="E115" s="24"/>
      <c r="F115" s="24"/>
      <c r="G115" s="372" t="s">
        <v>64</v>
      </c>
      <c r="H115" s="373" t="s">
        <v>65</v>
      </c>
      <c r="I115" s="24"/>
      <c r="J115" s="24"/>
      <c r="K115" s="24"/>
      <c r="L115" s="372"/>
      <c r="M115" s="372"/>
      <c r="N115" s="24"/>
      <c r="O115" s="378">
        <v>100</v>
      </c>
      <c r="P115" s="527"/>
      <c r="Q115" s="388"/>
      <c r="R115" s="535"/>
      <c r="S115" s="386"/>
      <c r="T115" s="387"/>
    </row>
    <row r="116" spans="1:20" s="12" customFormat="1" hidden="1">
      <c r="A116" s="24"/>
      <c r="B116" s="24"/>
      <c r="C116" s="24"/>
      <c r="D116" s="24"/>
      <c r="E116" s="24"/>
      <c r="F116" s="24"/>
      <c r="G116" s="372" t="s">
        <v>66</v>
      </c>
      <c r="H116" s="373" t="s">
        <v>67</v>
      </c>
      <c r="I116" s="24"/>
      <c r="J116" s="24"/>
      <c r="K116" s="24"/>
      <c r="L116" s="372"/>
      <c r="M116" s="372"/>
      <c r="N116" s="24"/>
      <c r="O116" s="378">
        <v>900</v>
      </c>
      <c r="P116" s="527"/>
      <c r="Q116" s="388">
        <v>250</v>
      </c>
      <c r="R116" s="535"/>
      <c r="S116" s="386"/>
      <c r="T116" s="387"/>
    </row>
    <row r="117" spans="1:20" s="12" customFormat="1" hidden="1">
      <c r="A117" s="24"/>
      <c r="B117" s="24"/>
      <c r="C117" s="24"/>
      <c r="D117" s="24"/>
      <c r="E117" s="24"/>
      <c r="F117" s="24"/>
      <c r="G117" s="372"/>
      <c r="H117" s="24" t="s">
        <v>68</v>
      </c>
      <c r="I117" s="24"/>
      <c r="J117" s="24"/>
      <c r="K117" s="24"/>
      <c r="L117" s="372"/>
      <c r="M117" s="372"/>
      <c r="N117" s="24"/>
      <c r="O117" s="378"/>
      <c r="P117" s="128"/>
      <c r="Q117" s="388"/>
      <c r="R117" s="389"/>
      <c r="S117" s="386"/>
      <c r="T117" s="387"/>
    </row>
    <row r="118" spans="1:20" s="12" customFormat="1" hidden="1">
      <c r="A118" s="24"/>
      <c r="B118" s="24"/>
      <c r="C118" s="24"/>
      <c r="D118" s="24"/>
      <c r="E118" s="24"/>
      <c r="F118" s="24"/>
      <c r="G118" s="372" t="s">
        <v>26</v>
      </c>
      <c r="H118" s="373" t="s">
        <v>27</v>
      </c>
      <c r="I118" s="24"/>
      <c r="J118" s="24"/>
      <c r="K118" s="24"/>
      <c r="L118" s="372"/>
      <c r="M118" s="372"/>
      <c r="N118" s="24"/>
      <c r="O118" s="378">
        <v>150</v>
      </c>
      <c r="P118" s="527">
        <v>4720</v>
      </c>
      <c r="Q118" s="388"/>
      <c r="R118" s="389"/>
      <c r="S118" s="386"/>
      <c r="T118" s="387"/>
    </row>
    <row r="119" spans="1:20" s="12" customFormat="1" hidden="1">
      <c r="A119" s="24"/>
      <c r="B119" s="24"/>
      <c r="C119" s="24"/>
      <c r="D119" s="24"/>
      <c r="E119" s="24"/>
      <c r="F119" s="24"/>
      <c r="G119" s="372" t="s">
        <v>28</v>
      </c>
      <c r="H119" s="373" t="s">
        <v>29</v>
      </c>
      <c r="I119" s="24"/>
      <c r="J119" s="24"/>
      <c r="K119" s="24"/>
      <c r="L119" s="372"/>
      <c r="M119" s="372"/>
      <c r="N119" s="24"/>
      <c r="O119" s="378">
        <v>150</v>
      </c>
      <c r="P119" s="527"/>
      <c r="Q119" s="388"/>
      <c r="R119" s="389"/>
      <c r="S119" s="386"/>
      <c r="T119" s="387"/>
    </row>
    <row r="120" spans="1:20" s="12" customFormat="1" hidden="1">
      <c r="A120" s="24"/>
      <c r="B120" s="24"/>
      <c r="C120" s="24"/>
      <c r="D120" s="24"/>
      <c r="E120" s="24"/>
      <c r="F120" s="24"/>
      <c r="G120" s="372" t="s">
        <v>33</v>
      </c>
      <c r="H120" s="373" t="s">
        <v>34</v>
      </c>
      <c r="I120" s="24"/>
      <c r="J120" s="24"/>
      <c r="K120" s="24"/>
      <c r="L120" s="372"/>
      <c r="M120" s="372"/>
      <c r="N120" s="24"/>
      <c r="O120" s="378">
        <v>150</v>
      </c>
      <c r="P120" s="527"/>
      <c r="Q120" s="388"/>
      <c r="R120" s="389"/>
      <c r="S120" s="386"/>
      <c r="T120" s="387"/>
    </row>
    <row r="121" spans="1:20" s="12" customFormat="1" hidden="1">
      <c r="A121" s="24"/>
      <c r="B121" s="24"/>
      <c r="C121" s="24"/>
      <c r="D121" s="24"/>
      <c r="E121" s="24"/>
      <c r="F121" s="24"/>
      <c r="G121" s="372" t="s">
        <v>30</v>
      </c>
      <c r="H121" s="373" t="s">
        <v>31</v>
      </c>
      <c r="I121" s="24"/>
      <c r="J121" s="24"/>
      <c r="K121" s="24"/>
      <c r="L121" s="372"/>
      <c r="M121" s="372"/>
      <c r="N121" s="24"/>
      <c r="O121" s="378">
        <v>150</v>
      </c>
      <c r="P121" s="527"/>
      <c r="Q121" s="388"/>
      <c r="R121" s="389"/>
      <c r="S121" s="386"/>
      <c r="T121" s="387"/>
    </row>
    <row r="122" spans="1:20" s="12" customFormat="1" hidden="1">
      <c r="A122" s="24"/>
      <c r="B122" s="24"/>
      <c r="C122" s="24"/>
      <c r="D122" s="24"/>
      <c r="E122" s="24"/>
      <c r="F122" s="24"/>
      <c r="G122" s="372" t="s">
        <v>35</v>
      </c>
      <c r="H122" s="373" t="s">
        <v>36</v>
      </c>
      <c r="I122" s="24"/>
      <c r="J122" s="24"/>
      <c r="K122" s="24"/>
      <c r="L122" s="372"/>
      <c r="M122" s="372"/>
      <c r="N122" s="24"/>
      <c r="O122" s="378">
        <v>150</v>
      </c>
      <c r="P122" s="527"/>
      <c r="Q122" s="388"/>
      <c r="R122" s="389"/>
      <c r="S122" s="386"/>
      <c r="T122" s="387"/>
    </row>
    <row r="123" spans="1:20" s="12" customFormat="1" hidden="1">
      <c r="A123" s="24"/>
      <c r="B123" s="24"/>
      <c r="C123" s="24"/>
      <c r="D123" s="24"/>
      <c r="E123" s="24"/>
      <c r="F123" s="24"/>
      <c r="G123" s="372" t="s">
        <v>43</v>
      </c>
      <c r="H123" s="373" t="s">
        <v>44</v>
      </c>
      <c r="I123" s="24"/>
      <c r="J123" s="24"/>
      <c r="K123" s="24"/>
      <c r="L123" s="372"/>
      <c r="M123" s="372"/>
      <c r="N123" s="24"/>
      <c r="O123" s="378">
        <v>150</v>
      </c>
      <c r="P123" s="527"/>
      <c r="Q123" s="388"/>
      <c r="R123" s="389"/>
      <c r="S123" s="386"/>
      <c r="T123" s="387"/>
    </row>
    <row r="124" spans="1:20" s="12" customFormat="1" hidden="1">
      <c r="A124" s="24"/>
      <c r="B124" s="24"/>
      <c r="C124" s="24"/>
      <c r="D124" s="24"/>
      <c r="E124" s="24"/>
      <c r="F124" s="24"/>
      <c r="G124" s="372" t="s">
        <v>49</v>
      </c>
      <c r="H124" s="373" t="s">
        <v>50</v>
      </c>
      <c r="I124" s="24"/>
      <c r="J124" s="24"/>
      <c r="K124" s="24"/>
      <c r="L124" s="372"/>
      <c r="M124" s="372"/>
      <c r="N124" s="24"/>
      <c r="O124" s="378">
        <v>200</v>
      </c>
      <c r="P124" s="527"/>
      <c r="Q124" s="388"/>
      <c r="R124" s="389"/>
      <c r="S124" s="386"/>
      <c r="T124" s="387"/>
    </row>
    <row r="125" spans="1:20" s="12" customFormat="1" hidden="1">
      <c r="A125" s="24"/>
      <c r="B125" s="24"/>
      <c r="C125" s="24"/>
      <c r="D125" s="24"/>
      <c r="E125" s="24"/>
      <c r="F125" s="24"/>
      <c r="G125" s="372" t="s">
        <v>51</v>
      </c>
      <c r="H125" s="373" t="s">
        <v>52</v>
      </c>
      <c r="I125" s="24"/>
      <c r="J125" s="24"/>
      <c r="K125" s="24"/>
      <c r="L125" s="372"/>
      <c r="M125" s="372"/>
      <c r="N125" s="24"/>
      <c r="O125" s="378">
        <v>150</v>
      </c>
      <c r="P125" s="527"/>
      <c r="Q125" s="388"/>
      <c r="R125" s="389"/>
      <c r="S125" s="386"/>
      <c r="T125" s="387"/>
    </row>
    <row r="126" spans="1:20" s="12" customFormat="1" hidden="1">
      <c r="A126" s="24"/>
      <c r="B126" s="24"/>
      <c r="C126" s="24"/>
      <c r="D126" s="24"/>
      <c r="E126" s="24"/>
      <c r="F126" s="24"/>
      <c r="G126" s="372" t="s">
        <v>53</v>
      </c>
      <c r="H126" s="373" t="s">
        <v>54</v>
      </c>
      <c r="I126" s="24"/>
      <c r="J126" s="24"/>
      <c r="K126" s="24"/>
      <c r="L126" s="372"/>
      <c r="M126" s="372"/>
      <c r="N126" s="24"/>
      <c r="O126" s="378">
        <v>450</v>
      </c>
      <c r="P126" s="527"/>
      <c r="Q126" s="388"/>
      <c r="R126" s="389"/>
      <c r="S126" s="386"/>
      <c r="T126" s="387"/>
    </row>
    <row r="127" spans="1:20" s="12" customFormat="1" hidden="1">
      <c r="A127" s="24"/>
      <c r="B127" s="24"/>
      <c r="C127" s="24"/>
      <c r="D127" s="24"/>
      <c r="E127" s="24"/>
      <c r="F127" s="24"/>
      <c r="G127" s="372" t="s">
        <v>55</v>
      </c>
      <c r="H127" s="373" t="s">
        <v>56</v>
      </c>
      <c r="I127" s="24"/>
      <c r="J127" s="24"/>
      <c r="K127" s="24"/>
      <c r="L127" s="372"/>
      <c r="M127" s="372"/>
      <c r="N127" s="24"/>
      <c r="O127" s="378">
        <v>120</v>
      </c>
      <c r="P127" s="527"/>
      <c r="Q127" s="388"/>
      <c r="R127" s="389"/>
      <c r="S127" s="386"/>
      <c r="T127" s="387"/>
    </row>
    <row r="128" spans="1:20" s="12" customFormat="1" hidden="1">
      <c r="A128" s="24"/>
      <c r="B128" s="24"/>
      <c r="C128" s="24"/>
      <c r="D128" s="24"/>
      <c r="E128" s="24"/>
      <c r="F128" s="24"/>
      <c r="G128" s="372" t="s">
        <v>57</v>
      </c>
      <c r="H128" s="373" t="s">
        <v>58</v>
      </c>
      <c r="I128" s="24"/>
      <c r="J128" s="24"/>
      <c r="K128" s="24"/>
      <c r="L128" s="372"/>
      <c r="M128" s="372"/>
      <c r="N128" s="24"/>
      <c r="O128" s="378">
        <v>100</v>
      </c>
      <c r="P128" s="527"/>
      <c r="Q128" s="388"/>
      <c r="R128" s="389"/>
      <c r="S128" s="386"/>
      <c r="T128" s="387"/>
    </row>
    <row r="129" spans="1:20" s="12" customFormat="1" hidden="1">
      <c r="A129" s="24"/>
      <c r="B129" s="24"/>
      <c r="C129" s="24"/>
      <c r="D129" s="24"/>
      <c r="E129" s="24"/>
      <c r="F129" s="24"/>
      <c r="G129" s="372" t="s">
        <v>59</v>
      </c>
      <c r="H129" s="373" t="s">
        <v>60</v>
      </c>
      <c r="I129" s="24"/>
      <c r="J129" s="24"/>
      <c r="K129" s="24"/>
      <c r="L129" s="372"/>
      <c r="M129" s="372"/>
      <c r="N129" s="24"/>
      <c r="O129" s="378">
        <v>100</v>
      </c>
      <c r="P129" s="527"/>
      <c r="Q129" s="388"/>
      <c r="R129" s="389"/>
      <c r="S129" s="386"/>
      <c r="T129" s="387"/>
    </row>
    <row r="130" spans="1:20" s="12" customFormat="1" hidden="1">
      <c r="A130" s="24"/>
      <c r="B130" s="24"/>
      <c r="C130" s="24"/>
      <c r="D130" s="24"/>
      <c r="E130" s="24"/>
      <c r="F130" s="24"/>
      <c r="G130" s="372" t="s">
        <v>61</v>
      </c>
      <c r="H130" s="373" t="s">
        <v>62</v>
      </c>
      <c r="I130" s="24"/>
      <c r="J130" s="24"/>
      <c r="K130" s="24"/>
      <c r="L130" s="372"/>
      <c r="M130" s="372"/>
      <c r="N130" s="24"/>
      <c r="O130" s="378">
        <v>300</v>
      </c>
      <c r="P130" s="527"/>
      <c r="Q130" s="388"/>
      <c r="R130" s="389"/>
      <c r="S130" s="386"/>
      <c r="T130" s="387"/>
    </row>
    <row r="131" spans="1:20" s="12" customFormat="1" hidden="1">
      <c r="A131" s="24"/>
      <c r="B131" s="24"/>
      <c r="C131" s="24"/>
      <c r="D131" s="24"/>
      <c r="E131" s="24"/>
      <c r="F131" s="24"/>
      <c r="G131" s="372"/>
      <c r="H131" s="373" t="s">
        <v>63</v>
      </c>
      <c r="I131" s="24"/>
      <c r="J131" s="24"/>
      <c r="K131" s="24"/>
      <c r="L131" s="372"/>
      <c r="M131" s="372"/>
      <c r="N131" s="24"/>
      <c r="O131" s="378">
        <v>500</v>
      </c>
      <c r="P131" s="527"/>
      <c r="Q131" s="388"/>
      <c r="R131" s="389"/>
      <c r="S131" s="386"/>
      <c r="T131" s="387"/>
    </row>
    <row r="132" spans="1:20" s="12" customFormat="1" hidden="1">
      <c r="A132" s="24"/>
      <c r="B132" s="24"/>
      <c r="C132" s="24"/>
      <c r="D132" s="24"/>
      <c r="E132" s="24"/>
      <c r="F132" s="24"/>
      <c r="G132" s="372" t="s">
        <v>64</v>
      </c>
      <c r="H132" s="373" t="s">
        <v>65</v>
      </c>
      <c r="I132" s="24"/>
      <c r="J132" s="24"/>
      <c r="K132" s="24"/>
      <c r="L132" s="372"/>
      <c r="M132" s="372"/>
      <c r="N132" s="24"/>
      <c r="O132" s="378">
        <v>100</v>
      </c>
      <c r="P132" s="527"/>
      <c r="Q132" s="388"/>
      <c r="R132" s="389"/>
      <c r="S132" s="386"/>
      <c r="T132" s="387"/>
    </row>
    <row r="133" spans="1:20" s="12" customFormat="1" hidden="1">
      <c r="A133" s="24"/>
      <c r="B133" s="24"/>
      <c r="C133" s="24"/>
      <c r="D133" s="24"/>
      <c r="E133" s="24"/>
      <c r="F133" s="24"/>
      <c r="G133" s="372" t="s">
        <v>66</v>
      </c>
      <c r="H133" s="373" t="s">
        <v>67</v>
      </c>
      <c r="I133" s="24"/>
      <c r="J133" s="24"/>
      <c r="K133" s="24"/>
      <c r="L133" s="372"/>
      <c r="M133" s="372"/>
      <c r="N133" s="24"/>
      <c r="O133" s="378">
        <v>900</v>
      </c>
      <c r="P133" s="527"/>
      <c r="Q133" s="388"/>
      <c r="R133" s="389"/>
      <c r="S133" s="386"/>
      <c r="T133" s="387"/>
    </row>
    <row r="134" spans="1:20" s="12" customFormat="1" hidden="1">
      <c r="A134" s="24"/>
      <c r="B134" s="24"/>
      <c r="C134" s="24"/>
      <c r="D134" s="24"/>
      <c r="E134" s="24"/>
      <c r="F134" s="24"/>
      <c r="G134" s="372" t="s">
        <v>69</v>
      </c>
      <c r="H134" s="373" t="s">
        <v>70</v>
      </c>
      <c r="I134" s="24"/>
      <c r="J134" s="24"/>
      <c r="K134" s="24"/>
      <c r="L134" s="372"/>
      <c r="M134" s="372"/>
      <c r="N134" s="24"/>
      <c r="O134" s="378">
        <v>100</v>
      </c>
      <c r="P134" s="527"/>
      <c r="Q134" s="388"/>
      <c r="R134" s="389"/>
      <c r="S134" s="386"/>
      <c r="T134" s="387"/>
    </row>
    <row r="135" spans="1:20" s="12" customFormat="1" hidden="1">
      <c r="A135" s="24"/>
      <c r="B135" s="24"/>
      <c r="C135" s="24"/>
      <c r="D135" s="24"/>
      <c r="E135" s="24"/>
      <c r="F135" s="24"/>
      <c r="G135" s="372" t="s">
        <v>71</v>
      </c>
      <c r="H135" s="373" t="s">
        <v>72</v>
      </c>
      <c r="I135" s="24"/>
      <c r="J135" s="24"/>
      <c r="K135" s="24"/>
      <c r="L135" s="372"/>
      <c r="M135" s="372"/>
      <c r="N135" s="24"/>
      <c r="O135" s="378">
        <v>800</v>
      </c>
      <c r="P135" s="527"/>
      <c r="Q135" s="388"/>
      <c r="R135" s="389"/>
      <c r="S135" s="386"/>
      <c r="T135" s="387"/>
    </row>
    <row r="136" spans="1:20" s="12" customFormat="1" hidden="1">
      <c r="A136" s="24"/>
      <c r="B136" s="24"/>
      <c r="C136" s="24"/>
      <c r="D136" s="24"/>
      <c r="E136" s="24"/>
      <c r="F136" s="24"/>
      <c r="G136" s="372"/>
      <c r="H136" s="24" t="s">
        <v>73</v>
      </c>
      <c r="I136" s="24"/>
      <c r="J136" s="24"/>
      <c r="K136" s="24"/>
      <c r="L136" s="372"/>
      <c r="M136" s="372"/>
      <c r="N136" s="24"/>
      <c r="O136" s="378"/>
      <c r="P136" s="128"/>
      <c r="Q136" s="388"/>
      <c r="R136" s="385"/>
      <c r="S136" s="386"/>
      <c r="T136" s="387"/>
    </row>
    <row r="137" spans="1:20" s="12" customFormat="1" hidden="1">
      <c r="A137" s="24"/>
      <c r="B137" s="24"/>
      <c r="C137" s="24"/>
      <c r="D137" s="24"/>
      <c r="E137" s="24"/>
      <c r="F137" s="24"/>
      <c r="G137" s="372" t="s">
        <v>26</v>
      </c>
      <c r="H137" s="373" t="s">
        <v>27</v>
      </c>
      <c r="I137" s="24"/>
      <c r="J137" s="24"/>
      <c r="K137" s="24"/>
      <c r="L137" s="372"/>
      <c r="M137" s="372"/>
      <c r="N137" s="24"/>
      <c r="O137" s="378">
        <v>150</v>
      </c>
      <c r="P137" s="527">
        <v>2120</v>
      </c>
      <c r="Q137" s="388">
        <v>100</v>
      </c>
      <c r="R137" s="534"/>
      <c r="S137" s="386"/>
      <c r="T137" s="387"/>
    </row>
    <row r="138" spans="1:20" s="12" customFormat="1" hidden="1">
      <c r="A138" s="24"/>
      <c r="B138" s="24"/>
      <c r="C138" s="24"/>
      <c r="D138" s="24"/>
      <c r="E138" s="24"/>
      <c r="F138" s="24"/>
      <c r="G138" s="372" t="s">
        <v>28</v>
      </c>
      <c r="H138" s="373" t="s">
        <v>29</v>
      </c>
      <c r="I138" s="24"/>
      <c r="J138" s="24"/>
      <c r="K138" s="24"/>
      <c r="L138" s="372"/>
      <c r="M138" s="372"/>
      <c r="N138" s="24"/>
      <c r="O138" s="378">
        <v>150</v>
      </c>
      <c r="P138" s="527"/>
      <c r="Q138" s="388">
        <v>100</v>
      </c>
      <c r="R138" s="535"/>
      <c r="S138" s="386"/>
      <c r="T138" s="387"/>
    </row>
    <row r="139" spans="1:20" s="12" customFormat="1" hidden="1">
      <c r="A139" s="24"/>
      <c r="B139" s="24"/>
      <c r="C139" s="24"/>
      <c r="D139" s="24"/>
      <c r="E139" s="24"/>
      <c r="F139" s="24"/>
      <c r="G139" s="372" t="s">
        <v>33</v>
      </c>
      <c r="H139" s="373" t="s">
        <v>34</v>
      </c>
      <c r="I139" s="24"/>
      <c r="J139" s="24"/>
      <c r="K139" s="24"/>
      <c r="L139" s="372"/>
      <c r="M139" s="372"/>
      <c r="N139" s="24"/>
      <c r="O139" s="378">
        <v>150</v>
      </c>
      <c r="P139" s="527"/>
      <c r="Q139" s="388">
        <v>100</v>
      </c>
      <c r="R139" s="535"/>
      <c r="S139" s="386"/>
      <c r="T139" s="387"/>
    </row>
    <row r="140" spans="1:20" s="12" customFormat="1" hidden="1">
      <c r="A140" s="24"/>
      <c r="B140" s="24"/>
      <c r="C140" s="24"/>
      <c r="D140" s="24"/>
      <c r="E140" s="24"/>
      <c r="F140" s="24"/>
      <c r="G140" s="372" t="s">
        <v>30</v>
      </c>
      <c r="H140" s="373" t="s">
        <v>31</v>
      </c>
      <c r="I140" s="24"/>
      <c r="J140" s="24"/>
      <c r="K140" s="24"/>
      <c r="L140" s="372"/>
      <c r="M140" s="372"/>
      <c r="N140" s="24"/>
      <c r="O140" s="378">
        <v>150</v>
      </c>
      <c r="P140" s="527"/>
      <c r="Q140" s="388">
        <v>120</v>
      </c>
      <c r="R140" s="535"/>
      <c r="S140" s="386"/>
      <c r="T140" s="387"/>
    </row>
    <row r="141" spans="1:20" s="12" customFormat="1" hidden="1">
      <c r="A141" s="24"/>
      <c r="B141" s="24"/>
      <c r="C141" s="24"/>
      <c r="D141" s="24"/>
      <c r="E141" s="24"/>
      <c r="F141" s="24"/>
      <c r="G141" s="372" t="s">
        <v>35</v>
      </c>
      <c r="H141" s="373" t="s">
        <v>36</v>
      </c>
      <c r="I141" s="24"/>
      <c r="J141" s="24"/>
      <c r="K141" s="24"/>
      <c r="L141" s="372"/>
      <c r="M141" s="372"/>
      <c r="N141" s="24"/>
      <c r="O141" s="378">
        <v>150</v>
      </c>
      <c r="P141" s="527"/>
      <c r="Q141" s="388">
        <v>100</v>
      </c>
      <c r="R141" s="535"/>
      <c r="S141" s="386"/>
      <c r="T141" s="387"/>
    </row>
    <row r="142" spans="1:20" s="12" customFormat="1" hidden="1">
      <c r="A142" s="24"/>
      <c r="B142" s="24"/>
      <c r="C142" s="24"/>
      <c r="D142" s="24"/>
      <c r="E142" s="24"/>
      <c r="F142" s="24"/>
      <c r="G142" s="372" t="s">
        <v>43</v>
      </c>
      <c r="H142" s="373" t="s">
        <v>44</v>
      </c>
      <c r="I142" s="24"/>
      <c r="J142" s="24"/>
      <c r="K142" s="24"/>
      <c r="L142" s="372"/>
      <c r="M142" s="372"/>
      <c r="N142" s="24"/>
      <c r="O142" s="378">
        <v>150</v>
      </c>
      <c r="P142" s="527"/>
      <c r="Q142" s="388">
        <v>100</v>
      </c>
      <c r="R142" s="535"/>
      <c r="S142" s="386"/>
      <c r="T142" s="387"/>
    </row>
    <row r="143" spans="1:20" s="12" customFormat="1" hidden="1">
      <c r="A143" s="24"/>
      <c r="B143" s="24"/>
      <c r="C143" s="24"/>
      <c r="D143" s="24"/>
      <c r="E143" s="24"/>
      <c r="F143" s="24"/>
      <c r="G143" s="372" t="s">
        <v>51</v>
      </c>
      <c r="H143" s="373" t="s">
        <v>52</v>
      </c>
      <c r="I143" s="24"/>
      <c r="J143" s="24"/>
      <c r="K143" s="24"/>
      <c r="L143" s="372"/>
      <c r="M143" s="372"/>
      <c r="N143" s="24"/>
      <c r="O143" s="378">
        <v>150</v>
      </c>
      <c r="P143" s="527"/>
      <c r="Q143" s="388">
        <v>120</v>
      </c>
      <c r="R143" s="535"/>
      <c r="S143" s="386"/>
      <c r="T143" s="387"/>
    </row>
    <row r="144" spans="1:20" s="12" customFormat="1" hidden="1">
      <c r="A144" s="24"/>
      <c r="B144" s="24"/>
      <c r="C144" s="24"/>
      <c r="D144" s="24"/>
      <c r="E144" s="24"/>
      <c r="F144" s="24"/>
      <c r="G144" s="372" t="s">
        <v>53</v>
      </c>
      <c r="H144" s="373" t="s">
        <v>54</v>
      </c>
      <c r="I144" s="24"/>
      <c r="J144" s="24"/>
      <c r="K144" s="24"/>
      <c r="L144" s="372"/>
      <c r="M144" s="372"/>
      <c r="N144" s="24"/>
      <c r="O144" s="378">
        <v>450</v>
      </c>
      <c r="P144" s="527"/>
      <c r="Q144" s="388">
        <v>350</v>
      </c>
      <c r="R144" s="535"/>
      <c r="S144" s="386"/>
      <c r="T144" s="387"/>
    </row>
    <row r="145" spans="1:20" s="12" customFormat="1" hidden="1">
      <c r="A145" s="24"/>
      <c r="B145" s="24"/>
      <c r="C145" s="24"/>
      <c r="D145" s="24"/>
      <c r="E145" s="24"/>
      <c r="F145" s="24"/>
      <c r="G145" s="372" t="s">
        <v>55</v>
      </c>
      <c r="H145" s="373" t="s">
        <v>56</v>
      </c>
      <c r="I145" s="24"/>
      <c r="J145" s="24"/>
      <c r="K145" s="24"/>
      <c r="L145" s="372"/>
      <c r="M145" s="372"/>
      <c r="N145" s="24"/>
      <c r="O145" s="378">
        <v>120</v>
      </c>
      <c r="P145" s="527"/>
      <c r="Q145" s="388">
        <v>120</v>
      </c>
      <c r="R145" s="535"/>
      <c r="S145" s="386"/>
      <c r="T145" s="387"/>
    </row>
    <row r="146" spans="1:20" s="12" customFormat="1" hidden="1">
      <c r="A146" s="24"/>
      <c r="B146" s="24"/>
      <c r="C146" s="24"/>
      <c r="D146" s="24"/>
      <c r="E146" s="24"/>
      <c r="F146" s="24"/>
      <c r="G146" s="372" t="s">
        <v>57</v>
      </c>
      <c r="H146" s="373" t="s">
        <v>58</v>
      </c>
      <c r="I146" s="24"/>
      <c r="J146" s="24"/>
      <c r="K146" s="24"/>
      <c r="L146" s="372"/>
      <c r="M146" s="372"/>
      <c r="N146" s="24"/>
      <c r="O146" s="378">
        <v>100</v>
      </c>
      <c r="P146" s="527"/>
      <c r="Q146" s="388">
        <v>100</v>
      </c>
      <c r="R146" s="535"/>
      <c r="S146" s="386"/>
      <c r="T146" s="387"/>
    </row>
    <row r="147" spans="1:20" s="12" customFormat="1" hidden="1">
      <c r="A147" s="24"/>
      <c r="B147" s="24"/>
      <c r="C147" s="24"/>
      <c r="D147" s="24"/>
      <c r="E147" s="24"/>
      <c r="F147" s="24"/>
      <c r="G147" s="372" t="s">
        <v>59</v>
      </c>
      <c r="H147" s="373" t="s">
        <v>60</v>
      </c>
      <c r="I147" s="24"/>
      <c r="J147" s="24"/>
      <c r="K147" s="24"/>
      <c r="L147" s="372"/>
      <c r="M147" s="372"/>
      <c r="N147" s="24"/>
      <c r="O147" s="378">
        <v>100</v>
      </c>
      <c r="P147" s="527"/>
      <c r="Q147" s="388">
        <v>100</v>
      </c>
      <c r="R147" s="535"/>
      <c r="S147" s="386"/>
      <c r="T147" s="387"/>
    </row>
    <row r="148" spans="1:20" s="12" customFormat="1" hidden="1">
      <c r="A148" s="24"/>
      <c r="B148" s="24"/>
      <c r="C148" s="24"/>
      <c r="D148" s="24"/>
      <c r="E148" s="24"/>
      <c r="F148" s="24"/>
      <c r="G148" s="372" t="s">
        <v>61</v>
      </c>
      <c r="H148" s="373" t="s">
        <v>62</v>
      </c>
      <c r="I148" s="24"/>
      <c r="J148" s="24"/>
      <c r="K148" s="24"/>
      <c r="L148" s="372"/>
      <c r="M148" s="372"/>
      <c r="N148" s="24"/>
      <c r="O148" s="378">
        <v>300</v>
      </c>
      <c r="P148" s="527"/>
      <c r="Q148" s="388">
        <v>210</v>
      </c>
      <c r="R148" s="535"/>
      <c r="S148" s="386"/>
      <c r="T148" s="387"/>
    </row>
    <row r="149" spans="1:20" s="12" customFormat="1" hidden="1">
      <c r="A149" s="24"/>
      <c r="B149" s="24"/>
      <c r="C149" s="24"/>
      <c r="D149" s="24"/>
      <c r="E149" s="24"/>
      <c r="F149" s="24"/>
      <c r="G149" s="372"/>
      <c r="H149" s="24" t="s">
        <v>74</v>
      </c>
      <c r="I149" s="24"/>
      <c r="J149" s="24"/>
      <c r="K149" s="24"/>
      <c r="L149" s="372"/>
      <c r="M149" s="372"/>
      <c r="N149" s="24"/>
      <c r="O149" s="378"/>
      <c r="P149" s="128"/>
      <c r="Q149" s="388"/>
      <c r="R149" s="385"/>
      <c r="S149" s="386"/>
      <c r="T149" s="387"/>
    </row>
    <row r="150" spans="1:20" s="12" customFormat="1" hidden="1">
      <c r="A150" s="24"/>
      <c r="B150" s="24"/>
      <c r="C150" s="24"/>
      <c r="D150" s="24"/>
      <c r="E150" s="24"/>
      <c r="F150" s="24"/>
      <c r="G150" s="372" t="s">
        <v>26</v>
      </c>
      <c r="H150" s="373" t="s">
        <v>27</v>
      </c>
      <c r="I150" s="24"/>
      <c r="J150" s="24"/>
      <c r="K150" s="24"/>
      <c r="L150" s="372"/>
      <c r="M150" s="372"/>
      <c r="N150" s="24"/>
      <c r="O150" s="378">
        <v>150</v>
      </c>
      <c r="P150" s="527">
        <v>2220</v>
      </c>
      <c r="Q150" s="388"/>
      <c r="R150" s="534"/>
      <c r="S150" s="386"/>
      <c r="T150" s="387"/>
    </row>
    <row r="151" spans="1:20" s="12" customFormat="1" hidden="1">
      <c r="A151" s="24"/>
      <c r="B151" s="24"/>
      <c r="C151" s="24"/>
      <c r="D151" s="24"/>
      <c r="E151" s="24"/>
      <c r="F151" s="24"/>
      <c r="G151" s="372" t="s">
        <v>28</v>
      </c>
      <c r="H151" s="373" t="s">
        <v>29</v>
      </c>
      <c r="I151" s="24"/>
      <c r="J151" s="24"/>
      <c r="K151" s="24"/>
      <c r="L151" s="372"/>
      <c r="M151" s="372"/>
      <c r="N151" s="24"/>
      <c r="O151" s="378">
        <v>150</v>
      </c>
      <c r="P151" s="527"/>
      <c r="Q151" s="388"/>
      <c r="R151" s="535"/>
      <c r="S151" s="386"/>
      <c r="T151" s="387"/>
    </row>
    <row r="152" spans="1:20" s="12" customFormat="1" hidden="1">
      <c r="A152" s="24"/>
      <c r="B152" s="24"/>
      <c r="C152" s="24"/>
      <c r="D152" s="24"/>
      <c r="E152" s="24"/>
      <c r="F152" s="24"/>
      <c r="G152" s="372" t="s">
        <v>33</v>
      </c>
      <c r="H152" s="373" t="s">
        <v>34</v>
      </c>
      <c r="I152" s="24"/>
      <c r="J152" s="24"/>
      <c r="K152" s="24"/>
      <c r="L152" s="372"/>
      <c r="M152" s="372"/>
      <c r="N152" s="24"/>
      <c r="O152" s="378">
        <v>150</v>
      </c>
      <c r="P152" s="527"/>
      <c r="Q152" s="388"/>
      <c r="R152" s="535"/>
      <c r="S152" s="386"/>
      <c r="T152" s="387"/>
    </row>
    <row r="153" spans="1:20" s="12" customFormat="1" hidden="1">
      <c r="A153" s="24"/>
      <c r="B153" s="24"/>
      <c r="C153" s="24"/>
      <c r="D153" s="24"/>
      <c r="E153" s="24"/>
      <c r="F153" s="24"/>
      <c r="G153" s="372" t="s">
        <v>30</v>
      </c>
      <c r="H153" s="373" t="s">
        <v>31</v>
      </c>
      <c r="I153" s="24"/>
      <c r="J153" s="24"/>
      <c r="K153" s="24"/>
      <c r="L153" s="372"/>
      <c r="M153" s="372"/>
      <c r="N153" s="24"/>
      <c r="O153" s="378">
        <v>150</v>
      </c>
      <c r="P153" s="527"/>
      <c r="Q153" s="388"/>
      <c r="R153" s="535"/>
      <c r="S153" s="386"/>
      <c r="T153" s="387"/>
    </row>
    <row r="154" spans="1:20" s="12" customFormat="1" hidden="1">
      <c r="A154" s="24"/>
      <c r="B154" s="24"/>
      <c r="C154" s="24"/>
      <c r="D154" s="24"/>
      <c r="E154" s="24"/>
      <c r="F154" s="24"/>
      <c r="G154" s="372" t="s">
        <v>35</v>
      </c>
      <c r="H154" s="373" t="s">
        <v>36</v>
      </c>
      <c r="I154" s="24"/>
      <c r="J154" s="24"/>
      <c r="K154" s="24"/>
      <c r="L154" s="372"/>
      <c r="M154" s="372"/>
      <c r="N154" s="24"/>
      <c r="O154" s="378">
        <v>150</v>
      </c>
      <c r="P154" s="527"/>
      <c r="Q154" s="388"/>
      <c r="R154" s="535"/>
      <c r="S154" s="386"/>
      <c r="T154" s="387"/>
    </row>
    <row r="155" spans="1:20" s="12" customFormat="1" hidden="1">
      <c r="A155" s="24"/>
      <c r="B155" s="24"/>
      <c r="C155" s="24"/>
      <c r="D155" s="24"/>
      <c r="E155" s="24"/>
      <c r="F155" s="24"/>
      <c r="G155" s="372" t="s">
        <v>43</v>
      </c>
      <c r="H155" s="373" t="s">
        <v>44</v>
      </c>
      <c r="I155" s="24"/>
      <c r="J155" s="24"/>
      <c r="K155" s="24"/>
      <c r="L155" s="372"/>
      <c r="M155" s="372"/>
      <c r="N155" s="24"/>
      <c r="O155" s="378">
        <v>150</v>
      </c>
      <c r="P155" s="527"/>
      <c r="Q155" s="388"/>
      <c r="R155" s="535"/>
      <c r="S155" s="386"/>
      <c r="T155" s="387"/>
    </row>
    <row r="156" spans="1:20" s="12" customFormat="1" hidden="1">
      <c r="A156" s="24"/>
      <c r="B156" s="24"/>
      <c r="C156" s="24"/>
      <c r="D156" s="24"/>
      <c r="E156" s="24"/>
      <c r="F156" s="24"/>
      <c r="G156" s="372" t="s">
        <v>51</v>
      </c>
      <c r="H156" s="373" t="s">
        <v>52</v>
      </c>
      <c r="I156" s="24"/>
      <c r="J156" s="24"/>
      <c r="K156" s="24"/>
      <c r="L156" s="372"/>
      <c r="M156" s="372"/>
      <c r="N156" s="24"/>
      <c r="O156" s="378">
        <v>150</v>
      </c>
      <c r="P156" s="527"/>
      <c r="Q156" s="388"/>
      <c r="R156" s="535"/>
      <c r="S156" s="386"/>
      <c r="T156" s="387"/>
    </row>
    <row r="157" spans="1:20" s="12" customFormat="1" hidden="1">
      <c r="A157" s="24"/>
      <c r="B157" s="24"/>
      <c r="C157" s="24"/>
      <c r="D157" s="24"/>
      <c r="E157" s="24"/>
      <c r="F157" s="24"/>
      <c r="G157" s="372" t="s">
        <v>53</v>
      </c>
      <c r="H157" s="373" t="s">
        <v>54</v>
      </c>
      <c r="I157" s="24"/>
      <c r="J157" s="24"/>
      <c r="K157" s="24"/>
      <c r="L157" s="372"/>
      <c r="M157" s="372"/>
      <c r="N157" s="24"/>
      <c r="O157" s="378">
        <v>450</v>
      </c>
      <c r="P157" s="527"/>
      <c r="Q157" s="388"/>
      <c r="R157" s="535"/>
      <c r="S157" s="386"/>
      <c r="T157" s="387"/>
    </row>
    <row r="158" spans="1:20" s="12" customFormat="1" hidden="1">
      <c r="A158" s="24"/>
      <c r="B158" s="24"/>
      <c r="C158" s="24"/>
      <c r="D158" s="24"/>
      <c r="E158" s="24"/>
      <c r="F158" s="24"/>
      <c r="G158" s="372" t="s">
        <v>55</v>
      </c>
      <c r="H158" s="373" t="s">
        <v>56</v>
      </c>
      <c r="I158" s="24"/>
      <c r="J158" s="24"/>
      <c r="K158" s="24"/>
      <c r="L158" s="372"/>
      <c r="M158" s="372"/>
      <c r="N158" s="24"/>
      <c r="O158" s="378">
        <v>120</v>
      </c>
      <c r="P158" s="527"/>
      <c r="Q158" s="388"/>
      <c r="R158" s="535"/>
      <c r="S158" s="386"/>
      <c r="T158" s="387"/>
    </row>
    <row r="159" spans="1:20" s="12" customFormat="1" hidden="1">
      <c r="A159" s="24"/>
      <c r="B159" s="24"/>
      <c r="C159" s="24"/>
      <c r="D159" s="24"/>
      <c r="E159" s="24"/>
      <c r="F159" s="24"/>
      <c r="G159" s="372" t="s">
        <v>57</v>
      </c>
      <c r="H159" s="373" t="s">
        <v>58</v>
      </c>
      <c r="I159" s="24"/>
      <c r="J159" s="24"/>
      <c r="K159" s="24"/>
      <c r="L159" s="372"/>
      <c r="M159" s="372"/>
      <c r="N159" s="24"/>
      <c r="O159" s="378">
        <v>100</v>
      </c>
      <c r="P159" s="527"/>
      <c r="Q159" s="388"/>
      <c r="R159" s="535"/>
      <c r="S159" s="386"/>
      <c r="T159" s="387"/>
    </row>
    <row r="160" spans="1:20" s="12" customFormat="1" hidden="1">
      <c r="A160" s="24"/>
      <c r="B160" s="24"/>
      <c r="C160" s="24"/>
      <c r="D160" s="24"/>
      <c r="E160" s="24"/>
      <c r="F160" s="24"/>
      <c r="G160" s="372" t="s">
        <v>59</v>
      </c>
      <c r="H160" s="373" t="s">
        <v>60</v>
      </c>
      <c r="I160" s="24"/>
      <c r="J160" s="24"/>
      <c r="K160" s="24"/>
      <c r="L160" s="372"/>
      <c r="M160" s="372"/>
      <c r="N160" s="24"/>
      <c r="O160" s="378">
        <v>100</v>
      </c>
      <c r="P160" s="527"/>
      <c r="Q160" s="388"/>
      <c r="R160" s="535"/>
      <c r="S160" s="386"/>
      <c r="T160" s="387"/>
    </row>
    <row r="161" spans="1:20" s="12" customFormat="1" hidden="1">
      <c r="A161" s="24"/>
      <c r="B161" s="24"/>
      <c r="C161" s="24"/>
      <c r="D161" s="24"/>
      <c r="E161" s="24"/>
      <c r="F161" s="24"/>
      <c r="G161" s="372" t="s">
        <v>61</v>
      </c>
      <c r="H161" s="373" t="s">
        <v>62</v>
      </c>
      <c r="I161" s="24"/>
      <c r="J161" s="24"/>
      <c r="K161" s="24"/>
      <c r="L161" s="372"/>
      <c r="M161" s="372"/>
      <c r="N161" s="24"/>
      <c r="O161" s="378">
        <v>300</v>
      </c>
      <c r="P161" s="527"/>
      <c r="Q161" s="388"/>
      <c r="R161" s="535"/>
      <c r="S161" s="386"/>
      <c r="T161" s="387"/>
    </row>
    <row r="162" spans="1:20" s="12" customFormat="1" hidden="1">
      <c r="A162" s="24"/>
      <c r="B162" s="24"/>
      <c r="C162" s="24"/>
      <c r="D162" s="24"/>
      <c r="E162" s="24"/>
      <c r="F162" s="24"/>
      <c r="G162" s="372" t="s">
        <v>69</v>
      </c>
      <c r="H162" s="373" t="s">
        <v>70</v>
      </c>
      <c r="I162" s="24"/>
      <c r="J162" s="24"/>
      <c r="K162" s="24"/>
      <c r="L162" s="372"/>
      <c r="M162" s="372"/>
      <c r="N162" s="24"/>
      <c r="O162" s="378">
        <v>100</v>
      </c>
      <c r="P162" s="527"/>
      <c r="Q162" s="388"/>
      <c r="R162" s="535"/>
      <c r="S162" s="386"/>
      <c r="T162" s="387"/>
    </row>
    <row r="163" spans="1:20" s="12" customFormat="1" hidden="1">
      <c r="A163" s="24"/>
      <c r="B163" s="24"/>
      <c r="C163" s="24"/>
      <c r="D163" s="24"/>
      <c r="E163" s="24"/>
      <c r="F163" s="24"/>
      <c r="G163" s="374"/>
      <c r="H163" s="375" t="s">
        <v>76</v>
      </c>
      <c r="I163" s="24"/>
      <c r="J163" s="24"/>
      <c r="K163" s="24"/>
      <c r="L163" s="372"/>
      <c r="M163" s="372"/>
      <c r="N163" s="24"/>
      <c r="O163" s="128"/>
      <c r="P163" s="128"/>
      <c r="Q163" s="384"/>
      <c r="R163" s="385"/>
      <c r="S163" s="386"/>
      <c r="T163" s="387"/>
    </row>
    <row r="164" spans="1:20" s="12" customFormat="1" hidden="1">
      <c r="A164" s="24"/>
      <c r="B164" s="24"/>
      <c r="C164" s="24"/>
      <c r="D164" s="24"/>
      <c r="E164" s="24"/>
      <c r="F164" s="24"/>
      <c r="G164" s="372"/>
      <c r="H164" s="24" t="s">
        <v>42</v>
      </c>
      <c r="I164" s="24"/>
      <c r="J164" s="24"/>
      <c r="K164" s="24"/>
      <c r="L164" s="372"/>
      <c r="M164" s="372"/>
      <c r="N164" s="24"/>
      <c r="O164" s="128"/>
      <c r="P164" s="128"/>
      <c r="Q164" s="384"/>
      <c r="R164" s="385"/>
      <c r="S164" s="386"/>
      <c r="T164" s="387"/>
    </row>
    <row r="165" spans="1:20" s="12" customFormat="1" hidden="1">
      <c r="A165" s="24"/>
      <c r="B165" s="24"/>
      <c r="C165" s="24"/>
      <c r="D165" s="24"/>
      <c r="E165" s="24"/>
      <c r="F165" s="24"/>
      <c r="G165" s="372" t="s">
        <v>26</v>
      </c>
      <c r="H165" s="373" t="s">
        <v>27</v>
      </c>
      <c r="I165" s="24"/>
      <c r="J165" s="24"/>
      <c r="K165" s="24"/>
      <c r="L165" s="372"/>
      <c r="M165" s="372"/>
      <c r="N165" s="24"/>
      <c r="O165" s="378">
        <v>150</v>
      </c>
      <c r="P165" s="527">
        <v>4220</v>
      </c>
      <c r="Q165" s="388">
        <v>100</v>
      </c>
      <c r="R165" s="534">
        <v>3030</v>
      </c>
      <c r="S165" s="386"/>
      <c r="T165" s="387"/>
    </row>
    <row r="166" spans="1:20" s="12" customFormat="1" hidden="1">
      <c r="A166" s="24"/>
      <c r="B166" s="24"/>
      <c r="C166" s="24"/>
      <c r="D166" s="24"/>
      <c r="E166" s="24"/>
      <c r="F166" s="24"/>
      <c r="G166" s="372" t="s">
        <v>28</v>
      </c>
      <c r="H166" s="373" t="s">
        <v>29</v>
      </c>
      <c r="I166" s="24"/>
      <c r="J166" s="24"/>
      <c r="K166" s="24"/>
      <c r="L166" s="372"/>
      <c r="M166" s="372"/>
      <c r="N166" s="24"/>
      <c r="O166" s="378">
        <v>150</v>
      </c>
      <c r="P166" s="527"/>
      <c r="Q166" s="388">
        <v>100</v>
      </c>
      <c r="R166" s="535"/>
      <c r="S166" s="386"/>
      <c r="T166" s="387"/>
    </row>
    <row r="167" spans="1:20" s="12" customFormat="1" hidden="1">
      <c r="A167" s="24"/>
      <c r="B167" s="24"/>
      <c r="C167" s="24"/>
      <c r="D167" s="24"/>
      <c r="E167" s="24"/>
      <c r="F167" s="24"/>
      <c r="G167" s="372" t="s">
        <v>33</v>
      </c>
      <c r="H167" s="373" t="s">
        <v>34</v>
      </c>
      <c r="I167" s="24"/>
      <c r="J167" s="24"/>
      <c r="K167" s="24"/>
      <c r="L167" s="372"/>
      <c r="M167" s="372"/>
      <c r="N167" s="24"/>
      <c r="O167" s="378">
        <v>150</v>
      </c>
      <c r="P167" s="527"/>
      <c r="Q167" s="388">
        <v>100</v>
      </c>
      <c r="R167" s="535"/>
      <c r="S167" s="386"/>
      <c r="T167" s="387"/>
    </row>
    <row r="168" spans="1:20" s="12" customFormat="1" hidden="1">
      <c r="A168" s="24"/>
      <c r="B168" s="24"/>
      <c r="C168" s="24"/>
      <c r="D168" s="24"/>
      <c r="E168" s="24"/>
      <c r="F168" s="24"/>
      <c r="G168" s="372" t="s">
        <v>30</v>
      </c>
      <c r="H168" s="373" t="s">
        <v>31</v>
      </c>
      <c r="I168" s="24"/>
      <c r="J168" s="24"/>
      <c r="K168" s="24"/>
      <c r="L168" s="372"/>
      <c r="M168" s="372"/>
      <c r="N168" s="24"/>
      <c r="O168" s="378">
        <v>150</v>
      </c>
      <c r="P168" s="527"/>
      <c r="Q168" s="388">
        <v>120</v>
      </c>
      <c r="R168" s="535"/>
      <c r="S168" s="386"/>
      <c r="T168" s="387"/>
    </row>
    <row r="169" spans="1:20" s="12" customFormat="1" hidden="1">
      <c r="A169" s="24"/>
      <c r="B169" s="24"/>
      <c r="C169" s="24"/>
      <c r="D169" s="24"/>
      <c r="E169" s="24"/>
      <c r="F169" s="24"/>
      <c r="G169" s="372" t="s">
        <v>35</v>
      </c>
      <c r="H169" s="373" t="s">
        <v>36</v>
      </c>
      <c r="I169" s="24"/>
      <c r="J169" s="24"/>
      <c r="K169" s="24"/>
      <c r="L169" s="372"/>
      <c r="M169" s="372"/>
      <c r="N169" s="24"/>
      <c r="O169" s="378">
        <v>150</v>
      </c>
      <c r="P169" s="527"/>
      <c r="Q169" s="388">
        <v>100</v>
      </c>
      <c r="R169" s="535"/>
      <c r="S169" s="386"/>
      <c r="T169" s="387"/>
    </row>
    <row r="170" spans="1:20" s="12" customFormat="1" hidden="1">
      <c r="A170" s="24"/>
      <c r="B170" s="24"/>
      <c r="C170" s="24"/>
      <c r="D170" s="24"/>
      <c r="E170" s="24"/>
      <c r="F170" s="24"/>
      <c r="G170" s="372" t="s">
        <v>43</v>
      </c>
      <c r="H170" s="373" t="s">
        <v>44</v>
      </c>
      <c r="I170" s="24"/>
      <c r="J170" s="24"/>
      <c r="K170" s="24"/>
      <c r="L170" s="372"/>
      <c r="M170" s="372"/>
      <c r="N170" s="24"/>
      <c r="O170" s="378">
        <v>150</v>
      </c>
      <c r="P170" s="527"/>
      <c r="Q170" s="388">
        <v>100</v>
      </c>
      <c r="R170" s="535"/>
      <c r="S170" s="386"/>
      <c r="T170" s="387"/>
    </row>
    <row r="171" spans="1:20" s="12" customFormat="1" hidden="1">
      <c r="A171" s="24"/>
      <c r="B171" s="24"/>
      <c r="C171" s="24"/>
      <c r="D171" s="24"/>
      <c r="E171" s="24"/>
      <c r="F171" s="24"/>
      <c r="G171" s="372" t="s">
        <v>45</v>
      </c>
      <c r="H171" s="373" t="s">
        <v>46</v>
      </c>
      <c r="I171" s="24"/>
      <c r="J171" s="24"/>
      <c r="K171" s="24"/>
      <c r="L171" s="372"/>
      <c r="M171" s="372"/>
      <c r="N171" s="24"/>
      <c r="O171" s="378">
        <v>200</v>
      </c>
      <c r="P171" s="527"/>
      <c r="Q171" s="388">
        <v>200</v>
      </c>
      <c r="R171" s="535"/>
      <c r="S171" s="386"/>
      <c r="T171" s="387"/>
    </row>
    <row r="172" spans="1:20" s="12" customFormat="1" hidden="1">
      <c r="A172" s="24"/>
      <c r="B172" s="24"/>
      <c r="C172" s="24"/>
      <c r="D172" s="24"/>
      <c r="E172" s="24"/>
      <c r="F172" s="24"/>
      <c r="G172" s="372" t="s">
        <v>47</v>
      </c>
      <c r="H172" s="373" t="s">
        <v>48</v>
      </c>
      <c r="I172" s="24"/>
      <c r="J172" s="24"/>
      <c r="K172" s="24"/>
      <c r="L172" s="372"/>
      <c r="M172" s="372"/>
      <c r="N172" s="24"/>
      <c r="O172" s="378">
        <v>200</v>
      </c>
      <c r="P172" s="527"/>
      <c r="Q172" s="388">
        <v>200</v>
      </c>
      <c r="R172" s="535"/>
      <c r="S172" s="386"/>
      <c r="T172" s="387"/>
    </row>
    <row r="173" spans="1:20" s="12" customFormat="1" hidden="1">
      <c r="A173" s="24"/>
      <c r="B173" s="24"/>
      <c r="C173" s="24"/>
      <c r="D173" s="24"/>
      <c r="E173" s="24"/>
      <c r="F173" s="24"/>
      <c r="G173" s="372" t="s">
        <v>49</v>
      </c>
      <c r="H173" s="373" t="s">
        <v>50</v>
      </c>
      <c r="I173" s="24"/>
      <c r="J173" s="24"/>
      <c r="K173" s="24"/>
      <c r="L173" s="372"/>
      <c r="M173" s="372"/>
      <c r="N173" s="24"/>
      <c r="O173" s="378">
        <v>200</v>
      </c>
      <c r="P173" s="527"/>
      <c r="Q173" s="388"/>
      <c r="R173" s="535"/>
      <c r="S173" s="386"/>
      <c r="T173" s="387"/>
    </row>
    <row r="174" spans="1:20" s="12" customFormat="1" hidden="1">
      <c r="A174" s="24"/>
      <c r="B174" s="24"/>
      <c r="C174" s="24"/>
      <c r="D174" s="24"/>
      <c r="E174" s="24"/>
      <c r="F174" s="24"/>
      <c r="G174" s="372" t="s">
        <v>51</v>
      </c>
      <c r="H174" s="373" t="s">
        <v>52</v>
      </c>
      <c r="I174" s="24"/>
      <c r="J174" s="24"/>
      <c r="K174" s="24"/>
      <c r="L174" s="372"/>
      <c r="M174" s="372"/>
      <c r="N174" s="24"/>
      <c r="O174" s="378">
        <v>150</v>
      </c>
      <c r="P174" s="527"/>
      <c r="Q174" s="388">
        <v>120</v>
      </c>
      <c r="R174" s="535"/>
      <c r="S174" s="386"/>
      <c r="T174" s="387"/>
    </row>
    <row r="175" spans="1:20" s="12" customFormat="1" hidden="1">
      <c r="A175" s="24"/>
      <c r="B175" s="24"/>
      <c r="C175" s="24"/>
      <c r="D175" s="24"/>
      <c r="E175" s="24"/>
      <c r="F175" s="24"/>
      <c r="G175" s="372" t="s">
        <v>53</v>
      </c>
      <c r="H175" s="373" t="s">
        <v>54</v>
      </c>
      <c r="I175" s="24"/>
      <c r="J175" s="24"/>
      <c r="K175" s="24"/>
      <c r="L175" s="372"/>
      <c r="M175" s="372"/>
      <c r="N175" s="24"/>
      <c r="O175" s="378">
        <v>450</v>
      </c>
      <c r="P175" s="527"/>
      <c r="Q175" s="388">
        <v>350</v>
      </c>
      <c r="R175" s="535"/>
      <c r="S175" s="386"/>
      <c r="T175" s="387"/>
    </row>
    <row r="176" spans="1:20" s="12" customFormat="1" hidden="1">
      <c r="A176" s="24"/>
      <c r="B176" s="24"/>
      <c r="C176" s="24"/>
      <c r="D176" s="24"/>
      <c r="E176" s="24"/>
      <c r="F176" s="24"/>
      <c r="G176" s="372" t="s">
        <v>55</v>
      </c>
      <c r="H176" s="373" t="s">
        <v>56</v>
      </c>
      <c r="I176" s="24"/>
      <c r="J176" s="24"/>
      <c r="K176" s="24"/>
      <c r="L176" s="372"/>
      <c r="M176" s="372"/>
      <c r="N176" s="24"/>
      <c r="O176" s="378">
        <v>120</v>
      </c>
      <c r="P176" s="527"/>
      <c r="Q176" s="388">
        <v>120</v>
      </c>
      <c r="R176" s="535"/>
      <c r="S176" s="386"/>
      <c r="T176" s="387"/>
    </row>
    <row r="177" spans="1:20" s="12" customFormat="1" hidden="1">
      <c r="A177" s="24"/>
      <c r="B177" s="24"/>
      <c r="C177" s="24"/>
      <c r="D177" s="24"/>
      <c r="E177" s="24"/>
      <c r="F177" s="24"/>
      <c r="G177" s="372" t="s">
        <v>57</v>
      </c>
      <c r="H177" s="373" t="s">
        <v>58</v>
      </c>
      <c r="I177" s="24"/>
      <c r="J177" s="24"/>
      <c r="K177" s="24"/>
      <c r="L177" s="372"/>
      <c r="M177" s="372"/>
      <c r="N177" s="24"/>
      <c r="O177" s="378">
        <v>100</v>
      </c>
      <c r="P177" s="527"/>
      <c r="Q177" s="388">
        <v>100</v>
      </c>
      <c r="R177" s="535"/>
      <c r="S177" s="386"/>
      <c r="T177" s="387"/>
    </row>
    <row r="178" spans="1:20" s="12" customFormat="1" hidden="1">
      <c r="A178" s="24"/>
      <c r="B178" s="24"/>
      <c r="C178" s="24"/>
      <c r="D178" s="24"/>
      <c r="E178" s="24"/>
      <c r="F178" s="24"/>
      <c r="G178" s="372" t="s">
        <v>59</v>
      </c>
      <c r="H178" s="373" t="s">
        <v>60</v>
      </c>
      <c r="I178" s="24"/>
      <c r="J178" s="24"/>
      <c r="K178" s="24"/>
      <c r="L178" s="372"/>
      <c r="M178" s="372"/>
      <c r="N178" s="24"/>
      <c r="O178" s="378">
        <v>100</v>
      </c>
      <c r="P178" s="527"/>
      <c r="Q178" s="388">
        <v>100</v>
      </c>
      <c r="R178" s="535"/>
      <c r="S178" s="386"/>
      <c r="T178" s="387"/>
    </row>
    <row r="179" spans="1:20" s="12" customFormat="1" hidden="1">
      <c r="A179" s="24"/>
      <c r="B179" s="24"/>
      <c r="C179" s="24"/>
      <c r="D179" s="24"/>
      <c r="E179" s="24"/>
      <c r="F179" s="24"/>
      <c r="G179" s="372" t="s">
        <v>61</v>
      </c>
      <c r="H179" s="373" t="s">
        <v>62</v>
      </c>
      <c r="I179" s="24"/>
      <c r="J179" s="24"/>
      <c r="K179" s="24"/>
      <c r="L179" s="372"/>
      <c r="M179" s="372"/>
      <c r="N179" s="24"/>
      <c r="O179" s="378">
        <v>300</v>
      </c>
      <c r="P179" s="527"/>
      <c r="Q179" s="388">
        <v>210</v>
      </c>
      <c r="R179" s="535"/>
      <c r="S179" s="386"/>
      <c r="T179" s="387"/>
    </row>
    <row r="180" spans="1:20" s="12" customFormat="1" hidden="1">
      <c r="A180" s="24"/>
      <c r="B180" s="24"/>
      <c r="C180" s="24"/>
      <c r="D180" s="24"/>
      <c r="E180" s="24"/>
      <c r="F180" s="24"/>
      <c r="G180" s="372"/>
      <c r="H180" s="373" t="s">
        <v>63</v>
      </c>
      <c r="I180" s="24"/>
      <c r="J180" s="24"/>
      <c r="K180" s="24"/>
      <c r="L180" s="372"/>
      <c r="M180" s="372"/>
      <c r="N180" s="24"/>
      <c r="O180" s="378">
        <v>500</v>
      </c>
      <c r="P180" s="527"/>
      <c r="Q180" s="388"/>
      <c r="R180" s="535"/>
      <c r="S180" s="386"/>
      <c r="T180" s="387"/>
    </row>
    <row r="181" spans="1:20" s="12" customFormat="1" hidden="1">
      <c r="A181" s="24"/>
      <c r="B181" s="24"/>
      <c r="C181" s="24"/>
      <c r="D181" s="24"/>
      <c r="E181" s="24"/>
      <c r="F181" s="24"/>
      <c r="G181" s="372" t="s">
        <v>64</v>
      </c>
      <c r="H181" s="373" t="s">
        <v>65</v>
      </c>
      <c r="I181" s="24"/>
      <c r="J181" s="24"/>
      <c r="K181" s="24"/>
      <c r="L181" s="372"/>
      <c r="M181" s="372"/>
      <c r="N181" s="24"/>
      <c r="O181" s="378">
        <v>100</v>
      </c>
      <c r="P181" s="527"/>
      <c r="Q181" s="388"/>
      <c r="R181" s="535"/>
      <c r="S181" s="386"/>
      <c r="T181" s="387"/>
    </row>
    <row r="182" spans="1:20" s="12" customFormat="1" hidden="1">
      <c r="A182" s="24"/>
      <c r="B182" s="24"/>
      <c r="C182" s="24"/>
      <c r="D182" s="24"/>
      <c r="E182" s="24"/>
      <c r="F182" s="24"/>
      <c r="G182" s="372" t="s">
        <v>66</v>
      </c>
      <c r="H182" s="373" t="s">
        <v>67</v>
      </c>
      <c r="I182" s="24"/>
      <c r="J182" s="24"/>
      <c r="K182" s="24"/>
      <c r="L182" s="372"/>
      <c r="M182" s="372"/>
      <c r="N182" s="24"/>
      <c r="O182" s="378">
        <v>900</v>
      </c>
      <c r="P182" s="527"/>
      <c r="Q182" s="388">
        <v>250</v>
      </c>
      <c r="R182" s="535"/>
      <c r="S182" s="386"/>
      <c r="T182" s="387"/>
    </row>
    <row r="183" spans="1:20" s="12" customFormat="1" hidden="1">
      <c r="A183" s="24"/>
      <c r="B183" s="24"/>
      <c r="C183" s="24"/>
      <c r="D183" s="24"/>
      <c r="E183" s="24"/>
      <c r="F183" s="24"/>
      <c r="G183" s="372"/>
      <c r="H183" s="24" t="s">
        <v>68</v>
      </c>
      <c r="I183" s="24"/>
      <c r="J183" s="24"/>
      <c r="K183" s="24"/>
      <c r="L183" s="372"/>
      <c r="M183" s="372"/>
      <c r="N183" s="24"/>
      <c r="O183" s="378"/>
      <c r="P183" s="128"/>
      <c r="Q183" s="388"/>
      <c r="R183" s="389"/>
      <c r="S183" s="386"/>
      <c r="T183" s="387"/>
    </row>
    <row r="184" spans="1:20" s="12" customFormat="1" hidden="1">
      <c r="A184" s="24"/>
      <c r="B184" s="24"/>
      <c r="C184" s="24"/>
      <c r="D184" s="24"/>
      <c r="E184" s="24"/>
      <c r="F184" s="24"/>
      <c r="G184" s="372" t="s">
        <v>26</v>
      </c>
      <c r="H184" s="373" t="s">
        <v>27</v>
      </c>
      <c r="I184" s="24"/>
      <c r="J184" s="24"/>
      <c r="K184" s="24"/>
      <c r="L184" s="372"/>
      <c r="M184" s="372"/>
      <c r="N184" s="24"/>
      <c r="O184" s="378">
        <v>150</v>
      </c>
      <c r="P184" s="527">
        <v>5120</v>
      </c>
      <c r="Q184" s="388"/>
      <c r="R184" s="389"/>
      <c r="S184" s="386"/>
      <c r="T184" s="387"/>
    </row>
    <row r="185" spans="1:20" s="12" customFormat="1" hidden="1">
      <c r="A185" s="24"/>
      <c r="B185" s="24"/>
      <c r="C185" s="24"/>
      <c r="D185" s="24"/>
      <c r="E185" s="24"/>
      <c r="F185" s="24"/>
      <c r="G185" s="372" t="s">
        <v>28</v>
      </c>
      <c r="H185" s="373" t="s">
        <v>29</v>
      </c>
      <c r="I185" s="24"/>
      <c r="J185" s="24"/>
      <c r="K185" s="24"/>
      <c r="L185" s="372"/>
      <c r="M185" s="372"/>
      <c r="N185" s="24"/>
      <c r="O185" s="378">
        <v>150</v>
      </c>
      <c r="P185" s="527"/>
      <c r="Q185" s="388"/>
      <c r="R185" s="389"/>
      <c r="S185" s="386"/>
      <c r="T185" s="387"/>
    </row>
    <row r="186" spans="1:20" s="12" customFormat="1" hidden="1">
      <c r="A186" s="24"/>
      <c r="B186" s="24"/>
      <c r="C186" s="24"/>
      <c r="D186" s="24"/>
      <c r="E186" s="24"/>
      <c r="F186" s="24"/>
      <c r="G186" s="372" t="s">
        <v>33</v>
      </c>
      <c r="H186" s="373" t="s">
        <v>34</v>
      </c>
      <c r="I186" s="24"/>
      <c r="J186" s="24"/>
      <c r="K186" s="24"/>
      <c r="L186" s="372"/>
      <c r="M186" s="372"/>
      <c r="N186" s="24"/>
      <c r="O186" s="378">
        <v>150</v>
      </c>
      <c r="P186" s="527"/>
      <c r="Q186" s="388"/>
      <c r="R186" s="389"/>
      <c r="S186" s="386"/>
      <c r="T186" s="387"/>
    </row>
    <row r="187" spans="1:20" s="12" customFormat="1" hidden="1">
      <c r="A187" s="24"/>
      <c r="B187" s="24"/>
      <c r="C187" s="24"/>
      <c r="D187" s="24"/>
      <c r="E187" s="24"/>
      <c r="F187" s="24"/>
      <c r="G187" s="372" t="s">
        <v>30</v>
      </c>
      <c r="H187" s="373" t="s">
        <v>31</v>
      </c>
      <c r="I187" s="24"/>
      <c r="J187" s="24"/>
      <c r="K187" s="24"/>
      <c r="L187" s="372"/>
      <c r="M187" s="372"/>
      <c r="N187" s="24"/>
      <c r="O187" s="378">
        <v>150</v>
      </c>
      <c r="P187" s="527"/>
      <c r="Q187" s="388"/>
      <c r="R187" s="389"/>
      <c r="S187" s="386"/>
      <c r="T187" s="387"/>
    </row>
    <row r="188" spans="1:20" s="12" customFormat="1" hidden="1">
      <c r="A188" s="24"/>
      <c r="B188" s="24"/>
      <c r="C188" s="24"/>
      <c r="D188" s="24"/>
      <c r="E188" s="24"/>
      <c r="F188" s="24"/>
      <c r="G188" s="372" t="s">
        <v>35</v>
      </c>
      <c r="H188" s="373" t="s">
        <v>36</v>
      </c>
      <c r="I188" s="24"/>
      <c r="J188" s="24"/>
      <c r="K188" s="24"/>
      <c r="L188" s="372"/>
      <c r="M188" s="372"/>
      <c r="N188" s="24"/>
      <c r="O188" s="378">
        <v>150</v>
      </c>
      <c r="P188" s="527"/>
      <c r="Q188" s="388"/>
      <c r="R188" s="389"/>
      <c r="S188" s="386"/>
      <c r="T188" s="387"/>
    </row>
    <row r="189" spans="1:20" s="12" customFormat="1" hidden="1">
      <c r="A189" s="24"/>
      <c r="B189" s="24"/>
      <c r="C189" s="24"/>
      <c r="D189" s="24"/>
      <c r="E189" s="24"/>
      <c r="F189" s="24"/>
      <c r="G189" s="372" t="s">
        <v>43</v>
      </c>
      <c r="H189" s="373" t="s">
        <v>44</v>
      </c>
      <c r="I189" s="24"/>
      <c r="J189" s="24"/>
      <c r="K189" s="24"/>
      <c r="L189" s="372"/>
      <c r="M189" s="372"/>
      <c r="N189" s="24"/>
      <c r="O189" s="378">
        <v>150</v>
      </c>
      <c r="P189" s="527"/>
      <c r="Q189" s="388"/>
      <c r="R189" s="389"/>
      <c r="S189" s="386"/>
      <c r="T189" s="387"/>
    </row>
    <row r="190" spans="1:20" s="12" customFormat="1" hidden="1">
      <c r="A190" s="24"/>
      <c r="B190" s="24"/>
      <c r="C190" s="24"/>
      <c r="D190" s="24"/>
      <c r="E190" s="24"/>
      <c r="F190" s="24"/>
      <c r="G190" s="372" t="s">
        <v>45</v>
      </c>
      <c r="H190" s="373" t="s">
        <v>46</v>
      </c>
      <c r="I190" s="24"/>
      <c r="J190" s="24"/>
      <c r="K190" s="24"/>
      <c r="L190" s="372"/>
      <c r="M190" s="372"/>
      <c r="N190" s="24"/>
      <c r="O190" s="378">
        <v>200</v>
      </c>
      <c r="P190" s="527"/>
      <c r="Q190" s="388"/>
      <c r="R190" s="389"/>
      <c r="S190" s="386"/>
      <c r="T190" s="387"/>
    </row>
    <row r="191" spans="1:20" s="12" customFormat="1" hidden="1">
      <c r="A191" s="24"/>
      <c r="B191" s="24"/>
      <c r="C191" s="24"/>
      <c r="D191" s="24"/>
      <c r="E191" s="24"/>
      <c r="F191" s="24"/>
      <c r="G191" s="372" t="s">
        <v>47</v>
      </c>
      <c r="H191" s="373" t="s">
        <v>48</v>
      </c>
      <c r="I191" s="24"/>
      <c r="J191" s="24"/>
      <c r="K191" s="24"/>
      <c r="L191" s="372"/>
      <c r="M191" s="372"/>
      <c r="N191" s="24"/>
      <c r="O191" s="378">
        <v>200</v>
      </c>
      <c r="P191" s="527"/>
      <c r="Q191" s="388"/>
      <c r="R191" s="389"/>
      <c r="S191" s="386"/>
      <c r="T191" s="387"/>
    </row>
    <row r="192" spans="1:20" s="12" customFormat="1" hidden="1">
      <c r="A192" s="24"/>
      <c r="B192" s="24"/>
      <c r="C192" s="24"/>
      <c r="D192" s="24"/>
      <c r="E192" s="24"/>
      <c r="F192" s="24"/>
      <c r="G192" s="372" t="s">
        <v>49</v>
      </c>
      <c r="H192" s="373" t="s">
        <v>50</v>
      </c>
      <c r="I192" s="24"/>
      <c r="J192" s="24"/>
      <c r="K192" s="24"/>
      <c r="L192" s="372"/>
      <c r="M192" s="372"/>
      <c r="N192" s="24"/>
      <c r="O192" s="378">
        <v>200</v>
      </c>
      <c r="P192" s="527"/>
      <c r="Q192" s="388"/>
      <c r="R192" s="389"/>
      <c r="S192" s="386"/>
      <c r="T192" s="387"/>
    </row>
    <row r="193" spans="1:20" s="12" customFormat="1" hidden="1">
      <c r="A193" s="24"/>
      <c r="B193" s="24"/>
      <c r="C193" s="24"/>
      <c r="D193" s="24"/>
      <c r="E193" s="24"/>
      <c r="F193" s="24"/>
      <c r="G193" s="372" t="s">
        <v>51</v>
      </c>
      <c r="H193" s="373" t="s">
        <v>52</v>
      </c>
      <c r="I193" s="24"/>
      <c r="J193" s="24"/>
      <c r="K193" s="24"/>
      <c r="L193" s="372"/>
      <c r="M193" s="372"/>
      <c r="N193" s="24"/>
      <c r="O193" s="378">
        <v>150</v>
      </c>
      <c r="P193" s="527"/>
      <c r="Q193" s="388"/>
      <c r="R193" s="389"/>
      <c r="S193" s="386"/>
      <c r="T193" s="387"/>
    </row>
    <row r="194" spans="1:20" s="12" customFormat="1" hidden="1">
      <c r="A194" s="24"/>
      <c r="B194" s="24"/>
      <c r="C194" s="24"/>
      <c r="D194" s="24"/>
      <c r="E194" s="24"/>
      <c r="F194" s="24"/>
      <c r="G194" s="372" t="s">
        <v>53</v>
      </c>
      <c r="H194" s="373" t="s">
        <v>54</v>
      </c>
      <c r="I194" s="24"/>
      <c r="J194" s="24"/>
      <c r="K194" s="24"/>
      <c r="L194" s="372"/>
      <c r="M194" s="372"/>
      <c r="N194" s="24"/>
      <c r="O194" s="378">
        <v>450</v>
      </c>
      <c r="P194" s="527"/>
      <c r="Q194" s="388"/>
      <c r="R194" s="389"/>
      <c r="S194" s="386"/>
      <c r="T194" s="387"/>
    </row>
    <row r="195" spans="1:20" s="12" customFormat="1" hidden="1">
      <c r="A195" s="24"/>
      <c r="B195" s="24"/>
      <c r="C195" s="24"/>
      <c r="D195" s="24"/>
      <c r="E195" s="24"/>
      <c r="F195" s="24"/>
      <c r="G195" s="372" t="s">
        <v>55</v>
      </c>
      <c r="H195" s="373" t="s">
        <v>56</v>
      </c>
      <c r="I195" s="24"/>
      <c r="J195" s="24"/>
      <c r="K195" s="24"/>
      <c r="L195" s="372"/>
      <c r="M195" s="372"/>
      <c r="N195" s="24"/>
      <c r="O195" s="378">
        <v>120</v>
      </c>
      <c r="P195" s="527"/>
      <c r="Q195" s="388"/>
      <c r="R195" s="389"/>
      <c r="S195" s="386"/>
      <c r="T195" s="387"/>
    </row>
    <row r="196" spans="1:20" s="12" customFormat="1" hidden="1">
      <c r="A196" s="24"/>
      <c r="B196" s="24"/>
      <c r="C196" s="24"/>
      <c r="D196" s="24"/>
      <c r="E196" s="24"/>
      <c r="F196" s="24"/>
      <c r="G196" s="372" t="s">
        <v>57</v>
      </c>
      <c r="H196" s="373" t="s">
        <v>58</v>
      </c>
      <c r="I196" s="24"/>
      <c r="J196" s="24"/>
      <c r="K196" s="24"/>
      <c r="L196" s="372"/>
      <c r="M196" s="372"/>
      <c r="N196" s="24"/>
      <c r="O196" s="378">
        <v>100</v>
      </c>
      <c r="P196" s="527"/>
      <c r="Q196" s="388"/>
      <c r="R196" s="389"/>
      <c r="S196" s="386"/>
      <c r="T196" s="387"/>
    </row>
    <row r="197" spans="1:20" s="12" customFormat="1" hidden="1">
      <c r="A197" s="24"/>
      <c r="B197" s="24"/>
      <c r="C197" s="24"/>
      <c r="D197" s="24"/>
      <c r="E197" s="24"/>
      <c r="F197" s="24"/>
      <c r="G197" s="372" t="s">
        <v>59</v>
      </c>
      <c r="H197" s="373" t="s">
        <v>60</v>
      </c>
      <c r="I197" s="24"/>
      <c r="J197" s="24"/>
      <c r="K197" s="24"/>
      <c r="L197" s="372"/>
      <c r="M197" s="372"/>
      <c r="N197" s="24"/>
      <c r="O197" s="378">
        <v>100</v>
      </c>
      <c r="P197" s="527"/>
      <c r="Q197" s="388"/>
      <c r="R197" s="389"/>
      <c r="S197" s="386"/>
      <c r="T197" s="387"/>
    </row>
    <row r="198" spans="1:20" s="12" customFormat="1" hidden="1">
      <c r="A198" s="24"/>
      <c r="B198" s="24"/>
      <c r="C198" s="24"/>
      <c r="D198" s="24"/>
      <c r="E198" s="24"/>
      <c r="F198" s="24"/>
      <c r="G198" s="372" t="s">
        <v>61</v>
      </c>
      <c r="H198" s="373" t="s">
        <v>62</v>
      </c>
      <c r="I198" s="24"/>
      <c r="J198" s="24"/>
      <c r="K198" s="24"/>
      <c r="L198" s="372"/>
      <c r="M198" s="372"/>
      <c r="N198" s="24"/>
      <c r="O198" s="378">
        <v>300</v>
      </c>
      <c r="P198" s="527"/>
      <c r="Q198" s="388"/>
      <c r="R198" s="389"/>
      <c r="S198" s="386"/>
      <c r="T198" s="387"/>
    </row>
    <row r="199" spans="1:20" s="12" customFormat="1" hidden="1">
      <c r="A199" s="24"/>
      <c r="B199" s="24"/>
      <c r="C199" s="24"/>
      <c r="D199" s="24"/>
      <c r="E199" s="24"/>
      <c r="F199" s="24"/>
      <c r="G199" s="372"/>
      <c r="H199" s="373" t="s">
        <v>63</v>
      </c>
      <c r="I199" s="24"/>
      <c r="J199" s="24"/>
      <c r="K199" s="24"/>
      <c r="L199" s="372"/>
      <c r="M199" s="372"/>
      <c r="N199" s="24"/>
      <c r="O199" s="378">
        <v>500</v>
      </c>
      <c r="P199" s="527"/>
      <c r="Q199" s="388"/>
      <c r="R199" s="389"/>
      <c r="S199" s="386"/>
      <c r="T199" s="387"/>
    </row>
    <row r="200" spans="1:20" s="12" customFormat="1" hidden="1">
      <c r="A200" s="24"/>
      <c r="B200" s="24"/>
      <c r="C200" s="24"/>
      <c r="D200" s="24"/>
      <c r="E200" s="24"/>
      <c r="F200" s="24"/>
      <c r="G200" s="372" t="s">
        <v>64</v>
      </c>
      <c r="H200" s="373" t="s">
        <v>65</v>
      </c>
      <c r="I200" s="24"/>
      <c r="J200" s="24"/>
      <c r="K200" s="24"/>
      <c r="L200" s="372"/>
      <c r="M200" s="372"/>
      <c r="N200" s="24"/>
      <c r="O200" s="378">
        <v>100</v>
      </c>
      <c r="P200" s="527"/>
      <c r="Q200" s="388"/>
      <c r="R200" s="389"/>
      <c r="S200" s="386"/>
      <c r="T200" s="387"/>
    </row>
    <row r="201" spans="1:20" s="12" customFormat="1" hidden="1">
      <c r="A201" s="24"/>
      <c r="B201" s="24"/>
      <c r="C201" s="24"/>
      <c r="D201" s="24"/>
      <c r="E201" s="24"/>
      <c r="F201" s="24"/>
      <c r="G201" s="372" t="s">
        <v>66</v>
      </c>
      <c r="H201" s="373" t="s">
        <v>67</v>
      </c>
      <c r="I201" s="24"/>
      <c r="J201" s="24"/>
      <c r="K201" s="24"/>
      <c r="L201" s="372"/>
      <c r="M201" s="372"/>
      <c r="N201" s="24"/>
      <c r="O201" s="378">
        <v>900</v>
      </c>
      <c r="P201" s="527"/>
      <c r="Q201" s="388"/>
      <c r="R201" s="389"/>
      <c r="S201" s="386"/>
      <c r="T201" s="387"/>
    </row>
    <row r="202" spans="1:20" s="12" customFormat="1" hidden="1">
      <c r="A202" s="24"/>
      <c r="B202" s="24"/>
      <c r="C202" s="24"/>
      <c r="D202" s="24"/>
      <c r="E202" s="24"/>
      <c r="F202" s="24"/>
      <c r="G202" s="372" t="s">
        <v>69</v>
      </c>
      <c r="H202" s="373" t="s">
        <v>70</v>
      </c>
      <c r="I202" s="24"/>
      <c r="J202" s="24"/>
      <c r="K202" s="24"/>
      <c r="L202" s="372"/>
      <c r="M202" s="372"/>
      <c r="N202" s="24"/>
      <c r="O202" s="378">
        <v>100</v>
      </c>
      <c r="P202" s="527"/>
      <c r="Q202" s="388"/>
      <c r="R202" s="389"/>
      <c r="S202" s="386"/>
      <c r="T202" s="387"/>
    </row>
    <row r="203" spans="1:20" s="12" customFormat="1" hidden="1">
      <c r="A203" s="24"/>
      <c r="B203" s="24"/>
      <c r="C203" s="24"/>
      <c r="D203" s="24"/>
      <c r="E203" s="24"/>
      <c r="F203" s="24"/>
      <c r="G203" s="372" t="s">
        <v>71</v>
      </c>
      <c r="H203" s="373" t="s">
        <v>72</v>
      </c>
      <c r="I203" s="24"/>
      <c r="J203" s="24"/>
      <c r="K203" s="24"/>
      <c r="L203" s="372"/>
      <c r="M203" s="372"/>
      <c r="N203" s="24"/>
      <c r="O203" s="378">
        <v>800</v>
      </c>
      <c r="P203" s="527"/>
      <c r="Q203" s="388"/>
      <c r="R203" s="389"/>
      <c r="S203" s="386"/>
      <c r="T203" s="387"/>
    </row>
    <row r="204" spans="1:20" s="12" customFormat="1" hidden="1">
      <c r="A204" s="24"/>
      <c r="B204" s="24"/>
      <c r="C204" s="24"/>
      <c r="D204" s="24"/>
      <c r="E204" s="24"/>
      <c r="F204" s="24"/>
      <c r="G204" s="372"/>
      <c r="H204" s="24" t="s">
        <v>73</v>
      </c>
      <c r="I204" s="24"/>
      <c r="J204" s="24"/>
      <c r="K204" s="24"/>
      <c r="L204" s="372"/>
      <c r="M204" s="372"/>
      <c r="N204" s="24"/>
      <c r="O204" s="378"/>
      <c r="P204" s="128"/>
      <c r="Q204" s="388"/>
      <c r="R204" s="385"/>
      <c r="S204" s="386"/>
      <c r="T204" s="387"/>
    </row>
    <row r="205" spans="1:20" s="12" customFormat="1" hidden="1">
      <c r="A205" s="24"/>
      <c r="B205" s="24"/>
      <c r="C205" s="24"/>
      <c r="D205" s="24"/>
      <c r="E205" s="24"/>
      <c r="F205" s="24"/>
      <c r="G205" s="372" t="s">
        <v>26</v>
      </c>
      <c r="H205" s="373" t="s">
        <v>27</v>
      </c>
      <c r="I205" s="24"/>
      <c r="J205" s="24"/>
      <c r="K205" s="24"/>
      <c r="L205" s="372"/>
      <c r="M205" s="372"/>
      <c r="N205" s="24"/>
      <c r="O205" s="378">
        <v>150</v>
      </c>
      <c r="P205" s="527">
        <v>2520</v>
      </c>
      <c r="Q205" s="388">
        <v>100</v>
      </c>
      <c r="R205" s="534"/>
      <c r="S205" s="386"/>
      <c r="T205" s="387"/>
    </row>
    <row r="206" spans="1:20" s="12" customFormat="1" hidden="1">
      <c r="A206" s="24"/>
      <c r="B206" s="24"/>
      <c r="C206" s="24"/>
      <c r="D206" s="24"/>
      <c r="E206" s="24"/>
      <c r="F206" s="24"/>
      <c r="G206" s="372" t="s">
        <v>28</v>
      </c>
      <c r="H206" s="373" t="s">
        <v>29</v>
      </c>
      <c r="I206" s="24"/>
      <c r="J206" s="24"/>
      <c r="K206" s="24"/>
      <c r="L206" s="372"/>
      <c r="M206" s="372"/>
      <c r="N206" s="24"/>
      <c r="O206" s="378">
        <v>150</v>
      </c>
      <c r="P206" s="527"/>
      <c r="Q206" s="388">
        <v>100</v>
      </c>
      <c r="R206" s="535"/>
      <c r="S206" s="386"/>
      <c r="T206" s="387"/>
    </row>
    <row r="207" spans="1:20" s="12" customFormat="1" hidden="1">
      <c r="A207" s="24"/>
      <c r="B207" s="24"/>
      <c r="C207" s="24"/>
      <c r="D207" s="24"/>
      <c r="E207" s="24"/>
      <c r="F207" s="24"/>
      <c r="G207" s="372" t="s">
        <v>33</v>
      </c>
      <c r="H207" s="373" t="s">
        <v>34</v>
      </c>
      <c r="I207" s="24"/>
      <c r="J207" s="24"/>
      <c r="K207" s="24"/>
      <c r="L207" s="372"/>
      <c r="M207" s="372"/>
      <c r="N207" s="24"/>
      <c r="O207" s="378">
        <v>150</v>
      </c>
      <c r="P207" s="527"/>
      <c r="Q207" s="388">
        <v>100</v>
      </c>
      <c r="R207" s="535"/>
      <c r="S207" s="386"/>
      <c r="T207" s="387"/>
    </row>
    <row r="208" spans="1:20" s="12" customFormat="1" hidden="1">
      <c r="A208" s="24"/>
      <c r="B208" s="24"/>
      <c r="C208" s="24"/>
      <c r="D208" s="24"/>
      <c r="E208" s="24"/>
      <c r="F208" s="24"/>
      <c r="G208" s="372" t="s">
        <v>30</v>
      </c>
      <c r="H208" s="373" t="s">
        <v>31</v>
      </c>
      <c r="I208" s="24"/>
      <c r="J208" s="24"/>
      <c r="K208" s="24"/>
      <c r="L208" s="372"/>
      <c r="M208" s="372"/>
      <c r="N208" s="24"/>
      <c r="O208" s="378">
        <v>150</v>
      </c>
      <c r="P208" s="527"/>
      <c r="Q208" s="388">
        <v>120</v>
      </c>
      <c r="R208" s="535"/>
      <c r="S208" s="386"/>
      <c r="T208" s="387"/>
    </row>
    <row r="209" spans="1:20" s="12" customFormat="1" hidden="1">
      <c r="A209" s="24"/>
      <c r="B209" s="24"/>
      <c r="C209" s="24"/>
      <c r="D209" s="24"/>
      <c r="E209" s="24"/>
      <c r="F209" s="24"/>
      <c r="G209" s="372" t="s">
        <v>35</v>
      </c>
      <c r="H209" s="373" t="s">
        <v>36</v>
      </c>
      <c r="I209" s="24"/>
      <c r="J209" s="24"/>
      <c r="K209" s="24"/>
      <c r="L209" s="372"/>
      <c r="M209" s="372"/>
      <c r="N209" s="24"/>
      <c r="O209" s="378">
        <v>150</v>
      </c>
      <c r="P209" s="527"/>
      <c r="Q209" s="388">
        <v>100</v>
      </c>
      <c r="R209" s="535"/>
      <c r="S209" s="386"/>
      <c r="T209" s="387"/>
    </row>
    <row r="210" spans="1:20" s="12" customFormat="1" hidden="1">
      <c r="A210" s="24"/>
      <c r="B210" s="24"/>
      <c r="C210" s="24"/>
      <c r="D210" s="24"/>
      <c r="E210" s="24"/>
      <c r="F210" s="24"/>
      <c r="G210" s="372" t="s">
        <v>43</v>
      </c>
      <c r="H210" s="373" t="s">
        <v>44</v>
      </c>
      <c r="I210" s="24"/>
      <c r="J210" s="24"/>
      <c r="K210" s="24"/>
      <c r="L210" s="372"/>
      <c r="M210" s="372"/>
      <c r="N210" s="24"/>
      <c r="O210" s="378">
        <v>150</v>
      </c>
      <c r="P210" s="527"/>
      <c r="Q210" s="388">
        <v>100</v>
      </c>
      <c r="R210" s="535"/>
      <c r="S210" s="386"/>
      <c r="T210" s="387"/>
    </row>
    <row r="211" spans="1:20" s="12" customFormat="1" hidden="1">
      <c r="A211" s="24"/>
      <c r="B211" s="24"/>
      <c r="C211" s="24"/>
      <c r="D211" s="24"/>
      <c r="E211" s="24"/>
      <c r="F211" s="24"/>
      <c r="G211" s="372" t="s">
        <v>45</v>
      </c>
      <c r="H211" s="373" t="s">
        <v>46</v>
      </c>
      <c r="I211" s="24"/>
      <c r="J211" s="24"/>
      <c r="K211" s="24"/>
      <c r="L211" s="372"/>
      <c r="M211" s="372"/>
      <c r="N211" s="24"/>
      <c r="O211" s="378">
        <v>200</v>
      </c>
      <c r="P211" s="527"/>
      <c r="Q211" s="388">
        <v>200</v>
      </c>
      <c r="R211" s="535"/>
      <c r="S211" s="386"/>
      <c r="T211" s="387"/>
    </row>
    <row r="212" spans="1:20" s="12" customFormat="1" hidden="1">
      <c r="A212" s="24"/>
      <c r="B212" s="24"/>
      <c r="C212" s="24"/>
      <c r="D212" s="24"/>
      <c r="E212" s="24"/>
      <c r="F212" s="24"/>
      <c r="G212" s="372" t="s">
        <v>47</v>
      </c>
      <c r="H212" s="373" t="s">
        <v>48</v>
      </c>
      <c r="I212" s="24"/>
      <c r="J212" s="24"/>
      <c r="K212" s="24"/>
      <c r="L212" s="372"/>
      <c r="M212" s="372"/>
      <c r="N212" s="24"/>
      <c r="O212" s="378">
        <v>200</v>
      </c>
      <c r="P212" s="527"/>
      <c r="Q212" s="388">
        <v>200</v>
      </c>
      <c r="R212" s="535"/>
      <c r="S212" s="386"/>
      <c r="T212" s="387"/>
    </row>
    <row r="213" spans="1:20" s="12" customFormat="1" hidden="1">
      <c r="A213" s="24"/>
      <c r="B213" s="24"/>
      <c r="C213" s="24"/>
      <c r="D213" s="24"/>
      <c r="E213" s="24"/>
      <c r="F213" s="24"/>
      <c r="G213" s="372" t="s">
        <v>51</v>
      </c>
      <c r="H213" s="373" t="s">
        <v>52</v>
      </c>
      <c r="I213" s="24"/>
      <c r="J213" s="24"/>
      <c r="K213" s="24"/>
      <c r="L213" s="372"/>
      <c r="M213" s="372"/>
      <c r="N213" s="24"/>
      <c r="O213" s="378">
        <v>150</v>
      </c>
      <c r="P213" s="527"/>
      <c r="Q213" s="388">
        <v>120</v>
      </c>
      <c r="R213" s="535"/>
      <c r="S213" s="386"/>
      <c r="T213" s="387"/>
    </row>
    <row r="214" spans="1:20" s="12" customFormat="1" hidden="1">
      <c r="A214" s="24"/>
      <c r="B214" s="24"/>
      <c r="C214" s="24"/>
      <c r="D214" s="24"/>
      <c r="E214" s="24"/>
      <c r="F214" s="24"/>
      <c r="G214" s="372" t="s">
        <v>53</v>
      </c>
      <c r="H214" s="373" t="s">
        <v>54</v>
      </c>
      <c r="I214" s="24"/>
      <c r="J214" s="24"/>
      <c r="K214" s="24"/>
      <c r="L214" s="372"/>
      <c r="M214" s="372"/>
      <c r="N214" s="24"/>
      <c r="O214" s="378">
        <v>450</v>
      </c>
      <c r="P214" s="527"/>
      <c r="Q214" s="388">
        <v>350</v>
      </c>
      <c r="R214" s="535"/>
      <c r="S214" s="386"/>
      <c r="T214" s="387"/>
    </row>
    <row r="215" spans="1:20" s="12" customFormat="1" hidden="1">
      <c r="A215" s="24"/>
      <c r="B215" s="24"/>
      <c r="C215" s="24"/>
      <c r="D215" s="24"/>
      <c r="E215" s="24"/>
      <c r="F215" s="24"/>
      <c r="G215" s="372" t="s">
        <v>55</v>
      </c>
      <c r="H215" s="373" t="s">
        <v>56</v>
      </c>
      <c r="I215" s="24"/>
      <c r="J215" s="24"/>
      <c r="K215" s="24"/>
      <c r="L215" s="372"/>
      <c r="M215" s="372"/>
      <c r="N215" s="24"/>
      <c r="O215" s="378">
        <v>120</v>
      </c>
      <c r="P215" s="527"/>
      <c r="Q215" s="388">
        <v>120</v>
      </c>
      <c r="R215" s="535"/>
      <c r="S215" s="386"/>
      <c r="T215" s="387"/>
    </row>
    <row r="216" spans="1:20" s="12" customFormat="1" hidden="1">
      <c r="A216" s="24"/>
      <c r="B216" s="24"/>
      <c r="C216" s="24"/>
      <c r="D216" s="24"/>
      <c r="E216" s="24"/>
      <c r="F216" s="24"/>
      <c r="G216" s="372" t="s">
        <v>57</v>
      </c>
      <c r="H216" s="373" t="s">
        <v>58</v>
      </c>
      <c r="I216" s="24"/>
      <c r="J216" s="24"/>
      <c r="K216" s="24"/>
      <c r="L216" s="372"/>
      <c r="M216" s="372"/>
      <c r="N216" s="24"/>
      <c r="O216" s="378">
        <v>100</v>
      </c>
      <c r="P216" s="527"/>
      <c r="Q216" s="388">
        <v>100</v>
      </c>
      <c r="R216" s="535"/>
      <c r="S216" s="386"/>
      <c r="T216" s="387"/>
    </row>
    <row r="217" spans="1:20" s="12" customFormat="1" hidden="1">
      <c r="A217" s="24"/>
      <c r="B217" s="24"/>
      <c r="C217" s="24"/>
      <c r="D217" s="24"/>
      <c r="E217" s="24"/>
      <c r="F217" s="24"/>
      <c r="G217" s="372" t="s">
        <v>59</v>
      </c>
      <c r="H217" s="373" t="s">
        <v>60</v>
      </c>
      <c r="I217" s="24"/>
      <c r="J217" s="24"/>
      <c r="K217" s="24"/>
      <c r="L217" s="372"/>
      <c r="M217" s="372"/>
      <c r="N217" s="24"/>
      <c r="O217" s="378">
        <v>100</v>
      </c>
      <c r="P217" s="527"/>
      <c r="Q217" s="388">
        <v>100</v>
      </c>
      <c r="R217" s="535"/>
      <c r="S217" s="386"/>
      <c r="T217" s="387"/>
    </row>
    <row r="218" spans="1:20" s="12" customFormat="1" hidden="1">
      <c r="A218" s="24"/>
      <c r="B218" s="24"/>
      <c r="C218" s="24"/>
      <c r="D218" s="24"/>
      <c r="E218" s="24"/>
      <c r="F218" s="24"/>
      <c r="G218" s="372" t="s">
        <v>61</v>
      </c>
      <c r="H218" s="373" t="s">
        <v>62</v>
      </c>
      <c r="I218" s="24"/>
      <c r="J218" s="24"/>
      <c r="K218" s="24"/>
      <c r="L218" s="372"/>
      <c r="M218" s="372"/>
      <c r="N218" s="24"/>
      <c r="O218" s="378">
        <v>300</v>
      </c>
      <c r="P218" s="527"/>
      <c r="Q218" s="388">
        <v>210</v>
      </c>
      <c r="R218" s="535"/>
      <c r="S218" s="386"/>
      <c r="T218" s="387"/>
    </row>
    <row r="219" spans="1:20" s="12" customFormat="1" hidden="1">
      <c r="A219" s="24"/>
      <c r="B219" s="24"/>
      <c r="C219" s="24"/>
      <c r="D219" s="24"/>
      <c r="E219" s="24"/>
      <c r="F219" s="24"/>
      <c r="G219" s="372"/>
      <c r="H219" s="24" t="s">
        <v>74</v>
      </c>
      <c r="I219" s="24"/>
      <c r="J219" s="24"/>
      <c r="K219" s="24"/>
      <c r="L219" s="372"/>
      <c r="M219" s="372"/>
      <c r="N219" s="24"/>
      <c r="O219" s="378"/>
      <c r="P219" s="128"/>
      <c r="Q219" s="388"/>
      <c r="R219" s="385"/>
      <c r="S219" s="386"/>
      <c r="T219" s="387"/>
    </row>
    <row r="220" spans="1:20" s="12" customFormat="1" hidden="1">
      <c r="A220" s="24"/>
      <c r="B220" s="24"/>
      <c r="C220" s="24"/>
      <c r="D220" s="24"/>
      <c r="E220" s="24"/>
      <c r="F220" s="24"/>
      <c r="G220" s="372" t="s">
        <v>26</v>
      </c>
      <c r="H220" s="373" t="s">
        <v>27</v>
      </c>
      <c r="I220" s="24"/>
      <c r="J220" s="24"/>
      <c r="K220" s="24"/>
      <c r="L220" s="372"/>
      <c r="M220" s="372"/>
      <c r="N220" s="24"/>
      <c r="O220" s="378">
        <v>150</v>
      </c>
      <c r="P220" s="527">
        <v>2620</v>
      </c>
      <c r="Q220" s="388"/>
      <c r="R220" s="534"/>
      <c r="S220" s="386"/>
      <c r="T220" s="387"/>
    </row>
    <row r="221" spans="1:20" s="12" customFormat="1" hidden="1">
      <c r="A221" s="24"/>
      <c r="B221" s="24"/>
      <c r="C221" s="24"/>
      <c r="D221" s="24"/>
      <c r="E221" s="24"/>
      <c r="F221" s="24"/>
      <c r="G221" s="372" t="s">
        <v>28</v>
      </c>
      <c r="H221" s="373" t="s">
        <v>29</v>
      </c>
      <c r="I221" s="24"/>
      <c r="J221" s="24"/>
      <c r="K221" s="24"/>
      <c r="L221" s="372"/>
      <c r="M221" s="372"/>
      <c r="N221" s="24"/>
      <c r="O221" s="378">
        <v>150</v>
      </c>
      <c r="P221" s="527"/>
      <c r="Q221" s="388"/>
      <c r="R221" s="535"/>
      <c r="S221" s="386"/>
      <c r="T221" s="387"/>
    </row>
    <row r="222" spans="1:20" s="12" customFormat="1" hidden="1">
      <c r="A222" s="24"/>
      <c r="B222" s="24"/>
      <c r="C222" s="24"/>
      <c r="D222" s="24"/>
      <c r="E222" s="24"/>
      <c r="F222" s="24"/>
      <c r="G222" s="372" t="s">
        <v>33</v>
      </c>
      <c r="H222" s="373" t="s">
        <v>34</v>
      </c>
      <c r="I222" s="24"/>
      <c r="J222" s="24"/>
      <c r="K222" s="24"/>
      <c r="L222" s="372"/>
      <c r="M222" s="372"/>
      <c r="N222" s="24"/>
      <c r="O222" s="378">
        <v>150</v>
      </c>
      <c r="P222" s="527"/>
      <c r="Q222" s="388"/>
      <c r="R222" s="535"/>
      <c r="S222" s="386"/>
      <c r="T222" s="387"/>
    </row>
    <row r="223" spans="1:20" s="12" customFormat="1" hidden="1">
      <c r="A223" s="24"/>
      <c r="B223" s="24"/>
      <c r="C223" s="24"/>
      <c r="D223" s="24"/>
      <c r="E223" s="24"/>
      <c r="F223" s="24"/>
      <c r="G223" s="372" t="s">
        <v>30</v>
      </c>
      <c r="H223" s="373" t="s">
        <v>31</v>
      </c>
      <c r="I223" s="24"/>
      <c r="J223" s="24"/>
      <c r="K223" s="24"/>
      <c r="L223" s="372"/>
      <c r="M223" s="372"/>
      <c r="N223" s="24"/>
      <c r="O223" s="378">
        <v>150</v>
      </c>
      <c r="P223" s="527"/>
      <c r="Q223" s="388"/>
      <c r="R223" s="535"/>
      <c r="S223" s="386"/>
      <c r="T223" s="387"/>
    </row>
    <row r="224" spans="1:20" s="12" customFormat="1" hidden="1">
      <c r="A224" s="24"/>
      <c r="B224" s="24"/>
      <c r="C224" s="24"/>
      <c r="D224" s="24"/>
      <c r="E224" s="24"/>
      <c r="F224" s="24"/>
      <c r="G224" s="372" t="s">
        <v>35</v>
      </c>
      <c r="H224" s="373" t="s">
        <v>36</v>
      </c>
      <c r="I224" s="24"/>
      <c r="J224" s="24"/>
      <c r="K224" s="24"/>
      <c r="L224" s="372"/>
      <c r="M224" s="372"/>
      <c r="N224" s="24"/>
      <c r="O224" s="378">
        <v>150</v>
      </c>
      <c r="P224" s="527"/>
      <c r="Q224" s="388"/>
      <c r="R224" s="535"/>
      <c r="S224" s="386"/>
      <c r="T224" s="387"/>
    </row>
    <row r="225" spans="1:20" s="12" customFormat="1" hidden="1">
      <c r="A225" s="24"/>
      <c r="B225" s="24"/>
      <c r="C225" s="24"/>
      <c r="D225" s="24"/>
      <c r="E225" s="24"/>
      <c r="F225" s="24"/>
      <c r="G225" s="372" t="s">
        <v>43</v>
      </c>
      <c r="H225" s="373" t="s">
        <v>44</v>
      </c>
      <c r="I225" s="24"/>
      <c r="J225" s="24"/>
      <c r="K225" s="24"/>
      <c r="L225" s="372"/>
      <c r="M225" s="372"/>
      <c r="N225" s="24"/>
      <c r="O225" s="378">
        <v>150</v>
      </c>
      <c r="P225" s="527"/>
      <c r="Q225" s="388"/>
      <c r="R225" s="535"/>
      <c r="S225" s="386"/>
      <c r="T225" s="387"/>
    </row>
    <row r="226" spans="1:20" s="12" customFormat="1" hidden="1">
      <c r="A226" s="24"/>
      <c r="B226" s="24"/>
      <c r="C226" s="24"/>
      <c r="D226" s="24"/>
      <c r="E226" s="24"/>
      <c r="F226" s="24"/>
      <c r="G226" s="372" t="s">
        <v>45</v>
      </c>
      <c r="H226" s="373" t="s">
        <v>46</v>
      </c>
      <c r="I226" s="24"/>
      <c r="J226" s="24"/>
      <c r="K226" s="24"/>
      <c r="L226" s="372"/>
      <c r="M226" s="372"/>
      <c r="N226" s="24"/>
      <c r="O226" s="378">
        <v>200</v>
      </c>
      <c r="P226" s="527"/>
      <c r="Q226" s="388"/>
      <c r="R226" s="535"/>
      <c r="S226" s="386"/>
      <c r="T226" s="387"/>
    </row>
    <row r="227" spans="1:20" s="12" customFormat="1" hidden="1">
      <c r="A227" s="24"/>
      <c r="B227" s="24"/>
      <c r="C227" s="24"/>
      <c r="D227" s="24"/>
      <c r="E227" s="24"/>
      <c r="F227" s="24"/>
      <c r="G227" s="372" t="s">
        <v>47</v>
      </c>
      <c r="H227" s="373" t="s">
        <v>48</v>
      </c>
      <c r="I227" s="24"/>
      <c r="J227" s="24"/>
      <c r="K227" s="24"/>
      <c r="L227" s="372"/>
      <c r="M227" s="372"/>
      <c r="N227" s="24"/>
      <c r="O227" s="378">
        <v>200</v>
      </c>
      <c r="P227" s="527"/>
      <c r="Q227" s="388"/>
      <c r="R227" s="535"/>
      <c r="S227" s="386"/>
      <c r="T227" s="387"/>
    </row>
    <row r="228" spans="1:20" s="12" customFormat="1" hidden="1">
      <c r="A228" s="24"/>
      <c r="B228" s="24"/>
      <c r="C228" s="24"/>
      <c r="D228" s="24"/>
      <c r="E228" s="24"/>
      <c r="F228" s="24"/>
      <c r="G228" s="372" t="s">
        <v>51</v>
      </c>
      <c r="H228" s="373" t="s">
        <v>52</v>
      </c>
      <c r="I228" s="24"/>
      <c r="J228" s="24"/>
      <c r="K228" s="24"/>
      <c r="L228" s="372"/>
      <c r="M228" s="372"/>
      <c r="N228" s="24"/>
      <c r="O228" s="378">
        <v>150</v>
      </c>
      <c r="P228" s="527"/>
      <c r="Q228" s="388"/>
      <c r="R228" s="535"/>
      <c r="S228" s="386"/>
      <c r="T228" s="387"/>
    </row>
    <row r="229" spans="1:20" s="12" customFormat="1" hidden="1">
      <c r="A229" s="24"/>
      <c r="B229" s="24"/>
      <c r="C229" s="24"/>
      <c r="D229" s="24"/>
      <c r="E229" s="24"/>
      <c r="F229" s="24"/>
      <c r="G229" s="372" t="s">
        <v>53</v>
      </c>
      <c r="H229" s="373" t="s">
        <v>54</v>
      </c>
      <c r="I229" s="24"/>
      <c r="J229" s="24"/>
      <c r="K229" s="24"/>
      <c r="L229" s="372"/>
      <c r="M229" s="372"/>
      <c r="N229" s="24"/>
      <c r="O229" s="378">
        <v>450</v>
      </c>
      <c r="P229" s="527"/>
      <c r="Q229" s="388"/>
      <c r="R229" s="535"/>
      <c r="S229" s="386"/>
      <c r="T229" s="387"/>
    </row>
    <row r="230" spans="1:20" s="12" customFormat="1" hidden="1">
      <c r="A230" s="24"/>
      <c r="B230" s="24"/>
      <c r="C230" s="24"/>
      <c r="D230" s="24"/>
      <c r="E230" s="24"/>
      <c r="F230" s="24"/>
      <c r="G230" s="372" t="s">
        <v>55</v>
      </c>
      <c r="H230" s="373" t="s">
        <v>56</v>
      </c>
      <c r="I230" s="24"/>
      <c r="J230" s="24"/>
      <c r="K230" s="24"/>
      <c r="L230" s="372"/>
      <c r="M230" s="372"/>
      <c r="N230" s="24"/>
      <c r="O230" s="378">
        <v>120</v>
      </c>
      <c r="P230" s="527"/>
      <c r="Q230" s="388"/>
      <c r="R230" s="535"/>
      <c r="S230" s="386"/>
      <c r="T230" s="387"/>
    </row>
    <row r="231" spans="1:20" s="12" customFormat="1" hidden="1">
      <c r="A231" s="24"/>
      <c r="B231" s="24"/>
      <c r="C231" s="24"/>
      <c r="D231" s="24"/>
      <c r="E231" s="24"/>
      <c r="F231" s="24"/>
      <c r="G231" s="372" t="s">
        <v>57</v>
      </c>
      <c r="H231" s="373" t="s">
        <v>58</v>
      </c>
      <c r="I231" s="24"/>
      <c r="J231" s="24"/>
      <c r="K231" s="24"/>
      <c r="L231" s="372"/>
      <c r="M231" s="372"/>
      <c r="N231" s="24"/>
      <c r="O231" s="378">
        <v>100</v>
      </c>
      <c r="P231" s="527"/>
      <c r="Q231" s="388"/>
      <c r="R231" s="535"/>
      <c r="S231" s="386"/>
      <c r="T231" s="387"/>
    </row>
    <row r="232" spans="1:20" s="12" customFormat="1" hidden="1">
      <c r="A232" s="24"/>
      <c r="B232" s="24"/>
      <c r="C232" s="24"/>
      <c r="D232" s="24"/>
      <c r="E232" s="24"/>
      <c r="F232" s="24"/>
      <c r="G232" s="372" t="s">
        <v>59</v>
      </c>
      <c r="H232" s="373" t="s">
        <v>60</v>
      </c>
      <c r="I232" s="24"/>
      <c r="J232" s="24"/>
      <c r="K232" s="24"/>
      <c r="L232" s="372"/>
      <c r="M232" s="372"/>
      <c r="N232" s="24"/>
      <c r="O232" s="378">
        <v>100</v>
      </c>
      <c r="P232" s="527"/>
      <c r="Q232" s="388"/>
      <c r="R232" s="535"/>
      <c r="S232" s="386"/>
      <c r="T232" s="387"/>
    </row>
    <row r="233" spans="1:20" s="12" customFormat="1" hidden="1">
      <c r="A233" s="24"/>
      <c r="B233" s="24"/>
      <c r="C233" s="24"/>
      <c r="D233" s="24"/>
      <c r="E233" s="24"/>
      <c r="F233" s="24"/>
      <c r="G233" s="372" t="s">
        <v>61</v>
      </c>
      <c r="H233" s="373" t="s">
        <v>62</v>
      </c>
      <c r="I233" s="24"/>
      <c r="J233" s="24"/>
      <c r="K233" s="24"/>
      <c r="L233" s="372"/>
      <c r="M233" s="372"/>
      <c r="N233" s="24"/>
      <c r="O233" s="378">
        <v>300</v>
      </c>
      <c r="P233" s="527"/>
      <c r="Q233" s="388"/>
      <c r="R233" s="535"/>
      <c r="S233" s="386"/>
      <c r="T233" s="387"/>
    </row>
    <row r="234" spans="1:20" s="12" customFormat="1" hidden="1">
      <c r="A234" s="24"/>
      <c r="B234" s="24"/>
      <c r="C234" s="24"/>
      <c r="D234" s="24"/>
      <c r="E234" s="24"/>
      <c r="F234" s="24"/>
      <c r="G234" s="372" t="s">
        <v>69</v>
      </c>
      <c r="H234" s="373" t="s">
        <v>70</v>
      </c>
      <c r="I234" s="24"/>
      <c r="J234" s="24"/>
      <c r="K234" s="24"/>
      <c r="L234" s="372"/>
      <c r="M234" s="372"/>
      <c r="N234" s="24"/>
      <c r="O234" s="378">
        <v>100</v>
      </c>
      <c r="P234" s="527"/>
      <c r="Q234" s="388"/>
      <c r="R234" s="535"/>
      <c r="S234" s="386"/>
      <c r="T234" s="387"/>
    </row>
    <row r="235" spans="1:20" s="12" customFormat="1" hidden="1">
      <c r="A235" s="24"/>
      <c r="B235" s="24"/>
      <c r="C235" s="24"/>
      <c r="D235" s="24"/>
      <c r="E235" s="24"/>
      <c r="F235" s="24"/>
      <c r="G235" s="372"/>
      <c r="H235" s="24" t="s">
        <v>77</v>
      </c>
      <c r="I235" s="24"/>
      <c r="J235" s="24"/>
      <c r="K235" s="24"/>
      <c r="L235" s="372"/>
      <c r="M235" s="372"/>
      <c r="N235" s="24"/>
      <c r="O235" s="378"/>
      <c r="P235" s="128"/>
      <c r="Q235" s="388"/>
      <c r="R235" s="385"/>
      <c r="S235" s="386"/>
      <c r="T235" s="387"/>
    </row>
    <row r="236" spans="1:20" s="12" customFormat="1" hidden="1">
      <c r="A236" s="24"/>
      <c r="B236" s="24"/>
      <c r="C236" s="24"/>
      <c r="D236" s="24"/>
      <c r="E236" s="24"/>
      <c r="F236" s="24"/>
      <c r="G236" s="372" t="s">
        <v>26</v>
      </c>
      <c r="H236" s="373" t="s">
        <v>27</v>
      </c>
      <c r="I236" s="24"/>
      <c r="J236" s="24"/>
      <c r="K236" s="24"/>
      <c r="L236" s="372"/>
      <c r="M236" s="372"/>
      <c r="N236" s="24"/>
      <c r="O236" s="378">
        <v>150</v>
      </c>
      <c r="P236" s="527">
        <v>4470</v>
      </c>
      <c r="Q236" s="388">
        <v>100</v>
      </c>
      <c r="R236" s="534">
        <v>3610</v>
      </c>
      <c r="S236" s="386"/>
      <c r="T236" s="387"/>
    </row>
    <row r="237" spans="1:20" s="12" customFormat="1" hidden="1">
      <c r="A237" s="24"/>
      <c r="B237" s="24"/>
      <c r="C237" s="24"/>
      <c r="D237" s="24"/>
      <c r="E237" s="24"/>
      <c r="F237" s="24"/>
      <c r="G237" s="372" t="s">
        <v>35</v>
      </c>
      <c r="H237" s="373" t="s">
        <v>36</v>
      </c>
      <c r="I237" s="24"/>
      <c r="J237" s="24"/>
      <c r="K237" s="24"/>
      <c r="L237" s="372"/>
      <c r="M237" s="372"/>
      <c r="N237" s="24"/>
      <c r="O237" s="378">
        <v>150</v>
      </c>
      <c r="P237" s="527"/>
      <c r="Q237" s="388">
        <v>100</v>
      </c>
      <c r="R237" s="535"/>
      <c r="S237" s="386"/>
      <c r="T237" s="387"/>
    </row>
    <row r="238" spans="1:20" s="12" customFormat="1" hidden="1">
      <c r="A238" s="24"/>
      <c r="B238" s="24"/>
      <c r="C238" s="24"/>
      <c r="D238" s="24"/>
      <c r="E238" s="24"/>
      <c r="F238" s="24"/>
      <c r="G238" s="372" t="s">
        <v>33</v>
      </c>
      <c r="H238" s="373" t="s">
        <v>34</v>
      </c>
      <c r="I238" s="24"/>
      <c r="J238" s="24"/>
      <c r="K238" s="24"/>
      <c r="L238" s="372"/>
      <c r="M238" s="372"/>
      <c r="N238" s="24"/>
      <c r="O238" s="378">
        <v>150</v>
      </c>
      <c r="P238" s="527"/>
      <c r="Q238" s="388">
        <v>100</v>
      </c>
      <c r="R238" s="535"/>
      <c r="S238" s="386"/>
      <c r="T238" s="387"/>
    </row>
    <row r="239" spans="1:20" s="12" customFormat="1" hidden="1">
      <c r="A239" s="24"/>
      <c r="B239" s="24"/>
      <c r="C239" s="24"/>
      <c r="D239" s="24"/>
      <c r="E239" s="24"/>
      <c r="F239" s="24"/>
      <c r="G239" s="372" t="s">
        <v>30</v>
      </c>
      <c r="H239" s="373" t="s">
        <v>31</v>
      </c>
      <c r="I239" s="24"/>
      <c r="J239" s="24"/>
      <c r="K239" s="24"/>
      <c r="L239" s="372"/>
      <c r="M239" s="372"/>
      <c r="N239" s="24"/>
      <c r="O239" s="378">
        <v>150</v>
      </c>
      <c r="P239" s="527"/>
      <c r="Q239" s="388">
        <v>120</v>
      </c>
      <c r="R239" s="535"/>
      <c r="S239" s="386"/>
      <c r="T239" s="387"/>
    </row>
    <row r="240" spans="1:20" s="12" customFormat="1" hidden="1">
      <c r="A240" s="24"/>
      <c r="B240" s="24"/>
      <c r="C240" s="24"/>
      <c r="D240" s="24"/>
      <c r="E240" s="24"/>
      <c r="F240" s="24"/>
      <c r="G240" s="372" t="s">
        <v>78</v>
      </c>
      <c r="H240" s="373" t="s">
        <v>79</v>
      </c>
      <c r="I240" s="24"/>
      <c r="J240" s="24"/>
      <c r="K240" s="24"/>
      <c r="L240" s="372"/>
      <c r="M240" s="372"/>
      <c r="N240" s="24"/>
      <c r="O240" s="378">
        <v>150</v>
      </c>
      <c r="P240" s="527"/>
      <c r="Q240" s="388">
        <v>100</v>
      </c>
      <c r="R240" s="535"/>
      <c r="S240" s="386"/>
      <c r="T240" s="387"/>
    </row>
    <row r="241" spans="1:20" s="12" customFormat="1" hidden="1">
      <c r="A241" s="24"/>
      <c r="B241" s="24"/>
      <c r="C241" s="24"/>
      <c r="D241" s="24"/>
      <c r="E241" s="24"/>
      <c r="F241" s="24"/>
      <c r="G241" s="372" t="s">
        <v>45</v>
      </c>
      <c r="H241" s="373" t="s">
        <v>46</v>
      </c>
      <c r="I241" s="24"/>
      <c r="J241" s="24"/>
      <c r="K241" s="24"/>
      <c r="L241" s="372"/>
      <c r="M241" s="372"/>
      <c r="N241" s="24"/>
      <c r="O241" s="378">
        <v>200</v>
      </c>
      <c r="P241" s="527"/>
      <c r="Q241" s="388">
        <v>200</v>
      </c>
      <c r="R241" s="535"/>
      <c r="S241" s="386"/>
      <c r="T241" s="387"/>
    </row>
    <row r="242" spans="1:20" s="12" customFormat="1" hidden="1">
      <c r="A242" s="24"/>
      <c r="B242" s="24"/>
      <c r="C242" s="24"/>
      <c r="D242" s="24"/>
      <c r="E242" s="24"/>
      <c r="F242" s="24"/>
      <c r="G242" s="372" t="s">
        <v>47</v>
      </c>
      <c r="H242" s="373" t="s">
        <v>48</v>
      </c>
      <c r="I242" s="24"/>
      <c r="J242" s="24"/>
      <c r="K242" s="24"/>
      <c r="L242" s="372"/>
      <c r="M242" s="372"/>
      <c r="N242" s="24"/>
      <c r="O242" s="378">
        <v>200</v>
      </c>
      <c r="P242" s="527"/>
      <c r="Q242" s="388">
        <v>200</v>
      </c>
      <c r="R242" s="535"/>
      <c r="S242" s="386"/>
      <c r="T242" s="387"/>
    </row>
    <row r="243" spans="1:20" s="12" customFormat="1" hidden="1">
      <c r="A243" s="24"/>
      <c r="B243" s="24"/>
      <c r="C243" s="24"/>
      <c r="D243" s="24"/>
      <c r="E243" s="24"/>
      <c r="F243" s="24"/>
      <c r="G243" s="372" t="s">
        <v>80</v>
      </c>
      <c r="H243" s="373" t="s">
        <v>81</v>
      </c>
      <c r="I243" s="24"/>
      <c r="J243" s="24"/>
      <c r="K243" s="24"/>
      <c r="L243" s="372"/>
      <c r="M243" s="372"/>
      <c r="N243" s="24"/>
      <c r="O243" s="378">
        <v>150</v>
      </c>
      <c r="P243" s="527"/>
      <c r="Q243" s="388">
        <v>100</v>
      </c>
      <c r="R243" s="535"/>
      <c r="S243" s="386"/>
      <c r="T243" s="387"/>
    </row>
    <row r="244" spans="1:20" s="12" customFormat="1" hidden="1">
      <c r="A244" s="24"/>
      <c r="B244" s="24"/>
      <c r="C244" s="24"/>
      <c r="D244" s="24"/>
      <c r="E244" s="24"/>
      <c r="F244" s="24"/>
      <c r="G244" s="372" t="s">
        <v>82</v>
      </c>
      <c r="H244" s="373" t="s">
        <v>83</v>
      </c>
      <c r="I244" s="24"/>
      <c r="J244" s="24"/>
      <c r="K244" s="24"/>
      <c r="L244" s="372"/>
      <c r="M244" s="372"/>
      <c r="N244" s="24"/>
      <c r="O244" s="378">
        <v>200</v>
      </c>
      <c r="P244" s="527"/>
      <c r="Q244" s="388">
        <v>50</v>
      </c>
      <c r="R244" s="535"/>
      <c r="S244" s="386"/>
      <c r="T244" s="387"/>
    </row>
    <row r="245" spans="1:20" s="12" customFormat="1" hidden="1">
      <c r="A245" s="24"/>
      <c r="B245" s="24"/>
      <c r="C245" s="24"/>
      <c r="D245" s="24"/>
      <c r="E245" s="24"/>
      <c r="F245" s="24"/>
      <c r="G245" s="372"/>
      <c r="H245" s="373" t="s">
        <v>63</v>
      </c>
      <c r="I245" s="24"/>
      <c r="J245" s="24"/>
      <c r="K245" s="24"/>
      <c r="L245" s="372"/>
      <c r="M245" s="372"/>
      <c r="N245" s="24"/>
      <c r="O245" s="378">
        <v>500</v>
      </c>
      <c r="P245" s="527"/>
      <c r="Q245" s="388">
        <v>220</v>
      </c>
      <c r="R245" s="535"/>
      <c r="S245" s="386"/>
      <c r="T245" s="387"/>
    </row>
    <row r="246" spans="1:20" s="12" customFormat="1" hidden="1">
      <c r="A246" s="24"/>
      <c r="B246" s="24"/>
      <c r="C246" s="24"/>
      <c r="D246" s="24"/>
      <c r="E246" s="24"/>
      <c r="F246" s="24"/>
      <c r="G246" s="372" t="s">
        <v>64</v>
      </c>
      <c r="H246" s="373" t="s">
        <v>65</v>
      </c>
      <c r="I246" s="24"/>
      <c r="J246" s="24"/>
      <c r="K246" s="24"/>
      <c r="L246" s="372"/>
      <c r="M246" s="372"/>
      <c r="N246" s="24"/>
      <c r="O246" s="378">
        <v>100</v>
      </c>
      <c r="P246" s="527"/>
      <c r="Q246" s="388"/>
      <c r="R246" s="535"/>
      <c r="S246" s="386"/>
      <c r="T246" s="387"/>
    </row>
    <row r="247" spans="1:20" s="12" customFormat="1" hidden="1">
      <c r="A247" s="24"/>
      <c r="B247" s="24"/>
      <c r="C247" s="24"/>
      <c r="D247" s="24"/>
      <c r="E247" s="24"/>
      <c r="F247" s="24"/>
      <c r="G247" s="372" t="s">
        <v>51</v>
      </c>
      <c r="H247" s="373" t="s">
        <v>52</v>
      </c>
      <c r="I247" s="24"/>
      <c r="J247" s="24"/>
      <c r="K247" s="24"/>
      <c r="L247" s="372"/>
      <c r="M247" s="372"/>
      <c r="N247" s="24"/>
      <c r="O247" s="378">
        <v>150</v>
      </c>
      <c r="P247" s="527"/>
      <c r="Q247" s="388">
        <v>120</v>
      </c>
      <c r="R247" s="535"/>
      <c r="S247" s="386"/>
      <c r="T247" s="387"/>
    </row>
    <row r="248" spans="1:20" s="12" customFormat="1" hidden="1">
      <c r="A248" s="24"/>
      <c r="B248" s="24"/>
      <c r="C248" s="24"/>
      <c r="D248" s="24"/>
      <c r="E248" s="24"/>
      <c r="F248" s="24"/>
      <c r="G248" s="372" t="s">
        <v>53</v>
      </c>
      <c r="H248" s="373" t="s">
        <v>54</v>
      </c>
      <c r="I248" s="24"/>
      <c r="J248" s="24"/>
      <c r="K248" s="24"/>
      <c r="L248" s="372"/>
      <c r="M248" s="372"/>
      <c r="N248" s="24"/>
      <c r="O248" s="378">
        <v>450</v>
      </c>
      <c r="P248" s="527"/>
      <c r="Q248" s="388">
        <v>350</v>
      </c>
      <c r="R248" s="535"/>
      <c r="S248" s="386"/>
      <c r="T248" s="387"/>
    </row>
    <row r="249" spans="1:20" s="12" customFormat="1" hidden="1">
      <c r="A249" s="24"/>
      <c r="B249" s="24"/>
      <c r="C249" s="24"/>
      <c r="D249" s="24"/>
      <c r="E249" s="24"/>
      <c r="F249" s="24"/>
      <c r="G249" s="372" t="s">
        <v>55</v>
      </c>
      <c r="H249" s="373" t="s">
        <v>56</v>
      </c>
      <c r="I249" s="24"/>
      <c r="J249" s="24"/>
      <c r="K249" s="24"/>
      <c r="L249" s="372"/>
      <c r="M249" s="372"/>
      <c r="N249" s="24"/>
      <c r="O249" s="378">
        <v>120</v>
      </c>
      <c r="P249" s="527"/>
      <c r="Q249" s="388">
        <v>120</v>
      </c>
      <c r="R249" s="535"/>
      <c r="S249" s="386"/>
      <c r="T249" s="387"/>
    </row>
    <row r="250" spans="1:20" s="12" customFormat="1" hidden="1">
      <c r="A250" s="24"/>
      <c r="B250" s="24"/>
      <c r="C250" s="24"/>
      <c r="D250" s="24"/>
      <c r="E250" s="24"/>
      <c r="F250" s="24"/>
      <c r="G250" s="372" t="s">
        <v>57</v>
      </c>
      <c r="H250" s="373" t="s">
        <v>58</v>
      </c>
      <c r="I250" s="24"/>
      <c r="J250" s="24"/>
      <c r="K250" s="24"/>
      <c r="L250" s="372"/>
      <c r="M250" s="372"/>
      <c r="N250" s="24"/>
      <c r="O250" s="378">
        <v>100</v>
      </c>
      <c r="P250" s="527"/>
      <c r="Q250" s="388">
        <v>100</v>
      </c>
      <c r="R250" s="535"/>
      <c r="S250" s="386"/>
      <c r="T250" s="387"/>
    </row>
    <row r="251" spans="1:20" s="12" customFormat="1" hidden="1">
      <c r="A251" s="24"/>
      <c r="B251" s="24"/>
      <c r="C251" s="24"/>
      <c r="D251" s="24"/>
      <c r="E251" s="24"/>
      <c r="F251" s="24"/>
      <c r="G251" s="372" t="s">
        <v>59</v>
      </c>
      <c r="H251" s="373" t="s">
        <v>60</v>
      </c>
      <c r="I251" s="24"/>
      <c r="J251" s="24"/>
      <c r="K251" s="24"/>
      <c r="L251" s="372"/>
      <c r="M251" s="372"/>
      <c r="N251" s="24"/>
      <c r="O251" s="378">
        <v>100</v>
      </c>
      <c r="P251" s="527"/>
      <c r="Q251" s="388">
        <v>100</v>
      </c>
      <c r="R251" s="535"/>
      <c r="S251" s="386"/>
      <c r="T251" s="387"/>
    </row>
    <row r="252" spans="1:20" s="12" customFormat="1" hidden="1">
      <c r="A252" s="24"/>
      <c r="B252" s="24"/>
      <c r="C252" s="24"/>
      <c r="D252" s="24"/>
      <c r="E252" s="24"/>
      <c r="F252" s="24"/>
      <c r="G252" s="372" t="s">
        <v>66</v>
      </c>
      <c r="H252" s="373" t="s">
        <v>67</v>
      </c>
      <c r="I252" s="24"/>
      <c r="J252" s="24"/>
      <c r="K252" s="24"/>
      <c r="L252" s="372"/>
      <c r="M252" s="372"/>
      <c r="N252" s="24"/>
      <c r="O252" s="378">
        <v>900</v>
      </c>
      <c r="P252" s="527"/>
      <c r="Q252" s="388">
        <v>250</v>
      </c>
      <c r="R252" s="535"/>
      <c r="S252" s="386"/>
      <c r="T252" s="387"/>
    </row>
    <row r="253" spans="1:20" s="12" customFormat="1" hidden="1">
      <c r="A253" s="24"/>
      <c r="B253" s="24"/>
      <c r="C253" s="24"/>
      <c r="D253" s="24"/>
      <c r="E253" s="24"/>
      <c r="F253" s="24"/>
      <c r="G253" s="372" t="s">
        <v>84</v>
      </c>
      <c r="H253" s="373" t="s">
        <v>85</v>
      </c>
      <c r="I253" s="24"/>
      <c r="J253" s="24"/>
      <c r="K253" s="24"/>
      <c r="L253" s="372"/>
      <c r="M253" s="372"/>
      <c r="N253" s="24"/>
      <c r="O253" s="378">
        <v>100</v>
      </c>
      <c r="P253" s="527"/>
      <c r="Q253" s="388">
        <v>150</v>
      </c>
      <c r="R253" s="535"/>
      <c r="S253" s="386"/>
      <c r="T253" s="387"/>
    </row>
    <row r="254" spans="1:20" s="12" customFormat="1" ht="30" hidden="1">
      <c r="A254" s="24"/>
      <c r="B254" s="24"/>
      <c r="C254" s="24"/>
      <c r="D254" s="24"/>
      <c r="E254" s="24"/>
      <c r="F254" s="24"/>
      <c r="G254" s="372" t="s">
        <v>86</v>
      </c>
      <c r="H254" s="373" t="s">
        <v>87</v>
      </c>
      <c r="I254" s="24"/>
      <c r="J254" s="24"/>
      <c r="K254" s="24"/>
      <c r="L254" s="372"/>
      <c r="M254" s="372"/>
      <c r="N254" s="24"/>
      <c r="O254" s="378">
        <v>150</v>
      </c>
      <c r="P254" s="527"/>
      <c r="Q254" s="388">
        <v>150</v>
      </c>
      <c r="R254" s="535"/>
      <c r="S254" s="386"/>
      <c r="T254" s="387"/>
    </row>
    <row r="255" spans="1:20" s="12" customFormat="1" hidden="1">
      <c r="A255" s="24"/>
      <c r="B255" s="24"/>
      <c r="C255" s="24"/>
      <c r="D255" s="24"/>
      <c r="E255" s="24"/>
      <c r="F255" s="24"/>
      <c r="G255" s="372" t="s">
        <v>61</v>
      </c>
      <c r="H255" s="373" t="s">
        <v>62</v>
      </c>
      <c r="I255" s="24"/>
      <c r="J255" s="24"/>
      <c r="K255" s="24"/>
      <c r="L255" s="372"/>
      <c r="M255" s="372"/>
      <c r="N255" s="24"/>
      <c r="O255" s="378">
        <v>300</v>
      </c>
      <c r="P255" s="527"/>
      <c r="Q255" s="388">
        <v>210</v>
      </c>
      <c r="R255" s="535"/>
      <c r="S255" s="386"/>
      <c r="T255" s="387"/>
    </row>
    <row r="256" spans="1:20" s="12" customFormat="1" hidden="1">
      <c r="A256" s="24"/>
      <c r="B256" s="24"/>
      <c r="C256" s="24"/>
      <c r="D256" s="24"/>
      <c r="E256" s="24"/>
      <c r="F256" s="24"/>
      <c r="G256" s="372"/>
      <c r="H256" s="24" t="s">
        <v>88</v>
      </c>
      <c r="I256" s="24"/>
      <c r="J256" s="24"/>
      <c r="K256" s="24"/>
      <c r="L256" s="372"/>
      <c r="M256" s="372"/>
      <c r="N256" s="24"/>
      <c r="O256" s="378"/>
      <c r="P256" s="128"/>
      <c r="Q256" s="388"/>
      <c r="R256" s="385"/>
      <c r="S256" s="386"/>
      <c r="T256" s="387"/>
    </row>
    <row r="257" spans="1:20" s="12" customFormat="1" hidden="1">
      <c r="A257" s="24"/>
      <c r="B257" s="24"/>
      <c r="C257" s="24"/>
      <c r="D257" s="24"/>
      <c r="E257" s="24"/>
      <c r="F257" s="24"/>
      <c r="G257" s="372" t="s">
        <v>26</v>
      </c>
      <c r="H257" s="373" t="s">
        <v>27</v>
      </c>
      <c r="I257" s="24"/>
      <c r="J257" s="24"/>
      <c r="K257" s="24"/>
      <c r="L257" s="372"/>
      <c r="M257" s="372"/>
      <c r="N257" s="24"/>
      <c r="O257" s="378">
        <v>150</v>
      </c>
      <c r="P257" s="527">
        <v>5270</v>
      </c>
      <c r="Q257" s="388">
        <v>100</v>
      </c>
      <c r="R257" s="534">
        <v>4110</v>
      </c>
      <c r="S257" s="386"/>
      <c r="T257" s="387"/>
    </row>
    <row r="258" spans="1:20" s="12" customFormat="1" hidden="1">
      <c r="A258" s="24"/>
      <c r="B258" s="24"/>
      <c r="C258" s="24"/>
      <c r="D258" s="24"/>
      <c r="E258" s="24"/>
      <c r="F258" s="24"/>
      <c r="G258" s="372" t="s">
        <v>35</v>
      </c>
      <c r="H258" s="373" t="s">
        <v>36</v>
      </c>
      <c r="I258" s="24"/>
      <c r="J258" s="24"/>
      <c r="K258" s="24"/>
      <c r="L258" s="372"/>
      <c r="M258" s="372"/>
      <c r="N258" s="24"/>
      <c r="O258" s="378">
        <v>150</v>
      </c>
      <c r="P258" s="527"/>
      <c r="Q258" s="388">
        <v>100</v>
      </c>
      <c r="R258" s="535"/>
      <c r="S258" s="386"/>
      <c r="T258" s="387"/>
    </row>
    <row r="259" spans="1:20" s="12" customFormat="1" hidden="1">
      <c r="A259" s="24"/>
      <c r="B259" s="24"/>
      <c r="C259" s="24"/>
      <c r="D259" s="24"/>
      <c r="E259" s="24"/>
      <c r="F259" s="24"/>
      <c r="G259" s="372" t="s">
        <v>33</v>
      </c>
      <c r="H259" s="373" t="s">
        <v>34</v>
      </c>
      <c r="I259" s="24"/>
      <c r="J259" s="24"/>
      <c r="K259" s="24"/>
      <c r="L259" s="372"/>
      <c r="M259" s="372"/>
      <c r="N259" s="24"/>
      <c r="O259" s="378">
        <v>150</v>
      </c>
      <c r="P259" s="527"/>
      <c r="Q259" s="388">
        <v>100</v>
      </c>
      <c r="R259" s="535"/>
      <c r="S259" s="386"/>
      <c r="T259" s="387"/>
    </row>
    <row r="260" spans="1:20" s="12" customFormat="1" hidden="1">
      <c r="A260" s="24"/>
      <c r="B260" s="24"/>
      <c r="C260" s="24"/>
      <c r="D260" s="24"/>
      <c r="E260" s="24"/>
      <c r="F260" s="24"/>
      <c r="G260" s="372" t="s">
        <v>30</v>
      </c>
      <c r="H260" s="373" t="s">
        <v>31</v>
      </c>
      <c r="I260" s="24"/>
      <c r="J260" s="24"/>
      <c r="K260" s="24"/>
      <c r="L260" s="372"/>
      <c r="M260" s="372"/>
      <c r="N260" s="24"/>
      <c r="O260" s="378">
        <v>150</v>
      </c>
      <c r="P260" s="527"/>
      <c r="Q260" s="388">
        <v>120</v>
      </c>
      <c r="R260" s="535"/>
      <c r="S260" s="386"/>
      <c r="T260" s="387"/>
    </row>
    <row r="261" spans="1:20" s="12" customFormat="1" hidden="1">
      <c r="A261" s="24"/>
      <c r="B261" s="24"/>
      <c r="C261" s="24"/>
      <c r="D261" s="24"/>
      <c r="E261" s="24"/>
      <c r="F261" s="24"/>
      <c r="G261" s="372" t="s">
        <v>78</v>
      </c>
      <c r="H261" s="373" t="s">
        <v>79</v>
      </c>
      <c r="I261" s="24"/>
      <c r="J261" s="24"/>
      <c r="K261" s="24"/>
      <c r="L261" s="372"/>
      <c r="M261" s="372"/>
      <c r="N261" s="24"/>
      <c r="O261" s="378">
        <v>150</v>
      </c>
      <c r="P261" s="527"/>
      <c r="Q261" s="388">
        <v>100</v>
      </c>
      <c r="R261" s="535"/>
      <c r="S261" s="386"/>
      <c r="T261" s="387"/>
    </row>
    <row r="262" spans="1:20" s="12" customFormat="1" hidden="1">
      <c r="A262" s="24"/>
      <c r="B262" s="24"/>
      <c r="C262" s="24"/>
      <c r="D262" s="24"/>
      <c r="E262" s="24"/>
      <c r="F262" s="24"/>
      <c r="G262" s="372" t="s">
        <v>45</v>
      </c>
      <c r="H262" s="373" t="s">
        <v>46</v>
      </c>
      <c r="I262" s="24"/>
      <c r="J262" s="24"/>
      <c r="K262" s="24"/>
      <c r="L262" s="372"/>
      <c r="M262" s="372"/>
      <c r="N262" s="24"/>
      <c r="O262" s="378">
        <v>200</v>
      </c>
      <c r="P262" s="527"/>
      <c r="Q262" s="388">
        <v>200</v>
      </c>
      <c r="R262" s="535"/>
      <c r="S262" s="386"/>
      <c r="T262" s="387"/>
    </row>
    <row r="263" spans="1:20" s="12" customFormat="1" hidden="1">
      <c r="A263" s="24"/>
      <c r="B263" s="24"/>
      <c r="C263" s="24"/>
      <c r="D263" s="24"/>
      <c r="E263" s="24"/>
      <c r="F263" s="24"/>
      <c r="G263" s="372" t="s">
        <v>47</v>
      </c>
      <c r="H263" s="373" t="s">
        <v>48</v>
      </c>
      <c r="I263" s="24"/>
      <c r="J263" s="24"/>
      <c r="K263" s="24"/>
      <c r="L263" s="372"/>
      <c r="M263" s="372"/>
      <c r="N263" s="24"/>
      <c r="O263" s="378">
        <v>200</v>
      </c>
      <c r="P263" s="527"/>
      <c r="Q263" s="388">
        <v>200</v>
      </c>
      <c r="R263" s="535"/>
      <c r="S263" s="386"/>
      <c r="T263" s="387"/>
    </row>
    <row r="264" spans="1:20" s="12" customFormat="1" hidden="1">
      <c r="A264" s="24"/>
      <c r="B264" s="24"/>
      <c r="C264" s="24"/>
      <c r="D264" s="24"/>
      <c r="E264" s="24"/>
      <c r="F264" s="24"/>
      <c r="G264" s="372" t="s">
        <v>80</v>
      </c>
      <c r="H264" s="373" t="s">
        <v>81</v>
      </c>
      <c r="I264" s="24"/>
      <c r="J264" s="24"/>
      <c r="K264" s="24"/>
      <c r="L264" s="372"/>
      <c r="M264" s="372"/>
      <c r="N264" s="24"/>
      <c r="O264" s="378">
        <v>150</v>
      </c>
      <c r="P264" s="527"/>
      <c r="Q264" s="388">
        <v>100</v>
      </c>
      <c r="R264" s="535"/>
      <c r="S264" s="386"/>
      <c r="T264" s="387"/>
    </row>
    <row r="265" spans="1:20" s="12" customFormat="1" hidden="1">
      <c r="A265" s="24"/>
      <c r="B265" s="24"/>
      <c r="C265" s="24"/>
      <c r="D265" s="24"/>
      <c r="E265" s="24"/>
      <c r="F265" s="24"/>
      <c r="G265" s="372" t="s">
        <v>82</v>
      </c>
      <c r="H265" s="373" t="s">
        <v>83</v>
      </c>
      <c r="I265" s="24"/>
      <c r="J265" s="24"/>
      <c r="K265" s="24"/>
      <c r="L265" s="372"/>
      <c r="M265" s="372"/>
      <c r="N265" s="24"/>
      <c r="O265" s="378">
        <v>200</v>
      </c>
      <c r="P265" s="527"/>
      <c r="Q265" s="388">
        <v>50</v>
      </c>
      <c r="R265" s="535"/>
      <c r="S265" s="386"/>
      <c r="T265" s="387"/>
    </row>
    <row r="266" spans="1:20" s="12" customFormat="1" hidden="1">
      <c r="A266" s="24"/>
      <c r="B266" s="24"/>
      <c r="C266" s="24"/>
      <c r="D266" s="24"/>
      <c r="E266" s="24"/>
      <c r="F266" s="24"/>
      <c r="G266" s="372"/>
      <c r="H266" s="373" t="s">
        <v>63</v>
      </c>
      <c r="I266" s="24"/>
      <c r="J266" s="24"/>
      <c r="K266" s="24"/>
      <c r="L266" s="372"/>
      <c r="M266" s="372"/>
      <c r="N266" s="24"/>
      <c r="O266" s="378">
        <v>500</v>
      </c>
      <c r="P266" s="527"/>
      <c r="Q266" s="388">
        <v>220</v>
      </c>
      <c r="R266" s="535"/>
      <c r="S266" s="386"/>
      <c r="T266" s="387"/>
    </row>
    <row r="267" spans="1:20" s="12" customFormat="1" hidden="1">
      <c r="A267" s="24"/>
      <c r="B267" s="24"/>
      <c r="C267" s="24"/>
      <c r="D267" s="24"/>
      <c r="E267" s="24"/>
      <c r="F267" s="24"/>
      <c r="G267" s="372" t="s">
        <v>64</v>
      </c>
      <c r="H267" s="373" t="s">
        <v>65</v>
      </c>
      <c r="I267" s="24"/>
      <c r="J267" s="24"/>
      <c r="K267" s="24"/>
      <c r="L267" s="372"/>
      <c r="M267" s="372"/>
      <c r="N267" s="24"/>
      <c r="O267" s="378">
        <v>100</v>
      </c>
      <c r="P267" s="527"/>
      <c r="Q267" s="388">
        <v>930</v>
      </c>
      <c r="R267" s="535"/>
      <c r="S267" s="386"/>
      <c r="T267" s="387"/>
    </row>
    <row r="268" spans="1:20" s="12" customFormat="1" hidden="1">
      <c r="A268" s="24"/>
      <c r="B268" s="24"/>
      <c r="C268" s="24"/>
      <c r="D268" s="24"/>
      <c r="E268" s="24"/>
      <c r="F268" s="24"/>
      <c r="G268" s="372" t="s">
        <v>51</v>
      </c>
      <c r="H268" s="373" t="s">
        <v>52</v>
      </c>
      <c r="I268" s="24"/>
      <c r="J268" s="24"/>
      <c r="K268" s="24"/>
      <c r="L268" s="372"/>
      <c r="M268" s="372"/>
      <c r="N268" s="24"/>
      <c r="O268" s="378">
        <v>150</v>
      </c>
      <c r="P268" s="527"/>
      <c r="Q268" s="388">
        <v>120</v>
      </c>
      <c r="R268" s="535"/>
      <c r="S268" s="386"/>
      <c r="T268" s="387"/>
    </row>
    <row r="269" spans="1:20" s="12" customFormat="1" hidden="1">
      <c r="A269" s="24"/>
      <c r="B269" s="24"/>
      <c r="C269" s="24"/>
      <c r="D269" s="24"/>
      <c r="E269" s="24"/>
      <c r="F269" s="24"/>
      <c r="G269" s="372" t="s">
        <v>53</v>
      </c>
      <c r="H269" s="373" t="s">
        <v>54</v>
      </c>
      <c r="I269" s="24"/>
      <c r="J269" s="24"/>
      <c r="K269" s="24"/>
      <c r="L269" s="372"/>
      <c r="M269" s="372"/>
      <c r="N269" s="24"/>
      <c r="O269" s="378">
        <v>450</v>
      </c>
      <c r="P269" s="527"/>
      <c r="Q269" s="388">
        <v>350</v>
      </c>
      <c r="R269" s="535"/>
      <c r="S269" s="386"/>
      <c r="T269" s="387"/>
    </row>
    <row r="270" spans="1:20" s="12" customFormat="1" hidden="1">
      <c r="A270" s="24"/>
      <c r="B270" s="24"/>
      <c r="C270" s="24"/>
      <c r="D270" s="24"/>
      <c r="E270" s="24"/>
      <c r="F270" s="24"/>
      <c r="G270" s="372" t="s">
        <v>55</v>
      </c>
      <c r="H270" s="373" t="s">
        <v>56</v>
      </c>
      <c r="I270" s="24"/>
      <c r="J270" s="24"/>
      <c r="K270" s="24"/>
      <c r="L270" s="372"/>
      <c r="M270" s="372"/>
      <c r="N270" s="24"/>
      <c r="O270" s="378">
        <v>120</v>
      </c>
      <c r="P270" s="527"/>
      <c r="Q270" s="388">
        <v>120</v>
      </c>
      <c r="R270" s="535"/>
      <c r="S270" s="386"/>
      <c r="T270" s="387"/>
    </row>
    <row r="271" spans="1:20" s="12" customFormat="1" hidden="1">
      <c r="A271" s="24"/>
      <c r="B271" s="24"/>
      <c r="C271" s="24"/>
      <c r="D271" s="24"/>
      <c r="E271" s="24"/>
      <c r="F271" s="24"/>
      <c r="G271" s="372" t="s">
        <v>57</v>
      </c>
      <c r="H271" s="373" t="s">
        <v>58</v>
      </c>
      <c r="I271" s="24"/>
      <c r="J271" s="24"/>
      <c r="K271" s="24"/>
      <c r="L271" s="372"/>
      <c r="M271" s="372"/>
      <c r="N271" s="24"/>
      <c r="O271" s="378">
        <v>100</v>
      </c>
      <c r="P271" s="527"/>
      <c r="Q271" s="388">
        <v>100</v>
      </c>
      <c r="R271" s="535"/>
      <c r="S271" s="386"/>
      <c r="T271" s="387"/>
    </row>
    <row r="272" spans="1:20" s="12" customFormat="1" hidden="1">
      <c r="A272" s="24"/>
      <c r="B272" s="24"/>
      <c r="C272" s="24"/>
      <c r="D272" s="24"/>
      <c r="E272" s="24"/>
      <c r="F272" s="24"/>
      <c r="G272" s="372" t="s">
        <v>59</v>
      </c>
      <c r="H272" s="373" t="s">
        <v>60</v>
      </c>
      <c r="I272" s="24"/>
      <c r="J272" s="24"/>
      <c r="K272" s="24"/>
      <c r="L272" s="372"/>
      <c r="M272" s="372"/>
      <c r="N272" s="24"/>
      <c r="O272" s="378">
        <v>100</v>
      </c>
      <c r="P272" s="527"/>
      <c r="Q272" s="388">
        <v>100</v>
      </c>
      <c r="R272" s="535"/>
      <c r="S272" s="386"/>
      <c r="T272" s="387"/>
    </row>
    <row r="273" spans="1:20" s="12" customFormat="1" hidden="1">
      <c r="A273" s="24"/>
      <c r="B273" s="24"/>
      <c r="C273" s="24"/>
      <c r="D273" s="24"/>
      <c r="E273" s="24"/>
      <c r="F273" s="24"/>
      <c r="G273" s="372" t="s">
        <v>66</v>
      </c>
      <c r="H273" s="373" t="s">
        <v>67</v>
      </c>
      <c r="I273" s="24"/>
      <c r="J273" s="24"/>
      <c r="K273" s="24"/>
      <c r="L273" s="372"/>
      <c r="M273" s="372"/>
      <c r="N273" s="24"/>
      <c r="O273" s="378">
        <v>900</v>
      </c>
      <c r="P273" s="527"/>
      <c r="Q273" s="388">
        <v>250</v>
      </c>
      <c r="R273" s="535"/>
      <c r="S273" s="386"/>
      <c r="T273" s="387"/>
    </row>
    <row r="274" spans="1:20" s="12" customFormat="1" hidden="1">
      <c r="A274" s="24"/>
      <c r="B274" s="24"/>
      <c r="C274" s="24"/>
      <c r="D274" s="24"/>
      <c r="E274" s="24"/>
      <c r="F274" s="24"/>
      <c r="G274" s="372" t="s">
        <v>84</v>
      </c>
      <c r="H274" s="373" t="s">
        <v>85</v>
      </c>
      <c r="I274" s="24"/>
      <c r="J274" s="24"/>
      <c r="K274" s="24"/>
      <c r="L274" s="372"/>
      <c r="M274" s="372"/>
      <c r="N274" s="24"/>
      <c r="O274" s="378">
        <v>100</v>
      </c>
      <c r="P274" s="527"/>
      <c r="Q274" s="388">
        <v>150</v>
      </c>
      <c r="R274" s="535"/>
      <c r="S274" s="386"/>
      <c r="T274" s="387"/>
    </row>
    <row r="275" spans="1:20" s="12" customFormat="1" ht="30" hidden="1">
      <c r="A275" s="24"/>
      <c r="B275" s="24"/>
      <c r="C275" s="24"/>
      <c r="D275" s="24"/>
      <c r="E275" s="24"/>
      <c r="F275" s="24"/>
      <c r="G275" s="372" t="s">
        <v>86</v>
      </c>
      <c r="H275" s="373" t="s">
        <v>87</v>
      </c>
      <c r="I275" s="24"/>
      <c r="J275" s="24"/>
      <c r="K275" s="24"/>
      <c r="L275" s="372"/>
      <c r="M275" s="372"/>
      <c r="N275" s="24"/>
      <c r="O275" s="378">
        <v>150</v>
      </c>
      <c r="P275" s="527"/>
      <c r="Q275" s="388">
        <v>150</v>
      </c>
      <c r="R275" s="535"/>
      <c r="S275" s="386"/>
      <c r="T275" s="387"/>
    </row>
    <row r="276" spans="1:20" s="12" customFormat="1" hidden="1">
      <c r="A276" s="24"/>
      <c r="B276" s="24"/>
      <c r="C276" s="24"/>
      <c r="D276" s="24"/>
      <c r="E276" s="24"/>
      <c r="F276" s="24"/>
      <c r="G276" s="372" t="s">
        <v>61</v>
      </c>
      <c r="H276" s="373" t="s">
        <v>62</v>
      </c>
      <c r="I276" s="24"/>
      <c r="J276" s="24"/>
      <c r="K276" s="24"/>
      <c r="L276" s="372"/>
      <c r="M276" s="372"/>
      <c r="N276" s="24"/>
      <c r="O276" s="378">
        <v>300</v>
      </c>
      <c r="P276" s="527"/>
      <c r="Q276" s="388">
        <v>210</v>
      </c>
      <c r="R276" s="535"/>
      <c r="S276" s="386"/>
      <c r="T276" s="387"/>
    </row>
    <row r="277" spans="1:20" s="12" customFormat="1" hidden="1">
      <c r="A277" s="24"/>
      <c r="B277" s="24"/>
      <c r="C277" s="24"/>
      <c r="D277" s="24"/>
      <c r="E277" s="24"/>
      <c r="F277" s="24"/>
      <c r="G277" s="372" t="s">
        <v>71</v>
      </c>
      <c r="H277" s="373" t="s">
        <v>72</v>
      </c>
      <c r="I277" s="24"/>
      <c r="J277" s="24"/>
      <c r="K277" s="24"/>
      <c r="L277" s="372"/>
      <c r="M277" s="372"/>
      <c r="N277" s="24"/>
      <c r="O277" s="378">
        <v>800</v>
      </c>
      <c r="P277" s="527"/>
      <c r="Q277" s="388">
        <v>500</v>
      </c>
      <c r="R277" s="535"/>
      <c r="S277" s="386"/>
      <c r="T277" s="387"/>
    </row>
    <row r="278" spans="1:20" s="12" customFormat="1" hidden="1">
      <c r="A278" s="24"/>
      <c r="B278" s="24"/>
      <c r="C278" s="24"/>
      <c r="D278" s="24"/>
      <c r="E278" s="24"/>
      <c r="F278" s="24"/>
      <c r="G278" s="372"/>
      <c r="H278" s="373"/>
      <c r="I278" s="24"/>
      <c r="J278" s="24"/>
      <c r="K278" s="24"/>
      <c r="L278" s="372"/>
      <c r="M278" s="372"/>
      <c r="N278" s="24"/>
      <c r="O278" s="378"/>
      <c r="P278" s="527"/>
      <c r="Q278" s="388">
        <v>150</v>
      </c>
      <c r="R278" s="536"/>
      <c r="S278" s="386"/>
      <c r="T278" s="387"/>
    </row>
    <row r="279" spans="1:20" s="12" customFormat="1" hidden="1">
      <c r="A279" s="24"/>
      <c r="B279" s="24"/>
      <c r="C279" s="24"/>
      <c r="D279" s="24"/>
      <c r="E279" s="24"/>
      <c r="F279" s="24"/>
      <c r="G279" s="372"/>
      <c r="H279" s="24" t="s">
        <v>89</v>
      </c>
      <c r="I279" s="24"/>
      <c r="J279" s="24"/>
      <c r="K279" s="24"/>
      <c r="L279" s="372"/>
      <c r="M279" s="372"/>
      <c r="N279" s="24"/>
      <c r="O279" s="378"/>
      <c r="P279" s="128"/>
      <c r="Q279" s="388"/>
      <c r="R279" s="385"/>
      <c r="S279" s="386"/>
      <c r="T279" s="387"/>
    </row>
    <row r="280" spans="1:20" s="12" customFormat="1" hidden="1">
      <c r="A280" s="24"/>
      <c r="B280" s="24"/>
      <c r="C280" s="24"/>
      <c r="D280" s="24"/>
      <c r="E280" s="24"/>
      <c r="F280" s="24"/>
      <c r="G280" s="372" t="s">
        <v>26</v>
      </c>
      <c r="H280" s="373" t="s">
        <v>27</v>
      </c>
      <c r="I280" s="24"/>
      <c r="J280" s="24"/>
      <c r="K280" s="24"/>
      <c r="L280" s="372"/>
      <c r="M280" s="372"/>
      <c r="N280" s="24"/>
      <c r="O280" s="378">
        <v>150</v>
      </c>
      <c r="P280" s="527">
        <v>3020</v>
      </c>
      <c r="Q280" s="388">
        <v>100</v>
      </c>
      <c r="R280" s="534">
        <v>2970</v>
      </c>
      <c r="S280" s="386"/>
      <c r="T280" s="387"/>
    </row>
    <row r="281" spans="1:20" s="12" customFormat="1" hidden="1">
      <c r="A281" s="24"/>
      <c r="B281" s="24"/>
      <c r="C281" s="24"/>
      <c r="D281" s="24"/>
      <c r="E281" s="24"/>
      <c r="F281" s="24"/>
      <c r="G281" s="372" t="s">
        <v>35</v>
      </c>
      <c r="H281" s="373" t="s">
        <v>36</v>
      </c>
      <c r="I281" s="24"/>
      <c r="J281" s="24"/>
      <c r="K281" s="24"/>
      <c r="L281" s="372"/>
      <c r="M281" s="372"/>
      <c r="N281" s="24"/>
      <c r="O281" s="378">
        <v>150</v>
      </c>
      <c r="P281" s="527"/>
      <c r="Q281" s="388">
        <v>100</v>
      </c>
      <c r="R281" s="535"/>
      <c r="S281" s="386"/>
      <c r="T281" s="387"/>
    </row>
    <row r="282" spans="1:20" s="12" customFormat="1" hidden="1">
      <c r="A282" s="24"/>
      <c r="B282" s="24"/>
      <c r="C282" s="24"/>
      <c r="D282" s="24"/>
      <c r="E282" s="24"/>
      <c r="F282" s="24"/>
      <c r="G282" s="372" t="s">
        <v>33</v>
      </c>
      <c r="H282" s="373" t="s">
        <v>34</v>
      </c>
      <c r="I282" s="24"/>
      <c r="J282" s="24"/>
      <c r="K282" s="24"/>
      <c r="L282" s="372"/>
      <c r="M282" s="372"/>
      <c r="N282" s="24"/>
      <c r="O282" s="378">
        <v>150</v>
      </c>
      <c r="P282" s="527"/>
      <c r="Q282" s="388">
        <v>100</v>
      </c>
      <c r="R282" s="535"/>
      <c r="S282" s="386"/>
      <c r="T282" s="387"/>
    </row>
    <row r="283" spans="1:20" s="12" customFormat="1" hidden="1">
      <c r="A283" s="24"/>
      <c r="B283" s="24"/>
      <c r="C283" s="24"/>
      <c r="D283" s="24"/>
      <c r="E283" s="24"/>
      <c r="F283" s="24"/>
      <c r="G283" s="372" t="s">
        <v>30</v>
      </c>
      <c r="H283" s="373" t="s">
        <v>31</v>
      </c>
      <c r="I283" s="24"/>
      <c r="J283" s="24"/>
      <c r="K283" s="24"/>
      <c r="L283" s="372"/>
      <c r="M283" s="372"/>
      <c r="N283" s="24"/>
      <c r="O283" s="378">
        <v>150</v>
      </c>
      <c r="P283" s="527"/>
      <c r="Q283" s="388">
        <v>120</v>
      </c>
      <c r="R283" s="535"/>
      <c r="S283" s="386"/>
      <c r="T283" s="387"/>
    </row>
    <row r="284" spans="1:20" s="12" customFormat="1" hidden="1">
      <c r="A284" s="24"/>
      <c r="B284" s="24"/>
      <c r="C284" s="24"/>
      <c r="D284" s="24"/>
      <c r="E284" s="24"/>
      <c r="F284" s="24"/>
      <c r="G284" s="372" t="s">
        <v>78</v>
      </c>
      <c r="H284" s="373" t="s">
        <v>79</v>
      </c>
      <c r="I284" s="24"/>
      <c r="J284" s="24"/>
      <c r="K284" s="24"/>
      <c r="L284" s="372"/>
      <c r="M284" s="372"/>
      <c r="N284" s="24"/>
      <c r="O284" s="378">
        <v>150</v>
      </c>
      <c r="P284" s="527"/>
      <c r="Q284" s="388">
        <v>100</v>
      </c>
      <c r="R284" s="535"/>
      <c r="S284" s="386"/>
      <c r="T284" s="387"/>
    </row>
    <row r="285" spans="1:20" s="12" customFormat="1" hidden="1">
      <c r="A285" s="24"/>
      <c r="B285" s="24"/>
      <c r="C285" s="24"/>
      <c r="D285" s="24"/>
      <c r="E285" s="24"/>
      <c r="F285" s="24"/>
      <c r="G285" s="372" t="s">
        <v>45</v>
      </c>
      <c r="H285" s="373" t="s">
        <v>46</v>
      </c>
      <c r="I285" s="24"/>
      <c r="J285" s="24"/>
      <c r="K285" s="24"/>
      <c r="L285" s="372"/>
      <c r="M285" s="372"/>
      <c r="N285" s="24"/>
      <c r="O285" s="378">
        <v>200</v>
      </c>
      <c r="P285" s="527"/>
      <c r="Q285" s="388">
        <v>200</v>
      </c>
      <c r="R285" s="535"/>
      <c r="S285" s="386"/>
      <c r="T285" s="387"/>
    </row>
    <row r="286" spans="1:20" s="12" customFormat="1" hidden="1">
      <c r="A286" s="24"/>
      <c r="B286" s="24"/>
      <c r="C286" s="24"/>
      <c r="D286" s="24"/>
      <c r="E286" s="24"/>
      <c r="F286" s="24"/>
      <c r="G286" s="372" t="s">
        <v>47</v>
      </c>
      <c r="H286" s="373" t="s">
        <v>48</v>
      </c>
      <c r="I286" s="24"/>
      <c r="J286" s="24"/>
      <c r="K286" s="24"/>
      <c r="L286" s="372"/>
      <c r="M286" s="372"/>
      <c r="N286" s="24"/>
      <c r="O286" s="378">
        <v>200</v>
      </c>
      <c r="P286" s="527"/>
      <c r="Q286" s="388">
        <v>200</v>
      </c>
      <c r="R286" s="535"/>
      <c r="S286" s="386"/>
      <c r="T286" s="387"/>
    </row>
    <row r="287" spans="1:20" s="12" customFormat="1" hidden="1">
      <c r="A287" s="24"/>
      <c r="B287" s="24"/>
      <c r="C287" s="24"/>
      <c r="D287" s="24"/>
      <c r="E287" s="24"/>
      <c r="F287" s="24"/>
      <c r="G287" s="372" t="s">
        <v>80</v>
      </c>
      <c r="H287" s="373" t="s">
        <v>81</v>
      </c>
      <c r="I287" s="24"/>
      <c r="J287" s="24"/>
      <c r="K287" s="24"/>
      <c r="L287" s="372"/>
      <c r="M287" s="372"/>
      <c r="N287" s="24"/>
      <c r="O287" s="378">
        <v>150</v>
      </c>
      <c r="P287" s="527"/>
      <c r="Q287" s="388">
        <v>100</v>
      </c>
      <c r="R287" s="535"/>
      <c r="S287" s="386"/>
      <c r="T287" s="387"/>
    </row>
    <row r="288" spans="1:20" s="12" customFormat="1" hidden="1">
      <c r="A288" s="24"/>
      <c r="B288" s="24"/>
      <c r="C288" s="24"/>
      <c r="D288" s="24"/>
      <c r="E288" s="24"/>
      <c r="F288" s="24"/>
      <c r="G288" s="372" t="s">
        <v>82</v>
      </c>
      <c r="H288" s="373" t="s">
        <v>90</v>
      </c>
      <c r="I288" s="24"/>
      <c r="J288" s="24"/>
      <c r="K288" s="24"/>
      <c r="L288" s="372"/>
      <c r="M288" s="372"/>
      <c r="N288" s="24"/>
      <c r="O288" s="378">
        <v>50</v>
      </c>
      <c r="P288" s="527"/>
      <c r="Q288" s="388">
        <v>50</v>
      </c>
      <c r="R288" s="535"/>
      <c r="S288" s="386"/>
      <c r="T288" s="387"/>
    </row>
    <row r="289" spans="1:20" s="12" customFormat="1" hidden="1">
      <c r="A289" s="24"/>
      <c r="B289" s="24"/>
      <c r="C289" s="24"/>
      <c r="D289" s="24"/>
      <c r="E289" s="24"/>
      <c r="F289" s="24"/>
      <c r="G289" s="372" t="s">
        <v>82</v>
      </c>
      <c r="H289" s="373" t="s">
        <v>91</v>
      </c>
      <c r="I289" s="24"/>
      <c r="J289" s="24"/>
      <c r="K289" s="24"/>
      <c r="L289" s="372"/>
      <c r="M289" s="372"/>
      <c r="N289" s="24"/>
      <c r="O289" s="378">
        <v>200</v>
      </c>
      <c r="P289" s="527"/>
      <c r="Q289" s="388">
        <v>200</v>
      </c>
      <c r="R289" s="535"/>
      <c r="S289" s="386"/>
      <c r="T289" s="387"/>
    </row>
    <row r="290" spans="1:20" s="12" customFormat="1" hidden="1">
      <c r="A290" s="24"/>
      <c r="B290" s="24"/>
      <c r="C290" s="24"/>
      <c r="D290" s="24"/>
      <c r="E290" s="24"/>
      <c r="F290" s="24"/>
      <c r="G290" s="372" t="s">
        <v>51</v>
      </c>
      <c r="H290" s="373" t="s">
        <v>52</v>
      </c>
      <c r="I290" s="24"/>
      <c r="J290" s="24"/>
      <c r="K290" s="24"/>
      <c r="L290" s="372"/>
      <c r="M290" s="372"/>
      <c r="N290" s="24"/>
      <c r="O290" s="378">
        <v>150</v>
      </c>
      <c r="P290" s="527"/>
      <c r="Q290" s="388">
        <v>120</v>
      </c>
      <c r="R290" s="535"/>
      <c r="S290" s="386"/>
      <c r="T290" s="387"/>
    </row>
    <row r="291" spans="1:20" s="12" customFormat="1" hidden="1">
      <c r="A291" s="24"/>
      <c r="B291" s="24"/>
      <c r="C291" s="24"/>
      <c r="D291" s="24"/>
      <c r="E291" s="24"/>
      <c r="F291" s="24"/>
      <c r="G291" s="372" t="s">
        <v>53</v>
      </c>
      <c r="H291" s="373" t="s">
        <v>54</v>
      </c>
      <c r="I291" s="24"/>
      <c r="J291" s="24"/>
      <c r="K291" s="24"/>
      <c r="L291" s="372"/>
      <c r="M291" s="372"/>
      <c r="N291" s="24"/>
      <c r="O291" s="378">
        <v>450</v>
      </c>
      <c r="P291" s="527"/>
      <c r="Q291" s="388">
        <v>350</v>
      </c>
      <c r="R291" s="535"/>
      <c r="S291" s="386"/>
      <c r="T291" s="387"/>
    </row>
    <row r="292" spans="1:20" s="12" customFormat="1" hidden="1">
      <c r="A292" s="24"/>
      <c r="B292" s="24"/>
      <c r="C292" s="24"/>
      <c r="D292" s="24"/>
      <c r="E292" s="24"/>
      <c r="F292" s="24"/>
      <c r="G292" s="372" t="s">
        <v>55</v>
      </c>
      <c r="H292" s="373" t="s">
        <v>56</v>
      </c>
      <c r="I292" s="24"/>
      <c r="J292" s="24"/>
      <c r="K292" s="24"/>
      <c r="L292" s="372"/>
      <c r="M292" s="372"/>
      <c r="N292" s="24"/>
      <c r="O292" s="378">
        <v>120</v>
      </c>
      <c r="P292" s="527"/>
      <c r="Q292" s="388">
        <v>120</v>
      </c>
      <c r="R292" s="535"/>
      <c r="S292" s="386"/>
      <c r="T292" s="387"/>
    </row>
    <row r="293" spans="1:20" s="12" customFormat="1" hidden="1">
      <c r="A293" s="24"/>
      <c r="B293" s="24"/>
      <c r="C293" s="24"/>
      <c r="D293" s="24"/>
      <c r="E293" s="24"/>
      <c r="F293" s="24"/>
      <c r="G293" s="372" t="s">
        <v>57</v>
      </c>
      <c r="H293" s="373" t="s">
        <v>58</v>
      </c>
      <c r="I293" s="24"/>
      <c r="J293" s="24"/>
      <c r="K293" s="24"/>
      <c r="L293" s="372"/>
      <c r="M293" s="372"/>
      <c r="N293" s="24"/>
      <c r="O293" s="378">
        <v>100</v>
      </c>
      <c r="P293" s="527"/>
      <c r="Q293" s="388">
        <v>100</v>
      </c>
      <c r="R293" s="535"/>
      <c r="S293" s="386"/>
      <c r="T293" s="387"/>
    </row>
    <row r="294" spans="1:20" s="12" customFormat="1" hidden="1">
      <c r="A294" s="24"/>
      <c r="B294" s="24"/>
      <c r="C294" s="24"/>
      <c r="D294" s="24"/>
      <c r="E294" s="24"/>
      <c r="F294" s="24"/>
      <c r="G294" s="372" t="s">
        <v>59</v>
      </c>
      <c r="H294" s="373" t="s">
        <v>60</v>
      </c>
      <c r="I294" s="24"/>
      <c r="J294" s="24"/>
      <c r="K294" s="24"/>
      <c r="L294" s="372"/>
      <c r="M294" s="372"/>
      <c r="N294" s="24"/>
      <c r="O294" s="378">
        <v>100</v>
      </c>
      <c r="P294" s="527"/>
      <c r="Q294" s="388">
        <v>100</v>
      </c>
      <c r="R294" s="535"/>
      <c r="S294" s="386"/>
      <c r="T294" s="387"/>
    </row>
    <row r="295" spans="1:20" s="12" customFormat="1" hidden="1">
      <c r="A295" s="24"/>
      <c r="B295" s="24"/>
      <c r="C295" s="24"/>
      <c r="D295" s="24"/>
      <c r="E295" s="24"/>
      <c r="F295" s="24"/>
      <c r="G295" s="372" t="s">
        <v>84</v>
      </c>
      <c r="H295" s="373" t="s">
        <v>85</v>
      </c>
      <c r="I295" s="24"/>
      <c r="J295" s="24"/>
      <c r="K295" s="24"/>
      <c r="L295" s="372"/>
      <c r="M295" s="372"/>
      <c r="N295" s="24"/>
      <c r="O295" s="378">
        <v>100</v>
      </c>
      <c r="P295" s="527"/>
      <c r="Q295" s="388">
        <v>150</v>
      </c>
      <c r="R295" s="535"/>
      <c r="S295" s="386"/>
      <c r="T295" s="387"/>
    </row>
    <row r="296" spans="1:20" s="12" customFormat="1" ht="30" hidden="1">
      <c r="A296" s="24"/>
      <c r="B296" s="24"/>
      <c r="C296" s="24"/>
      <c r="D296" s="24"/>
      <c r="E296" s="24"/>
      <c r="F296" s="24"/>
      <c r="G296" s="372" t="s">
        <v>86</v>
      </c>
      <c r="H296" s="373" t="s">
        <v>87</v>
      </c>
      <c r="I296" s="24"/>
      <c r="J296" s="24"/>
      <c r="K296" s="24"/>
      <c r="L296" s="372"/>
      <c r="M296" s="372"/>
      <c r="N296" s="24"/>
      <c r="O296" s="378">
        <v>150</v>
      </c>
      <c r="P296" s="527"/>
      <c r="Q296" s="388">
        <v>150</v>
      </c>
      <c r="R296" s="535"/>
      <c r="S296" s="386"/>
      <c r="T296" s="387"/>
    </row>
    <row r="297" spans="1:20" s="12" customFormat="1" hidden="1">
      <c r="A297" s="24"/>
      <c r="B297" s="24"/>
      <c r="C297" s="24"/>
      <c r="D297" s="24"/>
      <c r="E297" s="24"/>
      <c r="F297" s="24"/>
      <c r="G297" s="372" t="s">
        <v>61</v>
      </c>
      <c r="H297" s="373" t="s">
        <v>62</v>
      </c>
      <c r="I297" s="24"/>
      <c r="J297" s="24"/>
      <c r="K297" s="24"/>
      <c r="L297" s="372"/>
      <c r="M297" s="372"/>
      <c r="N297" s="24"/>
      <c r="O297" s="378">
        <v>300</v>
      </c>
      <c r="P297" s="527"/>
      <c r="Q297" s="388">
        <v>210</v>
      </c>
      <c r="R297" s="535"/>
      <c r="S297" s="386"/>
      <c r="T297" s="387"/>
    </row>
    <row r="298" spans="1:20" s="238" customFormat="1" ht="18.600000000000001" customHeight="1">
      <c r="A298" s="390"/>
      <c r="B298" s="390"/>
      <c r="C298" s="390"/>
      <c r="D298" s="390"/>
      <c r="E298" s="390"/>
      <c r="F298" s="390"/>
      <c r="G298" s="391"/>
      <c r="H298" s="390" t="s">
        <v>92</v>
      </c>
      <c r="I298" s="390"/>
      <c r="J298" s="390"/>
      <c r="K298" s="390"/>
      <c r="L298" s="391"/>
      <c r="M298" s="391"/>
      <c r="N298" s="393"/>
      <c r="O298" s="394"/>
      <c r="P298" s="393"/>
      <c r="Q298" s="395"/>
      <c r="R298" s="396"/>
      <c r="S298" s="397"/>
      <c r="T298" s="397"/>
    </row>
    <row r="299" spans="1:20" ht="15" customHeight="1">
      <c r="A299" s="27"/>
      <c r="B299" s="27"/>
      <c r="C299" s="28" t="s">
        <v>93</v>
      </c>
      <c r="D299" s="392"/>
      <c r="E299" s="55"/>
      <c r="F299" s="55"/>
      <c r="G299" s="30"/>
      <c r="H299" s="28" t="s">
        <v>93</v>
      </c>
      <c r="I299" s="30"/>
      <c r="J299" s="30"/>
      <c r="K299" s="30"/>
      <c r="L299" s="30"/>
      <c r="M299" s="30"/>
      <c r="N299" s="130"/>
      <c r="O299" s="157"/>
      <c r="P299" s="158"/>
      <c r="Q299" s="398"/>
      <c r="R299" s="399"/>
    </row>
    <row r="300" spans="1:20" ht="13.5" customHeight="1">
      <c r="A300" s="31">
        <v>1</v>
      </c>
      <c r="B300" s="32" t="s">
        <v>30</v>
      </c>
      <c r="C300" s="33" t="s">
        <v>94</v>
      </c>
      <c r="D300" s="392">
        <v>150</v>
      </c>
      <c r="E300" s="55">
        <v>0</v>
      </c>
      <c r="F300" s="55">
        <f t="shared" ref="F300:F313" si="0">D300</f>
        <v>150</v>
      </c>
      <c r="G300" s="32" t="s">
        <v>30</v>
      </c>
      <c r="H300" s="33" t="s">
        <v>94</v>
      </c>
      <c r="I300" s="30">
        <v>150</v>
      </c>
      <c r="J300" s="30">
        <v>0</v>
      </c>
      <c r="K300" s="30">
        <f t="shared" ref="K300:K317" si="1">I300+J300</f>
        <v>150</v>
      </c>
      <c r="L300" s="30">
        <v>150</v>
      </c>
      <c r="M300" s="30">
        <v>120</v>
      </c>
      <c r="N300" s="130">
        <v>150</v>
      </c>
      <c r="O300" s="157">
        <v>0</v>
      </c>
      <c r="P300" s="158">
        <f>O300+N300</f>
        <v>150</v>
      </c>
      <c r="Q300" s="398"/>
      <c r="R300" s="399">
        <v>120</v>
      </c>
      <c r="S300" s="400"/>
      <c r="T300" s="401"/>
    </row>
    <row r="301" spans="1:20" ht="13.5" customHeight="1">
      <c r="A301" s="31">
        <f>A300+1</f>
        <v>2</v>
      </c>
      <c r="B301" s="32" t="s">
        <v>26</v>
      </c>
      <c r="C301" s="33" t="s">
        <v>95</v>
      </c>
      <c r="D301" s="392">
        <v>200</v>
      </c>
      <c r="E301" s="55">
        <v>0</v>
      </c>
      <c r="F301" s="55">
        <f t="shared" si="0"/>
        <v>200</v>
      </c>
      <c r="G301" s="32" t="s">
        <v>26</v>
      </c>
      <c r="H301" s="33" t="s">
        <v>95</v>
      </c>
      <c r="I301" s="30">
        <v>200</v>
      </c>
      <c r="J301" s="30">
        <v>0</v>
      </c>
      <c r="K301" s="30">
        <f t="shared" si="1"/>
        <v>200</v>
      </c>
      <c r="L301" s="30">
        <v>100</v>
      </c>
      <c r="M301" s="30">
        <v>100</v>
      </c>
      <c r="N301" s="130">
        <v>150</v>
      </c>
      <c r="O301" s="157">
        <v>0</v>
      </c>
      <c r="P301" s="158">
        <f t="shared" ref="P301:P318" si="2">O301+N301</f>
        <v>150</v>
      </c>
      <c r="Q301" s="398"/>
      <c r="R301" s="399">
        <v>100</v>
      </c>
      <c r="S301" s="400"/>
      <c r="T301" s="401"/>
    </row>
    <row r="302" spans="1:20" ht="13.5" customHeight="1">
      <c r="A302" s="31">
        <f t="shared" ref="A302:A339" si="3">A301+1</f>
        <v>3</v>
      </c>
      <c r="B302" s="32" t="s">
        <v>28</v>
      </c>
      <c r="C302" s="33" t="s">
        <v>96</v>
      </c>
      <c r="D302" s="392">
        <v>150</v>
      </c>
      <c r="E302" s="55">
        <v>0</v>
      </c>
      <c r="F302" s="55">
        <f t="shared" si="0"/>
        <v>150</v>
      </c>
      <c r="G302" s="32" t="s">
        <v>28</v>
      </c>
      <c r="H302" s="33" t="s">
        <v>96</v>
      </c>
      <c r="I302" s="30">
        <v>150</v>
      </c>
      <c r="J302" s="30">
        <v>0</v>
      </c>
      <c r="K302" s="30">
        <f t="shared" si="1"/>
        <v>150</v>
      </c>
      <c r="L302" s="30">
        <v>100</v>
      </c>
      <c r="M302" s="30">
        <v>100</v>
      </c>
      <c r="N302" s="130">
        <v>150</v>
      </c>
      <c r="O302" s="157">
        <v>0</v>
      </c>
      <c r="P302" s="158">
        <f t="shared" si="2"/>
        <v>150</v>
      </c>
      <c r="Q302" s="398"/>
      <c r="R302" s="399">
        <v>100</v>
      </c>
      <c r="S302" s="400"/>
      <c r="T302" s="401"/>
    </row>
    <row r="303" spans="1:20" ht="13.5" customHeight="1">
      <c r="A303" s="31">
        <f t="shared" si="3"/>
        <v>4</v>
      </c>
      <c r="B303" s="32" t="s">
        <v>33</v>
      </c>
      <c r="C303" s="33" t="s">
        <v>97</v>
      </c>
      <c r="D303" s="392">
        <v>150</v>
      </c>
      <c r="E303" s="55">
        <v>0</v>
      </c>
      <c r="F303" s="55">
        <f t="shared" si="0"/>
        <v>150</v>
      </c>
      <c r="G303" s="32" t="s">
        <v>33</v>
      </c>
      <c r="H303" s="33" t="s">
        <v>97</v>
      </c>
      <c r="I303" s="30">
        <v>150</v>
      </c>
      <c r="J303" s="30">
        <v>0</v>
      </c>
      <c r="K303" s="30">
        <f t="shared" si="1"/>
        <v>150</v>
      </c>
      <c r="L303" s="30">
        <v>100</v>
      </c>
      <c r="M303" s="30">
        <v>100</v>
      </c>
      <c r="N303" s="130">
        <v>150</v>
      </c>
      <c r="O303" s="157">
        <v>0</v>
      </c>
      <c r="P303" s="158">
        <f t="shared" si="2"/>
        <v>150</v>
      </c>
      <c r="Q303" s="398"/>
      <c r="R303" s="399">
        <v>100</v>
      </c>
      <c r="S303" s="400"/>
      <c r="T303" s="401"/>
    </row>
    <row r="304" spans="1:20" ht="13.5" customHeight="1">
      <c r="A304" s="31">
        <f t="shared" si="3"/>
        <v>5</v>
      </c>
      <c r="B304" s="32" t="s">
        <v>35</v>
      </c>
      <c r="C304" s="33" t="s">
        <v>98</v>
      </c>
      <c r="D304" s="392">
        <v>150</v>
      </c>
      <c r="E304" s="55">
        <v>0</v>
      </c>
      <c r="F304" s="55">
        <f t="shared" si="0"/>
        <v>150</v>
      </c>
      <c r="G304" s="32" t="s">
        <v>35</v>
      </c>
      <c r="H304" s="33" t="s">
        <v>98</v>
      </c>
      <c r="I304" s="30">
        <v>150</v>
      </c>
      <c r="J304" s="30">
        <v>0</v>
      </c>
      <c r="K304" s="30">
        <f t="shared" si="1"/>
        <v>150</v>
      </c>
      <c r="L304" s="30">
        <v>100</v>
      </c>
      <c r="M304" s="30">
        <v>100</v>
      </c>
      <c r="N304" s="130">
        <v>150</v>
      </c>
      <c r="O304" s="157">
        <v>0</v>
      </c>
      <c r="P304" s="158">
        <f t="shared" si="2"/>
        <v>150</v>
      </c>
      <c r="Q304" s="398"/>
      <c r="R304" s="399">
        <v>100</v>
      </c>
      <c r="S304" s="400"/>
      <c r="T304" s="401"/>
    </row>
    <row r="305" spans="1:20" ht="13.5" customHeight="1">
      <c r="A305" s="31">
        <f t="shared" si="3"/>
        <v>6</v>
      </c>
      <c r="B305" s="32" t="s">
        <v>43</v>
      </c>
      <c r="C305" s="33" t="s">
        <v>99</v>
      </c>
      <c r="D305" s="392">
        <v>150</v>
      </c>
      <c r="E305" s="55">
        <v>0</v>
      </c>
      <c r="F305" s="55">
        <f t="shared" si="0"/>
        <v>150</v>
      </c>
      <c r="G305" s="32" t="s">
        <v>43</v>
      </c>
      <c r="H305" s="33" t="s">
        <v>99</v>
      </c>
      <c r="I305" s="30">
        <v>150</v>
      </c>
      <c r="J305" s="30">
        <v>0</v>
      </c>
      <c r="K305" s="30">
        <f t="shared" si="1"/>
        <v>150</v>
      </c>
      <c r="L305" s="30">
        <v>100</v>
      </c>
      <c r="M305" s="30">
        <v>100</v>
      </c>
      <c r="N305" s="130">
        <v>150</v>
      </c>
      <c r="O305" s="157">
        <v>0</v>
      </c>
      <c r="P305" s="158">
        <f t="shared" si="2"/>
        <v>150</v>
      </c>
      <c r="Q305" s="398"/>
      <c r="R305" s="399">
        <v>100</v>
      </c>
      <c r="S305" s="400"/>
      <c r="T305" s="401"/>
    </row>
    <row r="306" spans="1:20">
      <c r="A306" s="31">
        <f t="shared" si="3"/>
        <v>7</v>
      </c>
      <c r="B306" s="32" t="s">
        <v>100</v>
      </c>
      <c r="C306" s="33" t="s">
        <v>101</v>
      </c>
      <c r="D306" s="392">
        <v>150</v>
      </c>
      <c r="E306" s="55">
        <v>0</v>
      </c>
      <c r="F306" s="55">
        <f t="shared" si="0"/>
        <v>150</v>
      </c>
      <c r="G306" s="32" t="s">
        <v>100</v>
      </c>
      <c r="H306" s="33" t="s">
        <v>101</v>
      </c>
      <c r="I306" s="30">
        <v>150</v>
      </c>
      <c r="J306" s="30">
        <v>0</v>
      </c>
      <c r="K306" s="30">
        <f t="shared" si="1"/>
        <v>150</v>
      </c>
      <c r="L306" s="30"/>
      <c r="M306" s="30"/>
      <c r="N306" s="130">
        <v>150</v>
      </c>
      <c r="O306" s="157">
        <v>0</v>
      </c>
      <c r="P306" s="158">
        <f t="shared" si="2"/>
        <v>150</v>
      </c>
      <c r="Q306" s="398"/>
      <c r="R306" s="399">
        <v>150</v>
      </c>
      <c r="S306" s="400"/>
      <c r="T306" s="401"/>
    </row>
    <row r="307" spans="1:20" ht="14.25" customHeight="1">
      <c r="A307" s="31">
        <f t="shared" si="3"/>
        <v>8</v>
      </c>
      <c r="B307" s="32" t="s">
        <v>49</v>
      </c>
      <c r="C307" s="33" t="s">
        <v>50</v>
      </c>
      <c r="D307" s="392">
        <v>150</v>
      </c>
      <c r="E307" s="55">
        <v>0</v>
      </c>
      <c r="F307" s="55">
        <f t="shared" si="0"/>
        <v>150</v>
      </c>
      <c r="G307" s="32" t="s">
        <v>49</v>
      </c>
      <c r="H307" s="33" t="s">
        <v>50</v>
      </c>
      <c r="I307" s="30">
        <v>150</v>
      </c>
      <c r="J307" s="30">
        <v>0</v>
      </c>
      <c r="K307" s="30">
        <f t="shared" si="1"/>
        <v>150</v>
      </c>
      <c r="L307" s="30">
        <v>150</v>
      </c>
      <c r="M307" s="30">
        <v>100</v>
      </c>
      <c r="N307" s="130">
        <v>200</v>
      </c>
      <c r="O307" s="157">
        <v>0</v>
      </c>
      <c r="P307" s="158">
        <f t="shared" si="2"/>
        <v>200</v>
      </c>
      <c r="Q307" s="398"/>
      <c r="R307" s="399">
        <v>100</v>
      </c>
      <c r="S307" s="400"/>
      <c r="T307" s="401"/>
    </row>
    <row r="308" spans="1:20" ht="14.25" customHeight="1">
      <c r="A308" s="31">
        <f t="shared" si="3"/>
        <v>9</v>
      </c>
      <c r="B308" s="32" t="s">
        <v>102</v>
      </c>
      <c r="C308" s="33" t="s">
        <v>103</v>
      </c>
      <c r="D308" s="392">
        <v>200</v>
      </c>
      <c r="E308" s="55">
        <v>0</v>
      </c>
      <c r="F308" s="55">
        <f t="shared" si="0"/>
        <v>200</v>
      </c>
      <c r="G308" s="32" t="s">
        <v>104</v>
      </c>
      <c r="H308" s="33" t="s">
        <v>105</v>
      </c>
      <c r="I308" s="30"/>
      <c r="J308" s="30"/>
      <c r="K308" s="30"/>
      <c r="L308" s="30"/>
      <c r="M308" s="30"/>
      <c r="N308" s="130">
        <v>350</v>
      </c>
      <c r="O308" s="157">
        <v>0</v>
      </c>
      <c r="P308" s="158">
        <f t="shared" si="2"/>
        <v>350</v>
      </c>
      <c r="Q308" s="398"/>
      <c r="R308" s="399"/>
      <c r="S308" s="400"/>
      <c r="T308" s="401"/>
    </row>
    <row r="309" spans="1:20" ht="14.25" customHeight="1">
      <c r="A309" s="31">
        <f t="shared" si="3"/>
        <v>10</v>
      </c>
      <c r="B309" s="32" t="s">
        <v>106</v>
      </c>
      <c r="C309" s="33" t="s">
        <v>107</v>
      </c>
      <c r="D309" s="392">
        <v>150</v>
      </c>
      <c r="E309" s="55">
        <v>0</v>
      </c>
      <c r="F309" s="55">
        <f t="shared" si="0"/>
        <v>150</v>
      </c>
      <c r="G309" s="32" t="s">
        <v>102</v>
      </c>
      <c r="H309" s="33" t="s">
        <v>103</v>
      </c>
      <c r="I309" s="30">
        <v>200</v>
      </c>
      <c r="J309" s="30">
        <v>0</v>
      </c>
      <c r="K309" s="30">
        <f t="shared" si="1"/>
        <v>200</v>
      </c>
      <c r="L309" s="30"/>
      <c r="M309" s="30"/>
      <c r="N309" s="130">
        <v>200</v>
      </c>
      <c r="O309" s="157">
        <v>0</v>
      </c>
      <c r="P309" s="158">
        <f t="shared" si="2"/>
        <v>200</v>
      </c>
      <c r="Q309" s="398"/>
      <c r="R309" s="399"/>
      <c r="S309" s="400"/>
      <c r="T309" s="401"/>
    </row>
    <row r="310" spans="1:20" ht="14.25" customHeight="1">
      <c r="A310" s="31">
        <f t="shared" si="3"/>
        <v>11</v>
      </c>
      <c r="B310" s="32"/>
      <c r="C310" s="33"/>
      <c r="D310" s="392"/>
      <c r="E310" s="55"/>
      <c r="F310" s="55"/>
      <c r="G310" s="32" t="s">
        <v>78</v>
      </c>
      <c r="H310" s="33" t="s">
        <v>107</v>
      </c>
      <c r="I310" s="30">
        <v>150</v>
      </c>
      <c r="J310" s="30">
        <v>0</v>
      </c>
      <c r="K310" s="30">
        <f t="shared" si="1"/>
        <v>150</v>
      </c>
      <c r="L310" s="30">
        <v>200</v>
      </c>
      <c r="M310" s="30">
        <v>100</v>
      </c>
      <c r="N310" s="130">
        <v>150</v>
      </c>
      <c r="O310" s="157">
        <v>0</v>
      </c>
      <c r="P310" s="158">
        <f t="shared" si="2"/>
        <v>150</v>
      </c>
      <c r="Q310" s="398"/>
      <c r="R310" s="399">
        <v>100</v>
      </c>
      <c r="S310" s="400"/>
      <c r="T310" s="401"/>
    </row>
    <row r="311" spans="1:20" ht="14.25" customHeight="1">
      <c r="A311" s="31">
        <f t="shared" si="3"/>
        <v>12</v>
      </c>
      <c r="B311" s="32"/>
      <c r="C311" s="33"/>
      <c r="D311" s="392"/>
      <c r="E311" s="55"/>
      <c r="F311" s="55"/>
      <c r="G311" s="181" t="s">
        <v>108</v>
      </c>
      <c r="H311" s="33" t="s">
        <v>109</v>
      </c>
      <c r="I311" s="30"/>
      <c r="J311" s="30"/>
      <c r="K311" s="30"/>
      <c r="L311" s="30"/>
      <c r="M311" s="30"/>
      <c r="N311" s="130">
        <v>150</v>
      </c>
      <c r="O311" s="157">
        <v>0</v>
      </c>
      <c r="P311" s="158">
        <f t="shared" si="2"/>
        <v>150</v>
      </c>
      <c r="Q311" s="398"/>
      <c r="R311" s="399">
        <v>100</v>
      </c>
      <c r="S311" s="400"/>
      <c r="T311" s="401"/>
    </row>
    <row r="312" spans="1:20" ht="14.25" customHeight="1">
      <c r="A312" s="31">
        <f t="shared" si="3"/>
        <v>13</v>
      </c>
      <c r="B312" s="32"/>
      <c r="C312" s="33"/>
      <c r="D312" s="392"/>
      <c r="E312" s="55"/>
      <c r="F312" s="55"/>
      <c r="G312" s="181" t="s">
        <v>110</v>
      </c>
      <c r="H312" s="33" t="s">
        <v>111</v>
      </c>
      <c r="I312" s="30"/>
      <c r="J312" s="30"/>
      <c r="K312" s="30"/>
      <c r="L312" s="30"/>
      <c r="M312" s="30"/>
      <c r="N312" s="130">
        <v>200</v>
      </c>
      <c r="O312" s="157">
        <v>0</v>
      </c>
      <c r="P312" s="158">
        <f t="shared" si="2"/>
        <v>200</v>
      </c>
      <c r="Q312" s="398"/>
      <c r="R312" s="399">
        <v>200</v>
      </c>
      <c r="S312" s="400"/>
      <c r="T312" s="401"/>
    </row>
    <row r="313" spans="1:20" ht="14.25" customHeight="1">
      <c r="A313" s="31">
        <f t="shared" si="3"/>
        <v>14</v>
      </c>
      <c r="B313" s="31" t="s">
        <v>112</v>
      </c>
      <c r="C313" s="33" t="s">
        <v>113</v>
      </c>
      <c r="D313" s="392">
        <v>100</v>
      </c>
      <c r="E313" s="55">
        <v>0</v>
      </c>
      <c r="F313" s="55">
        <f t="shared" si="0"/>
        <v>100</v>
      </c>
      <c r="G313" s="181" t="s">
        <v>114</v>
      </c>
      <c r="H313" s="33" t="s">
        <v>115</v>
      </c>
      <c r="I313" s="30"/>
      <c r="J313" s="30"/>
      <c r="K313" s="30"/>
      <c r="L313" s="30"/>
      <c r="M313" s="30"/>
      <c r="N313" s="130">
        <v>200</v>
      </c>
      <c r="O313" s="157">
        <v>0</v>
      </c>
      <c r="P313" s="158">
        <f t="shared" si="2"/>
        <v>200</v>
      </c>
      <c r="Q313" s="398"/>
      <c r="R313" s="399">
        <v>200</v>
      </c>
      <c r="S313" s="400"/>
      <c r="T313" s="400"/>
    </row>
    <row r="314" spans="1:20" ht="14.25" customHeight="1">
      <c r="A314" s="31">
        <f t="shared" si="3"/>
        <v>15</v>
      </c>
      <c r="B314" s="31"/>
      <c r="C314" s="33"/>
      <c r="D314" s="392"/>
      <c r="E314" s="55"/>
      <c r="F314" s="55"/>
      <c r="G314" s="181" t="s">
        <v>116</v>
      </c>
      <c r="H314" s="33" t="s">
        <v>117</v>
      </c>
      <c r="I314" s="30"/>
      <c r="J314" s="30"/>
      <c r="K314" s="30"/>
      <c r="L314" s="30"/>
      <c r="M314" s="30"/>
      <c r="N314" s="130">
        <v>150</v>
      </c>
      <c r="O314" s="157">
        <v>0</v>
      </c>
      <c r="P314" s="158">
        <f t="shared" si="2"/>
        <v>150</v>
      </c>
      <c r="Q314" s="398"/>
      <c r="R314" s="399">
        <v>150</v>
      </c>
      <c r="S314" s="400"/>
      <c r="T314" s="401"/>
    </row>
    <row r="315" spans="1:20" ht="14.25" customHeight="1">
      <c r="A315" s="31">
        <f t="shared" si="3"/>
        <v>16</v>
      </c>
      <c r="B315" s="31"/>
      <c r="C315" s="33"/>
      <c r="D315" s="392"/>
      <c r="E315" s="55"/>
      <c r="F315" s="55"/>
      <c r="G315" s="181" t="s">
        <v>118</v>
      </c>
      <c r="H315" s="33" t="s">
        <v>119</v>
      </c>
      <c r="I315" s="30"/>
      <c r="J315" s="30"/>
      <c r="K315" s="30"/>
      <c r="L315" s="30"/>
      <c r="M315" s="30"/>
      <c r="N315" s="130">
        <v>150</v>
      </c>
      <c r="O315" s="157">
        <v>0</v>
      </c>
      <c r="P315" s="158">
        <f t="shared" si="2"/>
        <v>150</v>
      </c>
      <c r="Q315" s="398"/>
      <c r="R315" s="399">
        <v>150</v>
      </c>
      <c r="S315" s="400"/>
      <c r="T315" s="401"/>
    </row>
    <row r="316" spans="1:20" ht="14.25" customHeight="1">
      <c r="A316" s="31">
        <f t="shared" si="3"/>
        <v>17</v>
      </c>
      <c r="B316" s="31"/>
      <c r="C316" s="33"/>
      <c r="D316" s="392"/>
      <c r="E316" s="55"/>
      <c r="F316" s="55"/>
      <c r="G316" s="181" t="s">
        <v>120</v>
      </c>
      <c r="H316" s="33" t="s">
        <v>121</v>
      </c>
      <c r="I316" s="30"/>
      <c r="J316" s="30"/>
      <c r="K316" s="30"/>
      <c r="L316" s="30"/>
      <c r="M316" s="30"/>
      <c r="N316" s="130">
        <v>300</v>
      </c>
      <c r="O316" s="157">
        <v>0</v>
      </c>
      <c r="P316" s="158">
        <f t="shared" si="2"/>
        <v>300</v>
      </c>
      <c r="Q316" s="398"/>
      <c r="R316" s="399"/>
      <c r="S316" s="400"/>
      <c r="T316" s="401"/>
    </row>
    <row r="317" spans="1:20" ht="15" customHeight="1">
      <c r="A317" s="31">
        <f t="shared" si="3"/>
        <v>18</v>
      </c>
      <c r="B317" s="27"/>
      <c r="C317" s="28" t="s">
        <v>122</v>
      </c>
      <c r="D317" s="392"/>
      <c r="E317" s="55"/>
      <c r="F317" s="55"/>
      <c r="G317" s="31" t="s">
        <v>123</v>
      </c>
      <c r="H317" s="33" t="s">
        <v>113</v>
      </c>
      <c r="I317" s="30">
        <v>100</v>
      </c>
      <c r="J317" s="30">
        <v>0</v>
      </c>
      <c r="K317" s="30">
        <f t="shared" si="1"/>
        <v>100</v>
      </c>
      <c r="L317" s="30">
        <v>50</v>
      </c>
      <c r="M317" s="30">
        <v>50</v>
      </c>
      <c r="N317" s="130">
        <v>50</v>
      </c>
      <c r="O317" s="157">
        <v>0</v>
      </c>
      <c r="P317" s="158">
        <f t="shared" si="2"/>
        <v>50</v>
      </c>
      <c r="Q317" s="398"/>
      <c r="R317" s="537">
        <v>100</v>
      </c>
      <c r="S317" s="538"/>
      <c r="T317" s="538"/>
    </row>
    <row r="318" spans="1:20" ht="15" customHeight="1">
      <c r="A318" s="31">
        <f t="shared" si="3"/>
        <v>19</v>
      </c>
      <c r="B318" s="27"/>
      <c r="C318" s="28" t="s">
        <v>122</v>
      </c>
      <c r="D318" s="392"/>
      <c r="E318" s="55"/>
      <c r="F318" s="55"/>
      <c r="G318" s="31" t="s">
        <v>124</v>
      </c>
      <c r="H318" s="33" t="s">
        <v>125</v>
      </c>
      <c r="I318" s="30">
        <v>100</v>
      </c>
      <c r="J318" s="30">
        <v>0</v>
      </c>
      <c r="K318" s="30">
        <f t="shared" ref="K318" si="4">I318+J318</f>
        <v>100</v>
      </c>
      <c r="L318" s="30">
        <v>50</v>
      </c>
      <c r="M318" s="30">
        <v>50</v>
      </c>
      <c r="N318" s="130">
        <v>50</v>
      </c>
      <c r="O318" s="157">
        <v>0</v>
      </c>
      <c r="P318" s="158">
        <f t="shared" si="2"/>
        <v>50</v>
      </c>
      <c r="Q318" s="398"/>
      <c r="R318" s="537"/>
      <c r="S318" s="538"/>
      <c r="T318" s="538"/>
    </row>
    <row r="319" spans="1:20" ht="15" customHeight="1">
      <c r="A319" s="31">
        <f t="shared" si="3"/>
        <v>20</v>
      </c>
      <c r="B319" s="27"/>
      <c r="C319" s="28"/>
      <c r="D319" s="392"/>
      <c r="E319" s="55"/>
      <c r="F319" s="55"/>
      <c r="G319" s="31" t="s">
        <v>51</v>
      </c>
      <c r="H319" s="33" t="s">
        <v>52</v>
      </c>
      <c r="I319" s="30"/>
      <c r="J319" s="30"/>
      <c r="K319" s="30"/>
      <c r="L319" s="30"/>
      <c r="M319" s="30"/>
      <c r="N319" s="130">
        <v>150</v>
      </c>
      <c r="O319" s="157">
        <v>0</v>
      </c>
      <c r="P319" s="158">
        <f t="shared" ref="P319:P329" si="5">O319+N319</f>
        <v>150</v>
      </c>
      <c r="Q319" s="404"/>
      <c r="R319" s="405">
        <v>170</v>
      </c>
      <c r="S319" s="406"/>
      <c r="T319" s="406"/>
    </row>
    <row r="320" spans="1:20" ht="15" customHeight="1">
      <c r="A320" s="31">
        <f t="shared" si="3"/>
        <v>21</v>
      </c>
      <c r="B320" s="27"/>
      <c r="C320" s="28"/>
      <c r="D320" s="392"/>
      <c r="E320" s="55"/>
      <c r="F320" s="55"/>
      <c r="G320" s="31" t="s">
        <v>53</v>
      </c>
      <c r="H320" s="33" t="s">
        <v>126</v>
      </c>
      <c r="I320" s="30"/>
      <c r="J320" s="30"/>
      <c r="K320" s="30"/>
      <c r="L320" s="30"/>
      <c r="M320" s="30"/>
      <c r="N320" s="130">
        <v>200</v>
      </c>
      <c r="O320" s="157">
        <v>0</v>
      </c>
      <c r="P320" s="158">
        <v>200</v>
      </c>
      <c r="Q320" s="404"/>
      <c r="R320" s="405">
        <v>100</v>
      </c>
      <c r="S320" s="406"/>
      <c r="T320" s="406"/>
    </row>
    <row r="321" spans="1:20" ht="15" customHeight="1">
      <c r="A321" s="31">
        <f t="shared" si="3"/>
        <v>22</v>
      </c>
      <c r="B321" s="27"/>
      <c r="C321" s="28"/>
      <c r="D321" s="392"/>
      <c r="E321" s="55"/>
      <c r="F321" s="55"/>
      <c r="G321" s="31" t="s">
        <v>55</v>
      </c>
      <c r="H321" s="33" t="s">
        <v>56</v>
      </c>
      <c r="I321" s="30"/>
      <c r="J321" s="30"/>
      <c r="K321" s="30"/>
      <c r="L321" s="30"/>
      <c r="M321" s="30"/>
      <c r="N321" s="130">
        <v>150</v>
      </c>
      <c r="O321" s="157">
        <v>0</v>
      </c>
      <c r="P321" s="158">
        <f t="shared" si="5"/>
        <v>150</v>
      </c>
      <c r="Q321" s="404"/>
      <c r="R321" s="405">
        <v>100</v>
      </c>
      <c r="S321" s="406"/>
      <c r="T321" s="406"/>
    </row>
    <row r="322" spans="1:20" ht="15" customHeight="1">
      <c r="A322" s="31">
        <f t="shared" si="3"/>
        <v>23</v>
      </c>
      <c r="B322" s="27"/>
      <c r="C322" s="28"/>
      <c r="D322" s="392"/>
      <c r="E322" s="55"/>
      <c r="F322" s="55"/>
      <c r="G322" s="31" t="s">
        <v>57</v>
      </c>
      <c r="H322" s="33" t="s">
        <v>58</v>
      </c>
      <c r="I322" s="30"/>
      <c r="J322" s="30"/>
      <c r="K322" s="30"/>
      <c r="L322" s="30"/>
      <c r="M322" s="30"/>
      <c r="N322" s="130">
        <v>100</v>
      </c>
      <c r="O322" s="157">
        <v>0</v>
      </c>
      <c r="P322" s="158">
        <f t="shared" si="5"/>
        <v>100</v>
      </c>
      <c r="Q322" s="404"/>
      <c r="R322" s="405"/>
      <c r="S322" s="406"/>
      <c r="T322" s="406"/>
    </row>
    <row r="323" spans="1:20" ht="15" customHeight="1">
      <c r="A323" s="31">
        <f t="shared" si="3"/>
        <v>24</v>
      </c>
      <c r="B323" s="27"/>
      <c r="C323" s="28"/>
      <c r="D323" s="392"/>
      <c r="E323" s="55"/>
      <c r="F323" s="55"/>
      <c r="G323" s="31" t="s">
        <v>59</v>
      </c>
      <c r="H323" s="33" t="s">
        <v>60</v>
      </c>
      <c r="I323" s="30"/>
      <c r="J323" s="30"/>
      <c r="K323" s="30"/>
      <c r="L323" s="30"/>
      <c r="M323" s="30"/>
      <c r="N323" s="130">
        <v>100</v>
      </c>
      <c r="O323" s="157">
        <v>0</v>
      </c>
      <c r="P323" s="158">
        <f t="shared" si="5"/>
        <v>100</v>
      </c>
      <c r="Q323" s="404"/>
      <c r="R323" s="405"/>
      <c r="S323" s="406"/>
      <c r="T323" s="406"/>
    </row>
    <row r="324" spans="1:20" ht="15" customHeight="1">
      <c r="A324" s="31">
        <f t="shared" si="3"/>
        <v>25</v>
      </c>
      <c r="B324" s="27"/>
      <c r="C324" s="28"/>
      <c r="D324" s="392"/>
      <c r="E324" s="55"/>
      <c r="F324" s="55"/>
      <c r="G324" s="31" t="s">
        <v>61</v>
      </c>
      <c r="H324" s="33" t="s">
        <v>62</v>
      </c>
      <c r="I324" s="30"/>
      <c r="J324" s="30"/>
      <c r="K324" s="30"/>
      <c r="L324" s="30"/>
      <c r="M324" s="30"/>
      <c r="N324" s="130">
        <v>300</v>
      </c>
      <c r="O324" s="157">
        <v>0</v>
      </c>
      <c r="P324" s="158">
        <f t="shared" si="5"/>
        <v>300</v>
      </c>
      <c r="Q324" s="404"/>
      <c r="R324" s="405"/>
      <c r="S324" s="406"/>
      <c r="T324" s="406"/>
    </row>
    <row r="325" spans="1:20" ht="15" customHeight="1">
      <c r="A325" s="31">
        <f t="shared" si="3"/>
        <v>26</v>
      </c>
      <c r="B325" s="27"/>
      <c r="C325" s="28"/>
      <c r="D325" s="392"/>
      <c r="E325" s="55"/>
      <c r="F325" s="55"/>
      <c r="G325" s="31" t="s">
        <v>127</v>
      </c>
      <c r="H325" s="33" t="s">
        <v>63</v>
      </c>
      <c r="I325" s="30"/>
      <c r="J325" s="30"/>
      <c r="K325" s="30"/>
      <c r="L325" s="30"/>
      <c r="M325" s="30"/>
      <c r="N325" s="130">
        <v>500</v>
      </c>
      <c r="O325" s="157">
        <v>0</v>
      </c>
      <c r="P325" s="158">
        <f t="shared" si="5"/>
        <v>500</v>
      </c>
      <c r="Q325" s="404"/>
      <c r="R325" s="405"/>
      <c r="S325" s="406"/>
      <c r="T325" s="406"/>
    </row>
    <row r="326" spans="1:20" ht="15" customHeight="1">
      <c r="A326" s="31">
        <f t="shared" si="3"/>
        <v>27</v>
      </c>
      <c r="B326" s="27"/>
      <c r="C326" s="28"/>
      <c r="D326" s="392"/>
      <c r="E326" s="55"/>
      <c r="F326" s="55"/>
      <c r="G326" s="31" t="s">
        <v>64</v>
      </c>
      <c r="H326" s="33" t="s">
        <v>65</v>
      </c>
      <c r="I326" s="30"/>
      <c r="J326" s="30"/>
      <c r="K326" s="30"/>
      <c r="L326" s="30"/>
      <c r="M326" s="30"/>
      <c r="N326" s="130">
        <v>100</v>
      </c>
      <c r="O326" s="157">
        <v>0</v>
      </c>
      <c r="P326" s="158">
        <f t="shared" si="5"/>
        <v>100</v>
      </c>
      <c r="Q326" s="404"/>
      <c r="R326" s="405"/>
      <c r="S326" s="406"/>
      <c r="T326" s="406"/>
    </row>
    <row r="327" spans="1:20" ht="15" customHeight="1">
      <c r="A327" s="31">
        <f t="shared" si="3"/>
        <v>28</v>
      </c>
      <c r="B327" s="27"/>
      <c r="C327" s="28"/>
      <c r="D327" s="392"/>
      <c r="E327" s="55"/>
      <c r="F327" s="55"/>
      <c r="G327" s="31" t="s">
        <v>66</v>
      </c>
      <c r="H327" s="33" t="s">
        <v>67</v>
      </c>
      <c r="I327" s="30"/>
      <c r="J327" s="30"/>
      <c r="K327" s="30"/>
      <c r="L327" s="30"/>
      <c r="M327" s="30"/>
      <c r="N327" s="130">
        <v>900</v>
      </c>
      <c r="O327" s="157">
        <v>0</v>
      </c>
      <c r="P327" s="158">
        <f t="shared" si="5"/>
        <v>900</v>
      </c>
      <c r="Q327" s="404"/>
      <c r="R327" s="405"/>
      <c r="S327" s="406"/>
      <c r="T327" s="406"/>
    </row>
    <row r="328" spans="1:20" ht="15" customHeight="1">
      <c r="A328" s="31">
        <f t="shared" si="3"/>
        <v>29</v>
      </c>
      <c r="B328" s="27"/>
      <c r="C328" s="28"/>
      <c r="D328" s="392"/>
      <c r="E328" s="55"/>
      <c r="F328" s="55"/>
      <c r="G328" s="31" t="s">
        <v>69</v>
      </c>
      <c r="H328" s="33" t="s">
        <v>70</v>
      </c>
      <c r="I328" s="30"/>
      <c r="J328" s="30"/>
      <c r="K328" s="30"/>
      <c r="L328" s="30"/>
      <c r="M328" s="30"/>
      <c r="N328" s="130">
        <v>100</v>
      </c>
      <c r="O328" s="157">
        <v>0</v>
      </c>
      <c r="P328" s="158">
        <f t="shared" si="5"/>
        <v>100</v>
      </c>
      <c r="Q328" s="404"/>
      <c r="R328" s="405"/>
      <c r="S328" s="406"/>
      <c r="T328" s="406"/>
    </row>
    <row r="329" spans="1:20" ht="15" customHeight="1">
      <c r="A329" s="31">
        <f t="shared" si="3"/>
        <v>30</v>
      </c>
      <c r="B329" s="27"/>
      <c r="C329" s="28"/>
      <c r="D329" s="392"/>
      <c r="E329" s="55"/>
      <c r="F329" s="55"/>
      <c r="G329" s="31" t="s">
        <v>71</v>
      </c>
      <c r="H329" s="33" t="s">
        <v>72</v>
      </c>
      <c r="I329" s="30"/>
      <c r="J329" s="30"/>
      <c r="K329" s="30"/>
      <c r="L329" s="30"/>
      <c r="M329" s="30"/>
      <c r="N329" s="130">
        <v>800</v>
      </c>
      <c r="O329" s="157">
        <v>0</v>
      </c>
      <c r="P329" s="158">
        <f t="shared" si="5"/>
        <v>800</v>
      </c>
      <c r="Q329" s="404"/>
      <c r="R329" s="405"/>
      <c r="S329" s="406"/>
      <c r="T329" s="406"/>
    </row>
    <row r="330" spans="1:20" ht="15" customHeight="1">
      <c r="A330" s="31">
        <f t="shared" si="3"/>
        <v>31</v>
      </c>
      <c r="B330" s="27"/>
      <c r="C330" s="28"/>
      <c r="D330" s="392"/>
      <c r="E330" s="55"/>
      <c r="F330" s="55"/>
      <c r="G330" s="31" t="s">
        <v>84</v>
      </c>
      <c r="H330" s="33" t="s">
        <v>85</v>
      </c>
      <c r="I330" s="30"/>
      <c r="J330" s="30"/>
      <c r="K330" s="30"/>
      <c r="L330" s="30"/>
      <c r="M330" s="30"/>
      <c r="N330" s="130">
        <v>100</v>
      </c>
      <c r="O330" s="157">
        <v>0</v>
      </c>
      <c r="P330" s="158">
        <f t="shared" ref="P330:P332" si="6">O330+N330</f>
        <v>100</v>
      </c>
      <c r="Q330" s="404"/>
      <c r="R330" s="405"/>
      <c r="S330" s="406"/>
      <c r="T330" s="406"/>
    </row>
    <row r="331" spans="1:20" ht="15" customHeight="1">
      <c r="A331" s="31">
        <f t="shared" si="3"/>
        <v>32</v>
      </c>
      <c r="B331" s="27"/>
      <c r="C331" s="28"/>
      <c r="D331" s="392"/>
      <c r="E331" s="55"/>
      <c r="F331" s="55"/>
      <c r="G331" s="31" t="s">
        <v>86</v>
      </c>
      <c r="H331" s="33" t="s">
        <v>87</v>
      </c>
      <c r="I331" s="30"/>
      <c r="J331" s="30"/>
      <c r="K331" s="30"/>
      <c r="L331" s="30"/>
      <c r="M331" s="30"/>
      <c r="N331" s="130">
        <v>150</v>
      </c>
      <c r="O331" s="157">
        <v>0</v>
      </c>
      <c r="P331" s="158">
        <f t="shared" si="6"/>
        <v>150</v>
      </c>
      <c r="Q331" s="404"/>
      <c r="R331" s="405"/>
      <c r="S331" s="406"/>
      <c r="T331" s="406"/>
    </row>
    <row r="332" spans="1:20" ht="15" customHeight="1">
      <c r="A332" s="31">
        <f t="shared" si="3"/>
        <v>33</v>
      </c>
      <c r="B332" s="27"/>
      <c r="C332" s="28"/>
      <c r="D332" s="392"/>
      <c r="E332" s="55"/>
      <c r="F332" s="55"/>
      <c r="G332" s="31" t="s">
        <v>128</v>
      </c>
      <c r="H332" s="33" t="s">
        <v>129</v>
      </c>
      <c r="I332" s="30">
        <v>800</v>
      </c>
      <c r="J332" s="30">
        <v>0</v>
      </c>
      <c r="K332" s="30">
        <f t="shared" ref="K332" si="7">I332+J332</f>
        <v>800</v>
      </c>
      <c r="L332" s="30">
        <v>800</v>
      </c>
      <c r="M332" s="30"/>
      <c r="N332" s="130">
        <v>1000</v>
      </c>
      <c r="O332" s="157">
        <v>0</v>
      </c>
      <c r="P332" s="158">
        <f t="shared" si="6"/>
        <v>1000</v>
      </c>
      <c r="Q332" s="404"/>
      <c r="R332" s="405"/>
      <c r="S332" s="406"/>
      <c r="T332" s="406"/>
    </row>
    <row r="333" spans="1:20" ht="15" customHeight="1">
      <c r="A333" s="31">
        <f t="shared" si="3"/>
        <v>34</v>
      </c>
      <c r="B333" s="27"/>
      <c r="C333" s="28"/>
      <c r="D333" s="392"/>
      <c r="E333" s="55"/>
      <c r="F333" s="55"/>
      <c r="G333" s="31" t="s">
        <v>130</v>
      </c>
      <c r="H333" s="33" t="s">
        <v>131</v>
      </c>
      <c r="I333" s="30">
        <v>650</v>
      </c>
      <c r="J333" s="30">
        <v>0</v>
      </c>
      <c r="K333" s="30">
        <v>650</v>
      </c>
      <c r="L333" s="30">
        <v>500</v>
      </c>
      <c r="M333" s="30">
        <v>550</v>
      </c>
      <c r="N333" s="130">
        <v>750</v>
      </c>
      <c r="O333" s="157">
        <v>0</v>
      </c>
      <c r="P333" s="158">
        <v>750</v>
      </c>
      <c r="Q333" s="404"/>
      <c r="R333" s="405"/>
      <c r="S333" s="406"/>
      <c r="T333" s="406"/>
    </row>
    <row r="334" spans="1:20" ht="15" customHeight="1">
      <c r="A334" s="31">
        <f t="shared" si="3"/>
        <v>35</v>
      </c>
      <c r="B334" s="31"/>
      <c r="C334" s="33"/>
      <c r="D334" s="392"/>
      <c r="E334" s="55"/>
      <c r="F334" s="55"/>
      <c r="G334" s="31" t="s">
        <v>132</v>
      </c>
      <c r="H334" s="33" t="s">
        <v>133</v>
      </c>
      <c r="I334" s="30"/>
      <c r="J334" s="30"/>
      <c r="K334" s="30"/>
      <c r="L334" s="30"/>
      <c r="M334" s="30"/>
      <c r="N334" s="130">
        <v>600</v>
      </c>
      <c r="O334" s="157">
        <v>0</v>
      </c>
      <c r="P334" s="158">
        <v>600</v>
      </c>
      <c r="Q334" s="404"/>
      <c r="R334" s="405"/>
      <c r="S334" s="406"/>
      <c r="T334" s="406"/>
    </row>
    <row r="335" spans="1:20" ht="15" customHeight="1">
      <c r="A335" s="31">
        <f t="shared" si="3"/>
        <v>36</v>
      </c>
      <c r="B335" s="31"/>
      <c r="C335" s="33"/>
      <c r="D335" s="392"/>
      <c r="E335" s="55"/>
      <c r="F335" s="55"/>
      <c r="G335" s="31" t="s">
        <v>134</v>
      </c>
      <c r="H335" s="33" t="s">
        <v>135</v>
      </c>
      <c r="I335" s="30">
        <v>200</v>
      </c>
      <c r="J335" s="30">
        <v>0</v>
      </c>
      <c r="K335" s="30">
        <f t="shared" ref="K335" si="8">I335+J335</f>
        <v>200</v>
      </c>
      <c r="L335" s="30">
        <v>100</v>
      </c>
      <c r="M335" s="30">
        <v>100</v>
      </c>
      <c r="N335" s="130">
        <v>200</v>
      </c>
      <c r="O335" s="157">
        <v>0</v>
      </c>
      <c r="P335" s="158">
        <f t="shared" ref="P335" si="9">O335+N335</f>
        <v>200</v>
      </c>
      <c r="Q335" s="404"/>
      <c r="R335" s="405"/>
      <c r="S335" s="406"/>
      <c r="T335" s="406"/>
    </row>
    <row r="336" spans="1:20" ht="15" customHeight="1">
      <c r="A336" s="31">
        <f t="shared" si="3"/>
        <v>37</v>
      </c>
      <c r="B336" s="31"/>
      <c r="C336" s="33"/>
      <c r="D336" s="392"/>
      <c r="E336" s="55"/>
      <c r="F336" s="55"/>
      <c r="G336" s="31" t="s">
        <v>136</v>
      </c>
      <c r="H336" s="33" t="s">
        <v>137</v>
      </c>
      <c r="I336" s="30">
        <v>150</v>
      </c>
      <c r="J336" s="30">
        <v>0</v>
      </c>
      <c r="K336" s="30">
        <v>150</v>
      </c>
      <c r="L336" s="30">
        <v>150</v>
      </c>
      <c r="M336" s="30"/>
      <c r="N336" s="130">
        <v>250</v>
      </c>
      <c r="O336" s="157">
        <v>0</v>
      </c>
      <c r="P336" s="158">
        <v>250</v>
      </c>
      <c r="Q336" s="404"/>
      <c r="R336" s="405"/>
      <c r="S336" s="406"/>
      <c r="T336" s="406"/>
    </row>
    <row r="337" spans="1:20" ht="15" customHeight="1">
      <c r="A337" s="31">
        <f t="shared" si="3"/>
        <v>38</v>
      </c>
      <c r="B337" s="31"/>
      <c r="C337" s="33"/>
      <c r="D337" s="392"/>
      <c r="E337" s="55"/>
      <c r="F337" s="55"/>
      <c r="G337" s="31" t="s">
        <v>138</v>
      </c>
      <c r="H337" s="33" t="s">
        <v>139</v>
      </c>
      <c r="I337" s="30">
        <v>100</v>
      </c>
      <c r="J337" s="30">
        <v>0</v>
      </c>
      <c r="K337" s="30">
        <v>100</v>
      </c>
      <c r="L337" s="30">
        <v>100</v>
      </c>
      <c r="M337" s="30">
        <v>60</v>
      </c>
      <c r="N337" s="130">
        <v>100</v>
      </c>
      <c r="O337" s="157">
        <v>0</v>
      </c>
      <c r="P337" s="158">
        <v>100</v>
      </c>
      <c r="Q337" s="404"/>
      <c r="R337" s="405"/>
      <c r="S337" s="406"/>
      <c r="T337" s="406"/>
    </row>
    <row r="338" spans="1:20" ht="15" customHeight="1">
      <c r="A338" s="31">
        <f t="shared" si="3"/>
        <v>39</v>
      </c>
      <c r="B338" s="31"/>
      <c r="C338" s="33"/>
      <c r="D338" s="392"/>
      <c r="E338" s="55"/>
      <c r="F338" s="55"/>
      <c r="G338" s="31" t="s">
        <v>140</v>
      </c>
      <c r="H338" s="33" t="s">
        <v>141</v>
      </c>
      <c r="I338" s="30">
        <v>50</v>
      </c>
      <c r="J338" s="30">
        <v>0</v>
      </c>
      <c r="K338" s="30">
        <v>50</v>
      </c>
      <c r="L338" s="30">
        <v>150</v>
      </c>
      <c r="M338" s="30">
        <v>170</v>
      </c>
      <c r="N338" s="130">
        <v>200</v>
      </c>
      <c r="O338" s="157">
        <v>0</v>
      </c>
      <c r="P338" s="158">
        <v>200</v>
      </c>
      <c r="Q338" s="404"/>
      <c r="R338" s="405"/>
      <c r="S338" s="406"/>
      <c r="T338" s="406"/>
    </row>
    <row r="339" spans="1:20" ht="15" customHeight="1">
      <c r="A339" s="31">
        <f t="shared" si="3"/>
        <v>40</v>
      </c>
      <c r="B339" s="31"/>
      <c r="C339" s="33"/>
      <c r="D339" s="392"/>
      <c r="E339" s="55"/>
      <c r="F339" s="55"/>
      <c r="G339" s="31" t="s">
        <v>142</v>
      </c>
      <c r="H339" s="33" t="s">
        <v>143</v>
      </c>
      <c r="I339" s="30">
        <v>300</v>
      </c>
      <c r="J339" s="30">
        <v>0</v>
      </c>
      <c r="K339" s="30">
        <v>300</v>
      </c>
      <c r="L339" s="30">
        <v>250</v>
      </c>
      <c r="M339" s="30">
        <v>210</v>
      </c>
      <c r="N339" s="130">
        <v>300</v>
      </c>
      <c r="O339" s="157">
        <v>0</v>
      </c>
      <c r="P339" s="158">
        <v>300</v>
      </c>
      <c r="Q339" s="404"/>
      <c r="R339" s="405"/>
      <c r="S339" s="406"/>
      <c r="T339" s="406"/>
    </row>
    <row r="340" spans="1:20">
      <c r="A340" s="31"/>
      <c r="B340" s="31" t="s">
        <v>144</v>
      </c>
      <c r="C340" s="33" t="s">
        <v>145</v>
      </c>
      <c r="D340" s="392">
        <v>100</v>
      </c>
      <c r="E340" s="55">
        <v>0</v>
      </c>
      <c r="F340" s="55">
        <f t="shared" ref="F340:F361" si="10">D340</f>
        <v>100</v>
      </c>
      <c r="G340" s="31"/>
      <c r="H340" s="28" t="s">
        <v>122</v>
      </c>
      <c r="I340" s="30"/>
      <c r="J340" s="30"/>
      <c r="K340" s="30"/>
      <c r="L340" s="30"/>
      <c r="M340" s="30"/>
      <c r="N340" s="130"/>
      <c r="O340" s="157"/>
      <c r="P340" s="158"/>
      <c r="Q340" s="398"/>
      <c r="R340" s="399"/>
    </row>
    <row r="341" spans="1:20" s="239" customFormat="1">
      <c r="A341" s="31">
        <v>41</v>
      </c>
      <c r="B341" s="31"/>
      <c r="C341" s="33"/>
      <c r="D341" s="392"/>
      <c r="E341" s="55"/>
      <c r="F341" s="55"/>
      <c r="G341" s="31" t="s">
        <v>146</v>
      </c>
      <c r="H341" s="33" t="s">
        <v>147</v>
      </c>
      <c r="I341" s="30"/>
      <c r="J341" s="30"/>
      <c r="K341" s="30"/>
      <c r="L341" s="30"/>
      <c r="M341" s="30"/>
      <c r="N341" s="130">
        <v>5000</v>
      </c>
      <c r="O341" s="157">
        <v>0</v>
      </c>
      <c r="P341" s="158">
        <f t="shared" ref="P341:P365" si="11">O341+N341</f>
        <v>5000</v>
      </c>
      <c r="Q341" s="398"/>
      <c r="R341" s="399">
        <v>5000</v>
      </c>
      <c r="S341" s="400"/>
      <c r="T341" s="401"/>
    </row>
    <row r="342" spans="1:20" s="239" customFormat="1">
      <c r="A342" s="31">
        <f>A341+1</f>
        <v>42</v>
      </c>
      <c r="B342" s="31"/>
      <c r="C342" s="33"/>
      <c r="D342" s="392"/>
      <c r="E342" s="55"/>
      <c r="F342" s="55"/>
      <c r="G342" s="31" t="s">
        <v>148</v>
      </c>
      <c r="H342" s="33" t="s">
        <v>149</v>
      </c>
      <c r="I342" s="30"/>
      <c r="J342" s="30"/>
      <c r="K342" s="30"/>
      <c r="L342" s="30"/>
      <c r="M342" s="30"/>
      <c r="N342" s="130">
        <v>2500</v>
      </c>
      <c r="O342" s="157">
        <v>0</v>
      </c>
      <c r="P342" s="158">
        <f t="shared" si="11"/>
        <v>2500</v>
      </c>
      <c r="Q342" s="398"/>
      <c r="R342" s="399">
        <v>2500</v>
      </c>
      <c r="S342" s="400"/>
      <c r="T342" s="401"/>
    </row>
    <row r="343" spans="1:20" s="239" customFormat="1">
      <c r="A343" s="31">
        <f t="shared" ref="A343:A365" si="12">A342+1</f>
        <v>43</v>
      </c>
      <c r="B343" s="31"/>
      <c r="C343" s="33"/>
      <c r="D343" s="392"/>
      <c r="E343" s="55"/>
      <c r="F343" s="55"/>
      <c r="G343" s="31" t="s">
        <v>150</v>
      </c>
      <c r="H343" s="33" t="s">
        <v>151</v>
      </c>
      <c r="I343" s="30"/>
      <c r="J343" s="30"/>
      <c r="K343" s="30"/>
      <c r="L343" s="30"/>
      <c r="M343" s="30"/>
      <c r="N343" s="130">
        <v>500</v>
      </c>
      <c r="O343" s="157">
        <v>0</v>
      </c>
      <c r="P343" s="158">
        <f t="shared" si="11"/>
        <v>500</v>
      </c>
      <c r="Q343" s="398"/>
      <c r="R343" s="399">
        <v>500</v>
      </c>
      <c r="S343" s="400"/>
      <c r="T343" s="401"/>
    </row>
    <row r="344" spans="1:20">
      <c r="A344" s="31">
        <f t="shared" si="12"/>
        <v>44</v>
      </c>
      <c r="B344" s="31" t="s">
        <v>152</v>
      </c>
      <c r="C344" s="33" t="s">
        <v>153</v>
      </c>
      <c r="D344" s="392">
        <v>150</v>
      </c>
      <c r="E344" s="55">
        <v>0</v>
      </c>
      <c r="F344" s="55">
        <f t="shared" si="10"/>
        <v>150</v>
      </c>
      <c r="G344" s="31" t="s">
        <v>144</v>
      </c>
      <c r="H344" s="33" t="s">
        <v>145</v>
      </c>
      <c r="I344" s="30">
        <v>100</v>
      </c>
      <c r="J344" s="30">
        <v>0</v>
      </c>
      <c r="K344" s="30">
        <f t="shared" ref="K344:K362" si="13">I344+J344</f>
        <v>100</v>
      </c>
      <c r="L344" s="30"/>
      <c r="M344" s="30">
        <v>80</v>
      </c>
      <c r="N344" s="130">
        <v>500</v>
      </c>
      <c r="O344" s="157">
        <v>0</v>
      </c>
      <c r="P344" s="158">
        <f t="shared" si="11"/>
        <v>500</v>
      </c>
      <c r="Q344" s="398"/>
      <c r="R344" s="399">
        <v>500</v>
      </c>
      <c r="S344" s="400"/>
      <c r="T344" s="401"/>
    </row>
    <row r="345" spans="1:20" s="239" customFormat="1">
      <c r="A345" s="31">
        <f t="shared" si="12"/>
        <v>45</v>
      </c>
      <c r="B345" s="31"/>
      <c r="C345" s="33"/>
      <c r="D345" s="392"/>
      <c r="E345" s="55"/>
      <c r="F345" s="55"/>
      <c r="G345" s="31" t="s">
        <v>154</v>
      </c>
      <c r="H345" s="33" t="s">
        <v>155</v>
      </c>
      <c r="I345" s="30"/>
      <c r="J345" s="30"/>
      <c r="K345" s="30"/>
      <c r="L345" s="30"/>
      <c r="M345" s="30"/>
      <c r="N345" s="130">
        <v>700</v>
      </c>
      <c r="O345" s="157">
        <v>0</v>
      </c>
      <c r="P345" s="158">
        <f t="shared" si="11"/>
        <v>700</v>
      </c>
      <c r="Q345" s="398"/>
      <c r="R345" s="399">
        <v>700</v>
      </c>
      <c r="S345" s="400"/>
      <c r="T345" s="401"/>
    </row>
    <row r="346" spans="1:20" s="239" customFormat="1">
      <c r="A346" s="31">
        <f t="shared" si="12"/>
        <v>46</v>
      </c>
      <c r="B346" s="31"/>
      <c r="C346" s="33"/>
      <c r="D346" s="392"/>
      <c r="E346" s="55"/>
      <c r="F346" s="55"/>
      <c r="G346" s="31" t="s">
        <v>156</v>
      </c>
      <c r="H346" s="33" t="s">
        <v>157</v>
      </c>
      <c r="I346" s="30"/>
      <c r="J346" s="30"/>
      <c r="K346" s="30"/>
      <c r="L346" s="30"/>
      <c r="M346" s="30"/>
      <c r="N346" s="130">
        <v>4000</v>
      </c>
      <c r="O346" s="157">
        <v>0</v>
      </c>
      <c r="P346" s="158">
        <f t="shared" si="11"/>
        <v>4000</v>
      </c>
      <c r="Q346" s="398"/>
      <c r="R346" s="399">
        <v>4000</v>
      </c>
      <c r="S346" s="400"/>
      <c r="T346" s="401"/>
    </row>
    <row r="347" spans="1:20" s="239" customFormat="1">
      <c r="A347" s="31">
        <f t="shared" si="12"/>
        <v>47</v>
      </c>
      <c r="B347" s="31"/>
      <c r="C347" s="33"/>
      <c r="D347" s="392"/>
      <c r="E347" s="55"/>
      <c r="F347" s="55"/>
      <c r="G347" s="31" t="s">
        <v>158</v>
      </c>
      <c r="H347" s="33" t="s">
        <v>159</v>
      </c>
      <c r="I347" s="30"/>
      <c r="J347" s="30"/>
      <c r="K347" s="30"/>
      <c r="L347" s="30"/>
      <c r="M347" s="30"/>
      <c r="N347" s="130">
        <v>2000</v>
      </c>
      <c r="O347" s="157">
        <v>0</v>
      </c>
      <c r="P347" s="158">
        <f t="shared" si="11"/>
        <v>2000</v>
      </c>
      <c r="Q347" s="398"/>
      <c r="R347" s="399">
        <v>2000</v>
      </c>
      <c r="S347" s="400"/>
      <c r="T347" s="401"/>
    </row>
    <row r="348" spans="1:20" s="239" customFormat="1">
      <c r="A348" s="31">
        <f t="shared" si="12"/>
        <v>48</v>
      </c>
      <c r="B348" s="31"/>
      <c r="C348" s="33"/>
      <c r="D348" s="392"/>
      <c r="E348" s="55"/>
      <c r="F348" s="55"/>
      <c r="G348" s="31" t="s">
        <v>160</v>
      </c>
      <c r="H348" s="33" t="s">
        <v>161</v>
      </c>
      <c r="I348" s="30"/>
      <c r="J348" s="30"/>
      <c r="K348" s="30"/>
      <c r="L348" s="30"/>
      <c r="M348" s="30"/>
      <c r="N348" s="130">
        <v>150</v>
      </c>
      <c r="O348" s="157">
        <v>0</v>
      </c>
      <c r="P348" s="158">
        <f t="shared" si="11"/>
        <v>150</v>
      </c>
      <c r="Q348" s="398"/>
      <c r="R348" s="399">
        <v>150</v>
      </c>
      <c r="S348" s="400"/>
      <c r="T348" s="401"/>
    </row>
    <row r="349" spans="1:20" s="239" customFormat="1">
      <c r="A349" s="31">
        <f t="shared" si="12"/>
        <v>49</v>
      </c>
      <c r="B349" s="31"/>
      <c r="C349" s="33"/>
      <c r="D349" s="392"/>
      <c r="E349" s="55"/>
      <c r="F349" s="55"/>
      <c r="G349" s="31" t="s">
        <v>162</v>
      </c>
      <c r="H349" s="33" t="s">
        <v>163</v>
      </c>
      <c r="I349" s="30"/>
      <c r="J349" s="30"/>
      <c r="K349" s="30"/>
      <c r="L349" s="30"/>
      <c r="M349" s="30"/>
      <c r="N349" s="130">
        <v>4500</v>
      </c>
      <c r="O349" s="157">
        <v>0</v>
      </c>
      <c r="P349" s="158">
        <f t="shared" si="11"/>
        <v>4500</v>
      </c>
      <c r="Q349" s="398"/>
      <c r="R349" s="399">
        <v>4500</v>
      </c>
      <c r="S349" s="400"/>
      <c r="T349" s="401"/>
    </row>
    <row r="350" spans="1:20" s="239" customFormat="1">
      <c r="A350" s="31">
        <f t="shared" si="12"/>
        <v>50</v>
      </c>
      <c r="B350" s="31"/>
      <c r="C350" s="33"/>
      <c r="D350" s="392"/>
      <c r="E350" s="55"/>
      <c r="F350" s="55"/>
      <c r="G350" s="31" t="s">
        <v>164</v>
      </c>
      <c r="H350" s="33" t="s">
        <v>165</v>
      </c>
      <c r="I350" s="30"/>
      <c r="J350" s="30"/>
      <c r="K350" s="30"/>
      <c r="L350" s="30"/>
      <c r="M350" s="30"/>
      <c r="N350" s="130">
        <v>2250</v>
      </c>
      <c r="O350" s="157">
        <v>0</v>
      </c>
      <c r="P350" s="158">
        <f t="shared" si="11"/>
        <v>2250</v>
      </c>
      <c r="Q350" s="398"/>
      <c r="R350" s="399">
        <v>2250</v>
      </c>
      <c r="S350" s="400"/>
      <c r="T350" s="401"/>
    </row>
    <row r="351" spans="1:20" s="239" customFormat="1" ht="30">
      <c r="A351" s="31">
        <f t="shared" si="12"/>
        <v>51</v>
      </c>
      <c r="B351" s="31"/>
      <c r="C351" s="33"/>
      <c r="D351" s="392"/>
      <c r="E351" s="55"/>
      <c r="F351" s="55"/>
      <c r="G351" s="31" t="s">
        <v>166</v>
      </c>
      <c r="H351" s="33" t="s">
        <v>167</v>
      </c>
      <c r="I351" s="30"/>
      <c r="J351" s="30"/>
      <c r="K351" s="30"/>
      <c r="L351" s="30"/>
      <c r="M351" s="30"/>
      <c r="N351" s="130">
        <v>3400</v>
      </c>
      <c r="O351" s="157">
        <v>0</v>
      </c>
      <c r="P351" s="158">
        <f t="shared" si="11"/>
        <v>3400</v>
      </c>
      <c r="Q351" s="398"/>
      <c r="R351" s="399">
        <v>3400</v>
      </c>
      <c r="S351" s="400"/>
      <c r="T351" s="401"/>
    </row>
    <row r="352" spans="1:20" s="239" customFormat="1" ht="30">
      <c r="A352" s="31">
        <f t="shared" si="12"/>
        <v>52</v>
      </c>
      <c r="B352" s="31"/>
      <c r="C352" s="33"/>
      <c r="D352" s="392"/>
      <c r="E352" s="55"/>
      <c r="F352" s="55"/>
      <c r="G352" s="31" t="s">
        <v>168</v>
      </c>
      <c r="H352" s="33" t="s">
        <v>169</v>
      </c>
      <c r="I352" s="30"/>
      <c r="J352" s="30"/>
      <c r="K352" s="30"/>
      <c r="L352" s="30"/>
      <c r="M352" s="30"/>
      <c r="N352" s="130">
        <v>1700</v>
      </c>
      <c r="O352" s="157">
        <v>0</v>
      </c>
      <c r="P352" s="158">
        <f t="shared" si="11"/>
        <v>1700</v>
      </c>
      <c r="Q352" s="398"/>
      <c r="R352" s="399">
        <v>1700</v>
      </c>
      <c r="S352" s="400"/>
      <c r="T352" s="401"/>
    </row>
    <row r="353" spans="1:20" s="239" customFormat="1" ht="30">
      <c r="A353" s="31">
        <f t="shared" si="12"/>
        <v>53</v>
      </c>
      <c r="B353" s="31"/>
      <c r="C353" s="33"/>
      <c r="D353" s="392"/>
      <c r="E353" s="55"/>
      <c r="F353" s="55"/>
      <c r="G353" s="31" t="s">
        <v>170</v>
      </c>
      <c r="H353" s="33" t="s">
        <v>171</v>
      </c>
      <c r="I353" s="30"/>
      <c r="J353" s="30"/>
      <c r="K353" s="30"/>
      <c r="L353" s="30"/>
      <c r="M353" s="30"/>
      <c r="N353" s="130">
        <v>2000</v>
      </c>
      <c r="O353" s="157">
        <v>0</v>
      </c>
      <c r="P353" s="158">
        <f t="shared" si="11"/>
        <v>2000</v>
      </c>
      <c r="Q353" s="398"/>
      <c r="R353" s="399">
        <v>2000</v>
      </c>
      <c r="S353" s="400"/>
      <c r="T353" s="401"/>
    </row>
    <row r="354" spans="1:20" s="239" customFormat="1">
      <c r="A354" s="31">
        <f t="shared" si="12"/>
        <v>54</v>
      </c>
      <c r="B354" s="31"/>
      <c r="C354" s="33"/>
      <c r="D354" s="392"/>
      <c r="E354" s="55"/>
      <c r="F354" s="55"/>
      <c r="G354" s="31" t="s">
        <v>172</v>
      </c>
      <c r="H354" s="33" t="s">
        <v>173</v>
      </c>
      <c r="I354" s="30"/>
      <c r="J354" s="30"/>
      <c r="K354" s="30"/>
      <c r="L354" s="30"/>
      <c r="M354" s="30"/>
      <c r="N354" s="130">
        <v>400</v>
      </c>
      <c r="O354" s="157">
        <v>0</v>
      </c>
      <c r="P354" s="158">
        <f t="shared" si="11"/>
        <v>400</v>
      </c>
      <c r="Q354" s="398"/>
      <c r="R354" s="399">
        <v>400</v>
      </c>
      <c r="S354" s="400"/>
      <c r="T354" s="401"/>
    </row>
    <row r="355" spans="1:20" s="239" customFormat="1" ht="30">
      <c r="A355" s="31">
        <f t="shared" si="12"/>
        <v>55</v>
      </c>
      <c r="B355" s="31"/>
      <c r="C355" s="33"/>
      <c r="D355" s="392"/>
      <c r="E355" s="55"/>
      <c r="F355" s="55"/>
      <c r="G355" s="31" t="s">
        <v>174</v>
      </c>
      <c r="H355" s="33" t="s">
        <v>175</v>
      </c>
      <c r="I355" s="30"/>
      <c r="J355" s="30"/>
      <c r="K355" s="30"/>
      <c r="L355" s="30"/>
      <c r="M355" s="30"/>
      <c r="N355" s="130">
        <v>2000</v>
      </c>
      <c r="O355" s="157">
        <v>0</v>
      </c>
      <c r="P355" s="158">
        <f t="shared" si="11"/>
        <v>2000</v>
      </c>
      <c r="Q355" s="398"/>
      <c r="R355" s="399">
        <v>2000</v>
      </c>
      <c r="S355" s="400"/>
      <c r="T355" s="401"/>
    </row>
    <row r="356" spans="1:20">
      <c r="A356" s="31">
        <f t="shared" si="12"/>
        <v>56</v>
      </c>
      <c r="B356" s="31" t="s">
        <v>176</v>
      </c>
      <c r="C356" s="33" t="s">
        <v>139</v>
      </c>
      <c r="D356" s="392">
        <v>100</v>
      </c>
      <c r="E356" s="55">
        <v>0</v>
      </c>
      <c r="F356" s="55">
        <f t="shared" si="10"/>
        <v>100</v>
      </c>
      <c r="G356" s="181" t="s">
        <v>177</v>
      </c>
      <c r="H356" s="33" t="s">
        <v>178</v>
      </c>
      <c r="I356" s="30">
        <v>150</v>
      </c>
      <c r="J356" s="30">
        <v>0</v>
      </c>
      <c r="K356" s="30">
        <f t="shared" si="13"/>
        <v>150</v>
      </c>
      <c r="L356" s="30">
        <v>300</v>
      </c>
      <c r="M356" s="30">
        <v>110</v>
      </c>
      <c r="N356" s="130">
        <v>350</v>
      </c>
      <c r="O356" s="157">
        <v>0</v>
      </c>
      <c r="P356" s="158">
        <f t="shared" si="11"/>
        <v>350</v>
      </c>
      <c r="Q356" s="398"/>
      <c r="R356" s="399">
        <v>350</v>
      </c>
      <c r="S356" s="400"/>
      <c r="T356" s="401"/>
    </row>
    <row r="357" spans="1:20" s="239" customFormat="1">
      <c r="A357" s="31">
        <f t="shared" si="12"/>
        <v>57</v>
      </c>
      <c r="B357" s="31"/>
      <c r="C357" s="33"/>
      <c r="D357" s="392"/>
      <c r="E357" s="55"/>
      <c r="F357" s="55"/>
      <c r="G357" s="181" t="s">
        <v>179</v>
      </c>
      <c r="H357" s="33" t="s">
        <v>180</v>
      </c>
      <c r="I357" s="30"/>
      <c r="J357" s="30"/>
      <c r="K357" s="30"/>
      <c r="L357" s="30"/>
      <c r="M357" s="30"/>
      <c r="N357" s="130">
        <v>350</v>
      </c>
      <c r="O357" s="157">
        <v>0</v>
      </c>
      <c r="P357" s="158">
        <f t="shared" si="11"/>
        <v>350</v>
      </c>
      <c r="Q357" s="398"/>
      <c r="R357" s="399">
        <v>350</v>
      </c>
      <c r="S357" s="400"/>
      <c r="T357" s="401"/>
    </row>
    <row r="358" spans="1:20">
      <c r="A358" s="31">
        <f t="shared" si="12"/>
        <v>58</v>
      </c>
      <c r="B358" s="31" t="s">
        <v>181</v>
      </c>
      <c r="C358" s="33" t="s">
        <v>182</v>
      </c>
      <c r="D358" s="392">
        <v>250</v>
      </c>
      <c r="E358" s="55">
        <v>0</v>
      </c>
      <c r="F358" s="55">
        <f t="shared" si="10"/>
        <v>250</v>
      </c>
      <c r="G358" s="181" t="s">
        <v>138</v>
      </c>
      <c r="H358" s="33" t="s">
        <v>139</v>
      </c>
      <c r="I358" s="30">
        <v>100</v>
      </c>
      <c r="J358" s="30">
        <v>0</v>
      </c>
      <c r="K358" s="30">
        <f t="shared" si="13"/>
        <v>100</v>
      </c>
      <c r="L358" s="30">
        <v>100</v>
      </c>
      <c r="M358" s="30">
        <v>60</v>
      </c>
      <c r="N358" s="130">
        <v>100</v>
      </c>
      <c r="O358" s="157">
        <v>0</v>
      </c>
      <c r="P358" s="158">
        <f t="shared" si="11"/>
        <v>100</v>
      </c>
      <c r="Q358" s="398"/>
      <c r="R358" s="399">
        <v>100</v>
      </c>
      <c r="S358" s="400"/>
      <c r="T358" s="401"/>
    </row>
    <row r="359" spans="1:20">
      <c r="A359" s="31">
        <f t="shared" si="12"/>
        <v>59</v>
      </c>
      <c r="B359" s="31" t="s">
        <v>183</v>
      </c>
      <c r="C359" s="33" t="s">
        <v>184</v>
      </c>
      <c r="D359" s="392">
        <v>500</v>
      </c>
      <c r="E359" s="55">
        <v>0</v>
      </c>
      <c r="F359" s="55">
        <f t="shared" si="10"/>
        <v>500</v>
      </c>
      <c r="G359" s="31" t="s">
        <v>185</v>
      </c>
      <c r="H359" s="33" t="s">
        <v>182</v>
      </c>
      <c r="I359" s="30">
        <v>250</v>
      </c>
      <c r="J359" s="30">
        <v>0</v>
      </c>
      <c r="K359" s="30">
        <f t="shared" si="13"/>
        <v>250</v>
      </c>
      <c r="L359" s="30">
        <v>600</v>
      </c>
      <c r="M359" s="30"/>
      <c r="N359" s="130">
        <v>700</v>
      </c>
      <c r="O359" s="157">
        <v>0</v>
      </c>
      <c r="P359" s="158">
        <f t="shared" si="11"/>
        <v>700</v>
      </c>
      <c r="Q359" s="398"/>
      <c r="R359" s="399">
        <v>700</v>
      </c>
      <c r="S359" s="400"/>
      <c r="T359" s="401"/>
    </row>
    <row r="360" spans="1:20">
      <c r="A360" s="31">
        <f t="shared" si="12"/>
        <v>60</v>
      </c>
      <c r="B360" s="31" t="s">
        <v>186</v>
      </c>
      <c r="C360" s="33" t="s">
        <v>187</v>
      </c>
      <c r="D360" s="392">
        <v>300</v>
      </c>
      <c r="E360" s="55">
        <v>0</v>
      </c>
      <c r="F360" s="55">
        <f t="shared" si="10"/>
        <v>300</v>
      </c>
      <c r="G360" s="31" t="s">
        <v>183</v>
      </c>
      <c r="H360" s="33" t="s">
        <v>188</v>
      </c>
      <c r="I360" s="30">
        <v>600</v>
      </c>
      <c r="J360" s="30">
        <v>0</v>
      </c>
      <c r="K360" s="30">
        <f t="shared" si="13"/>
        <v>600</v>
      </c>
      <c r="L360" s="30">
        <v>500</v>
      </c>
      <c r="M360" s="30">
        <v>500</v>
      </c>
      <c r="N360" s="130">
        <v>1100</v>
      </c>
      <c r="O360" s="157">
        <v>0</v>
      </c>
      <c r="P360" s="158">
        <f t="shared" si="11"/>
        <v>1100</v>
      </c>
      <c r="Q360" s="398"/>
      <c r="R360" s="399">
        <v>1000</v>
      </c>
      <c r="S360" s="400"/>
      <c r="T360" s="401"/>
    </row>
    <row r="361" spans="1:20">
      <c r="A361" s="31">
        <f t="shared" si="12"/>
        <v>61</v>
      </c>
      <c r="B361" s="31" t="s">
        <v>189</v>
      </c>
      <c r="C361" s="33" t="s">
        <v>141</v>
      </c>
      <c r="D361" s="392">
        <v>50</v>
      </c>
      <c r="E361" s="55">
        <v>0</v>
      </c>
      <c r="F361" s="55">
        <f t="shared" si="10"/>
        <v>50</v>
      </c>
      <c r="G361" s="31" t="s">
        <v>186</v>
      </c>
      <c r="H361" s="33" t="s">
        <v>190</v>
      </c>
      <c r="I361" s="30">
        <v>350</v>
      </c>
      <c r="J361" s="30">
        <v>0</v>
      </c>
      <c r="K361" s="30">
        <f t="shared" si="13"/>
        <v>350</v>
      </c>
      <c r="L361" s="30">
        <v>300</v>
      </c>
      <c r="M361" s="30">
        <v>300</v>
      </c>
      <c r="N361" s="130">
        <v>800</v>
      </c>
      <c r="O361" s="157">
        <v>0</v>
      </c>
      <c r="P361" s="158">
        <f t="shared" si="11"/>
        <v>800</v>
      </c>
      <c r="Q361" s="398"/>
      <c r="R361" s="399">
        <v>800</v>
      </c>
      <c r="S361" s="400"/>
      <c r="T361" s="401"/>
    </row>
    <row r="362" spans="1:20">
      <c r="A362" s="31">
        <f t="shared" si="12"/>
        <v>62</v>
      </c>
      <c r="B362" s="31"/>
      <c r="C362" s="33"/>
      <c r="D362" s="392"/>
      <c r="E362" s="55"/>
      <c r="F362" s="55"/>
      <c r="G362" s="31" t="s">
        <v>140</v>
      </c>
      <c r="H362" s="33" t="s">
        <v>141</v>
      </c>
      <c r="I362" s="30">
        <v>50</v>
      </c>
      <c r="J362" s="30">
        <v>0</v>
      </c>
      <c r="K362" s="30">
        <f t="shared" si="13"/>
        <v>50</v>
      </c>
      <c r="L362" s="30">
        <v>150</v>
      </c>
      <c r="M362" s="30">
        <v>170</v>
      </c>
      <c r="N362" s="130">
        <v>200</v>
      </c>
      <c r="O362" s="157">
        <v>0</v>
      </c>
      <c r="P362" s="158">
        <f t="shared" si="11"/>
        <v>200</v>
      </c>
      <c r="Q362" s="398"/>
      <c r="R362" s="399">
        <v>170</v>
      </c>
      <c r="S362" s="400"/>
      <c r="T362" s="401"/>
    </row>
    <row r="363" spans="1:20" s="239" customFormat="1">
      <c r="A363" s="31">
        <f t="shared" si="12"/>
        <v>63</v>
      </c>
      <c r="B363" s="31"/>
      <c r="C363" s="33"/>
      <c r="D363" s="392"/>
      <c r="E363" s="55"/>
      <c r="F363" s="55"/>
      <c r="G363" s="31" t="s">
        <v>191</v>
      </c>
      <c r="H363" s="33" t="s">
        <v>192</v>
      </c>
      <c r="I363" s="30"/>
      <c r="J363" s="30"/>
      <c r="K363" s="30"/>
      <c r="L363" s="30"/>
      <c r="M363" s="30"/>
      <c r="N363" s="130">
        <v>400</v>
      </c>
      <c r="O363" s="157">
        <v>0</v>
      </c>
      <c r="P363" s="158">
        <f t="shared" si="11"/>
        <v>400</v>
      </c>
      <c r="Q363" s="398"/>
      <c r="R363" s="399">
        <v>400</v>
      </c>
      <c r="S363" s="400"/>
      <c r="T363" s="401"/>
    </row>
    <row r="364" spans="1:20" ht="16.149999999999999" customHeight="1">
      <c r="A364" s="31">
        <f t="shared" si="12"/>
        <v>64</v>
      </c>
      <c r="B364" s="27"/>
      <c r="C364" s="28" t="s">
        <v>193</v>
      </c>
      <c r="D364" s="392"/>
      <c r="E364" s="55"/>
      <c r="F364" s="55"/>
      <c r="G364" s="181" t="s">
        <v>194</v>
      </c>
      <c r="H364" s="270" t="s">
        <v>195</v>
      </c>
      <c r="I364" s="30"/>
      <c r="J364" s="30"/>
      <c r="K364" s="30"/>
      <c r="L364" s="30"/>
      <c r="M364" s="30"/>
      <c r="N364" s="130">
        <v>1000</v>
      </c>
      <c r="O364" s="157">
        <v>0</v>
      </c>
      <c r="P364" s="158">
        <f t="shared" si="11"/>
        <v>1000</v>
      </c>
      <c r="Q364" s="398"/>
      <c r="R364" s="399"/>
      <c r="S364" s="400"/>
      <c r="T364" s="401"/>
    </row>
    <row r="365" spans="1:20" ht="16.149999999999999" customHeight="1">
      <c r="A365" s="31">
        <f t="shared" si="12"/>
        <v>65</v>
      </c>
      <c r="B365" s="31"/>
      <c r="C365" s="33"/>
      <c r="D365" s="392"/>
      <c r="E365" s="55"/>
      <c r="F365" s="55"/>
      <c r="G365" s="181" t="s">
        <v>196</v>
      </c>
      <c r="H365" s="270" t="s">
        <v>197</v>
      </c>
      <c r="I365" s="30"/>
      <c r="J365" s="30"/>
      <c r="K365" s="30"/>
      <c r="L365" s="30"/>
      <c r="M365" s="30"/>
      <c r="N365" s="130">
        <v>450</v>
      </c>
      <c r="O365" s="157">
        <v>0</v>
      </c>
      <c r="P365" s="158">
        <f t="shared" si="11"/>
        <v>450</v>
      </c>
      <c r="Q365" s="398"/>
      <c r="R365" s="399">
        <v>450</v>
      </c>
      <c r="S365" s="400"/>
      <c r="T365" s="401"/>
    </row>
    <row r="366" spans="1:20">
      <c r="A366" s="31"/>
      <c r="B366" s="31" t="s">
        <v>198</v>
      </c>
      <c r="C366" s="33" t="s">
        <v>199</v>
      </c>
      <c r="D366" s="392">
        <v>100</v>
      </c>
      <c r="E366" s="55">
        <v>0</v>
      </c>
      <c r="F366" s="55">
        <f t="shared" ref="F366:F376" si="14">D366</f>
        <v>100</v>
      </c>
      <c r="G366" s="30"/>
      <c r="H366" s="28" t="s">
        <v>193</v>
      </c>
      <c r="I366" s="30"/>
      <c r="J366" s="30"/>
      <c r="K366" s="30"/>
      <c r="L366" s="30"/>
      <c r="M366" s="30"/>
      <c r="N366" s="130"/>
      <c r="O366" s="157"/>
      <c r="P366" s="158"/>
      <c r="Q366" s="398"/>
      <c r="R366" s="399"/>
    </row>
    <row r="367" spans="1:20">
      <c r="A367" s="31">
        <v>66</v>
      </c>
      <c r="B367" s="31" t="s">
        <v>200</v>
      </c>
      <c r="C367" s="33" t="s">
        <v>201</v>
      </c>
      <c r="D367" s="392">
        <v>250</v>
      </c>
      <c r="E367" s="55">
        <v>0</v>
      </c>
      <c r="F367" s="55">
        <f t="shared" si="14"/>
        <v>250</v>
      </c>
      <c r="G367" s="31" t="s">
        <v>202</v>
      </c>
      <c r="H367" s="33" t="s">
        <v>199</v>
      </c>
      <c r="I367" s="30">
        <v>100</v>
      </c>
      <c r="J367" s="30">
        <v>0</v>
      </c>
      <c r="K367" s="30">
        <f t="shared" ref="K367:K379" si="15">I367+J367</f>
        <v>100</v>
      </c>
      <c r="L367" s="30">
        <v>100</v>
      </c>
      <c r="M367" s="30">
        <v>110</v>
      </c>
      <c r="N367" s="130">
        <v>100</v>
      </c>
      <c r="O367" s="157">
        <v>0</v>
      </c>
      <c r="P367" s="158">
        <f t="shared" ref="P367:P385" si="16">O367+N367</f>
        <v>100</v>
      </c>
      <c r="Q367" s="398"/>
      <c r="R367" s="399">
        <v>100</v>
      </c>
      <c r="S367" s="400"/>
      <c r="T367" s="401"/>
    </row>
    <row r="368" spans="1:20">
      <c r="A368" s="31">
        <f>A367+1</f>
        <v>67</v>
      </c>
      <c r="B368" s="31" t="s">
        <v>203</v>
      </c>
      <c r="C368" s="33" t="s">
        <v>70</v>
      </c>
      <c r="D368" s="392">
        <v>100</v>
      </c>
      <c r="E368" s="55">
        <v>0</v>
      </c>
      <c r="F368" s="55">
        <f t="shared" si="14"/>
        <v>100</v>
      </c>
      <c r="G368" s="31" t="s">
        <v>200</v>
      </c>
      <c r="H368" s="33" t="s">
        <v>201</v>
      </c>
      <c r="I368" s="30">
        <v>250</v>
      </c>
      <c r="J368" s="30">
        <v>0</v>
      </c>
      <c r="K368" s="30">
        <f t="shared" si="15"/>
        <v>250</v>
      </c>
      <c r="L368" s="30">
        <v>250</v>
      </c>
      <c r="M368" s="30">
        <v>250</v>
      </c>
      <c r="N368" s="130">
        <v>250</v>
      </c>
      <c r="O368" s="157">
        <v>0</v>
      </c>
      <c r="P368" s="158">
        <f t="shared" si="16"/>
        <v>250</v>
      </c>
      <c r="Q368" s="398"/>
      <c r="R368" s="399">
        <v>250</v>
      </c>
      <c r="S368" s="400"/>
      <c r="T368" s="401"/>
    </row>
    <row r="369" spans="1:20">
      <c r="A369" s="31">
        <f t="shared" ref="A369:A385" si="17">A368+1</f>
        <v>68</v>
      </c>
      <c r="B369" s="31" t="s">
        <v>204</v>
      </c>
      <c r="C369" s="33" t="s">
        <v>205</v>
      </c>
      <c r="D369" s="392">
        <v>100</v>
      </c>
      <c r="E369" s="55">
        <v>0</v>
      </c>
      <c r="F369" s="55">
        <f t="shared" si="14"/>
        <v>100</v>
      </c>
      <c r="G369" s="31" t="s">
        <v>203</v>
      </c>
      <c r="H369" s="33" t="s">
        <v>70</v>
      </c>
      <c r="I369" s="30">
        <v>100</v>
      </c>
      <c r="J369" s="30">
        <v>0</v>
      </c>
      <c r="K369" s="30">
        <f t="shared" si="15"/>
        <v>100</v>
      </c>
      <c r="L369" s="30">
        <v>100</v>
      </c>
      <c r="M369" s="30">
        <v>80</v>
      </c>
      <c r="N369" s="130">
        <v>100</v>
      </c>
      <c r="O369" s="157">
        <v>0</v>
      </c>
      <c r="P369" s="158">
        <f t="shared" si="16"/>
        <v>100</v>
      </c>
      <c r="Q369" s="398"/>
      <c r="R369" s="399">
        <v>80</v>
      </c>
      <c r="S369" s="400"/>
      <c r="T369" s="401"/>
    </row>
    <row r="370" spans="1:20">
      <c r="A370" s="31">
        <f t="shared" si="17"/>
        <v>69</v>
      </c>
      <c r="B370" s="31" t="s">
        <v>206</v>
      </c>
      <c r="C370" s="33" t="s">
        <v>207</v>
      </c>
      <c r="D370" s="392">
        <v>100</v>
      </c>
      <c r="E370" s="55">
        <v>0</v>
      </c>
      <c r="F370" s="55">
        <f t="shared" si="14"/>
        <v>100</v>
      </c>
      <c r="G370" s="31" t="s">
        <v>204</v>
      </c>
      <c r="H370" s="33" t="s">
        <v>205</v>
      </c>
      <c r="I370" s="30">
        <v>100</v>
      </c>
      <c r="J370" s="30">
        <v>0</v>
      </c>
      <c r="K370" s="30">
        <f t="shared" si="15"/>
        <v>100</v>
      </c>
      <c r="L370" s="30">
        <v>100</v>
      </c>
      <c r="M370" s="30">
        <v>80</v>
      </c>
      <c r="N370" s="130">
        <v>100</v>
      </c>
      <c r="O370" s="157">
        <v>0</v>
      </c>
      <c r="P370" s="158">
        <f t="shared" si="16"/>
        <v>100</v>
      </c>
      <c r="Q370" s="398"/>
      <c r="R370" s="399">
        <v>100</v>
      </c>
      <c r="S370" s="400"/>
      <c r="T370" s="401"/>
    </row>
    <row r="371" spans="1:20">
      <c r="A371" s="31">
        <f t="shared" si="17"/>
        <v>70</v>
      </c>
      <c r="B371" s="31" t="s">
        <v>208</v>
      </c>
      <c r="C371" s="33" t="s">
        <v>209</v>
      </c>
      <c r="D371" s="392">
        <v>150</v>
      </c>
      <c r="E371" s="55">
        <v>0</v>
      </c>
      <c r="F371" s="55">
        <f t="shared" si="14"/>
        <v>150</v>
      </c>
      <c r="G371" s="31" t="s">
        <v>210</v>
      </c>
      <c r="H371" s="33" t="s">
        <v>207</v>
      </c>
      <c r="I371" s="30">
        <v>100</v>
      </c>
      <c r="J371" s="30">
        <v>0</v>
      </c>
      <c r="K371" s="30">
        <f t="shared" si="15"/>
        <v>100</v>
      </c>
      <c r="L371" s="30">
        <v>100</v>
      </c>
      <c r="M371" s="30">
        <v>90</v>
      </c>
      <c r="N371" s="130">
        <v>100</v>
      </c>
      <c r="O371" s="157">
        <v>0</v>
      </c>
      <c r="P371" s="158">
        <f t="shared" si="16"/>
        <v>100</v>
      </c>
      <c r="Q371" s="398"/>
      <c r="R371" s="399">
        <v>90</v>
      </c>
      <c r="S371" s="400"/>
      <c r="T371" s="401"/>
    </row>
    <row r="372" spans="1:20">
      <c r="A372" s="31">
        <f t="shared" si="17"/>
        <v>71</v>
      </c>
      <c r="B372" s="31" t="s">
        <v>211</v>
      </c>
      <c r="C372" s="33" t="s">
        <v>212</v>
      </c>
      <c r="D372" s="392">
        <v>200</v>
      </c>
      <c r="E372" s="55">
        <v>0</v>
      </c>
      <c r="F372" s="55">
        <f t="shared" si="14"/>
        <v>200</v>
      </c>
      <c r="G372" s="31" t="s">
        <v>208</v>
      </c>
      <c r="H372" s="33" t="s">
        <v>209</v>
      </c>
      <c r="I372" s="30">
        <v>150</v>
      </c>
      <c r="J372" s="30">
        <v>0</v>
      </c>
      <c r="K372" s="30">
        <f t="shared" si="15"/>
        <v>150</v>
      </c>
      <c r="L372" s="30">
        <v>100</v>
      </c>
      <c r="M372" s="30">
        <v>160</v>
      </c>
      <c r="N372" s="130">
        <v>150</v>
      </c>
      <c r="O372" s="157">
        <v>0</v>
      </c>
      <c r="P372" s="158">
        <f t="shared" si="16"/>
        <v>150</v>
      </c>
      <c r="Q372" s="398"/>
      <c r="R372" s="399"/>
      <c r="S372" s="400"/>
      <c r="T372" s="401"/>
    </row>
    <row r="373" spans="1:20">
      <c r="A373" s="31">
        <f t="shared" si="17"/>
        <v>72</v>
      </c>
      <c r="B373" s="31" t="s">
        <v>213</v>
      </c>
      <c r="C373" s="33" t="s">
        <v>214</v>
      </c>
      <c r="D373" s="392">
        <v>150</v>
      </c>
      <c r="E373" s="55">
        <v>0</v>
      </c>
      <c r="F373" s="55">
        <f t="shared" si="14"/>
        <v>150</v>
      </c>
      <c r="G373" s="31" t="s">
        <v>215</v>
      </c>
      <c r="H373" s="33" t="s">
        <v>212</v>
      </c>
      <c r="I373" s="30">
        <v>200</v>
      </c>
      <c r="J373" s="30">
        <v>0</v>
      </c>
      <c r="K373" s="30">
        <f t="shared" si="15"/>
        <v>200</v>
      </c>
      <c r="L373" s="30"/>
      <c r="M373" s="30">
        <v>200</v>
      </c>
      <c r="N373" s="130">
        <v>200</v>
      </c>
      <c r="O373" s="157">
        <v>0</v>
      </c>
      <c r="P373" s="158">
        <f t="shared" si="16"/>
        <v>200</v>
      </c>
      <c r="Q373" s="398"/>
      <c r="R373" s="399"/>
      <c r="S373" s="400"/>
      <c r="T373" s="401"/>
    </row>
    <row r="374" spans="1:20">
      <c r="A374" s="31">
        <f t="shared" si="17"/>
        <v>73</v>
      </c>
      <c r="B374" s="31" t="s">
        <v>216</v>
      </c>
      <c r="C374" s="33" t="s">
        <v>217</v>
      </c>
      <c r="D374" s="392">
        <v>500</v>
      </c>
      <c r="E374" s="55">
        <v>0</v>
      </c>
      <c r="F374" s="55">
        <f t="shared" si="14"/>
        <v>500</v>
      </c>
      <c r="G374" s="31" t="s">
        <v>218</v>
      </c>
      <c r="H374" s="33" t="s">
        <v>214</v>
      </c>
      <c r="I374" s="30">
        <v>150</v>
      </c>
      <c r="J374" s="30">
        <v>0</v>
      </c>
      <c r="K374" s="30">
        <f t="shared" si="15"/>
        <v>150</v>
      </c>
      <c r="L374" s="30">
        <v>50</v>
      </c>
      <c r="M374" s="30">
        <v>100</v>
      </c>
      <c r="N374" s="130">
        <v>100</v>
      </c>
      <c r="O374" s="157">
        <v>0</v>
      </c>
      <c r="P374" s="158">
        <f t="shared" si="16"/>
        <v>100</v>
      </c>
      <c r="Q374" s="398"/>
      <c r="R374" s="399">
        <v>100</v>
      </c>
      <c r="S374" s="400"/>
      <c r="T374" s="401"/>
    </row>
    <row r="375" spans="1:20">
      <c r="A375" s="31">
        <f t="shared" si="17"/>
        <v>74</v>
      </c>
      <c r="B375" s="27"/>
      <c r="C375" s="28" t="s">
        <v>219</v>
      </c>
      <c r="D375" s="392"/>
      <c r="E375" s="55"/>
      <c r="F375" s="55"/>
      <c r="G375" s="181" t="s">
        <v>220</v>
      </c>
      <c r="H375" s="270" t="s">
        <v>221</v>
      </c>
      <c r="I375" s="30"/>
      <c r="J375" s="30"/>
      <c r="K375" s="30"/>
      <c r="L375" s="30"/>
      <c r="M375" s="30"/>
      <c r="N375" s="130">
        <v>250</v>
      </c>
      <c r="O375" s="157">
        <v>0</v>
      </c>
      <c r="P375" s="158">
        <f t="shared" si="16"/>
        <v>250</v>
      </c>
      <c r="Q375" s="398"/>
      <c r="R375" s="399">
        <v>250</v>
      </c>
      <c r="S375" s="400"/>
      <c r="T375" s="401"/>
    </row>
    <row r="376" spans="1:20">
      <c r="A376" s="31">
        <f t="shared" si="17"/>
        <v>75</v>
      </c>
      <c r="B376" s="31" t="s">
        <v>222</v>
      </c>
      <c r="C376" s="33" t="s">
        <v>223</v>
      </c>
      <c r="D376" s="392">
        <v>300</v>
      </c>
      <c r="E376" s="55">
        <v>0</v>
      </c>
      <c r="F376" s="55">
        <f t="shared" si="14"/>
        <v>300</v>
      </c>
      <c r="G376" s="31" t="s">
        <v>216</v>
      </c>
      <c r="H376" s="33" t="s">
        <v>224</v>
      </c>
      <c r="I376" s="30">
        <v>600</v>
      </c>
      <c r="J376" s="30">
        <v>0</v>
      </c>
      <c r="K376" s="30">
        <f t="shared" si="15"/>
        <v>600</v>
      </c>
      <c r="L376" s="30">
        <v>500</v>
      </c>
      <c r="M376" s="30">
        <v>500</v>
      </c>
      <c r="N376" s="130">
        <v>1300</v>
      </c>
      <c r="O376" s="157">
        <v>0</v>
      </c>
      <c r="P376" s="158">
        <f t="shared" si="16"/>
        <v>1300</v>
      </c>
      <c r="Q376" s="398"/>
      <c r="R376" s="399"/>
      <c r="S376" s="400"/>
      <c r="T376" s="401"/>
    </row>
    <row r="377" spans="1:20" s="239" customFormat="1" ht="30">
      <c r="A377" s="31">
        <f t="shared" si="17"/>
        <v>76</v>
      </c>
      <c r="B377" s="31"/>
      <c r="C377" s="33"/>
      <c r="D377" s="392"/>
      <c r="E377" s="55"/>
      <c r="F377" s="55"/>
      <c r="G377" s="31" t="s">
        <v>216</v>
      </c>
      <c r="H377" s="33" t="s">
        <v>225</v>
      </c>
      <c r="I377" s="30"/>
      <c r="J377" s="30"/>
      <c r="K377" s="30"/>
      <c r="L377" s="30"/>
      <c r="M377" s="30"/>
      <c r="N377" s="130">
        <v>2000</v>
      </c>
      <c r="O377" s="157">
        <v>0</v>
      </c>
      <c r="P377" s="158">
        <f t="shared" si="16"/>
        <v>2000</v>
      </c>
      <c r="Q377" s="398"/>
      <c r="R377" s="399">
        <v>2000</v>
      </c>
      <c r="S377" s="400"/>
      <c r="T377" s="401"/>
    </row>
    <row r="378" spans="1:20" s="239" customFormat="1">
      <c r="A378" s="31">
        <f t="shared" si="17"/>
        <v>77</v>
      </c>
      <c r="B378" s="31"/>
      <c r="C378" s="33"/>
      <c r="D378" s="392"/>
      <c r="E378" s="55"/>
      <c r="F378" s="55"/>
      <c r="G378" s="31" t="s">
        <v>216</v>
      </c>
      <c r="H378" s="33" t="s">
        <v>226</v>
      </c>
      <c r="I378" s="30"/>
      <c r="J378" s="30"/>
      <c r="K378" s="30"/>
      <c r="L378" s="30"/>
      <c r="M378" s="30"/>
      <c r="N378" s="130">
        <v>1000</v>
      </c>
      <c r="O378" s="157">
        <v>0</v>
      </c>
      <c r="P378" s="158">
        <f t="shared" si="16"/>
        <v>1000</v>
      </c>
      <c r="Q378" s="398"/>
      <c r="R378" s="399">
        <v>1000</v>
      </c>
      <c r="S378" s="407"/>
      <c r="T378" s="401"/>
    </row>
    <row r="379" spans="1:20">
      <c r="A379" s="31">
        <f t="shared" si="17"/>
        <v>78</v>
      </c>
      <c r="B379" s="31"/>
      <c r="C379" s="33"/>
      <c r="D379" s="392"/>
      <c r="E379" s="55"/>
      <c r="F379" s="55"/>
      <c r="G379" s="31" t="s">
        <v>222</v>
      </c>
      <c r="H379" s="33" t="s">
        <v>227</v>
      </c>
      <c r="I379" s="30">
        <v>350</v>
      </c>
      <c r="J379" s="30">
        <v>0</v>
      </c>
      <c r="K379" s="30">
        <f t="shared" si="15"/>
        <v>350</v>
      </c>
      <c r="L379" s="30">
        <v>300</v>
      </c>
      <c r="M379" s="30">
        <v>300</v>
      </c>
      <c r="N379" s="130">
        <v>1000</v>
      </c>
      <c r="O379" s="157">
        <v>0</v>
      </c>
      <c r="P379" s="158">
        <f t="shared" si="16"/>
        <v>1000</v>
      </c>
      <c r="Q379" s="398"/>
      <c r="R379" s="399">
        <v>1000</v>
      </c>
      <c r="S379" s="400"/>
      <c r="T379" s="401"/>
    </row>
    <row r="380" spans="1:20">
      <c r="A380" s="31">
        <f t="shared" si="17"/>
        <v>79</v>
      </c>
      <c r="B380" s="27"/>
      <c r="C380" s="28"/>
      <c r="D380" s="392"/>
      <c r="E380" s="55"/>
      <c r="F380" s="55"/>
      <c r="G380" s="181" t="s">
        <v>228</v>
      </c>
      <c r="H380" s="270" t="s">
        <v>229</v>
      </c>
      <c r="I380" s="30"/>
      <c r="J380" s="30"/>
      <c r="K380" s="30"/>
      <c r="L380" s="30"/>
      <c r="M380" s="30"/>
      <c r="N380" s="130">
        <v>6200</v>
      </c>
      <c r="O380" s="157">
        <v>0</v>
      </c>
      <c r="P380" s="158">
        <f t="shared" si="16"/>
        <v>6200</v>
      </c>
      <c r="Q380" s="398"/>
      <c r="R380" s="399">
        <v>6200</v>
      </c>
      <c r="S380" s="400"/>
      <c r="T380" s="401"/>
    </row>
    <row r="381" spans="1:20">
      <c r="A381" s="31">
        <f t="shared" si="17"/>
        <v>80</v>
      </c>
      <c r="B381" s="27"/>
      <c r="C381" s="28"/>
      <c r="D381" s="392"/>
      <c r="E381" s="55"/>
      <c r="F381" s="55"/>
      <c r="G381" s="181" t="s">
        <v>230</v>
      </c>
      <c r="H381" s="270" t="s">
        <v>231</v>
      </c>
      <c r="I381" s="30"/>
      <c r="J381" s="30"/>
      <c r="K381" s="30"/>
      <c r="L381" s="30"/>
      <c r="M381" s="30"/>
      <c r="N381" s="130">
        <v>6200</v>
      </c>
      <c r="O381" s="157">
        <v>0</v>
      </c>
      <c r="P381" s="158">
        <f t="shared" si="16"/>
        <v>6200</v>
      </c>
      <c r="Q381" s="398"/>
      <c r="R381" s="399">
        <v>6200</v>
      </c>
      <c r="S381" s="400"/>
      <c r="T381" s="401"/>
    </row>
    <row r="382" spans="1:20">
      <c r="A382" s="31">
        <f t="shared" si="17"/>
        <v>81</v>
      </c>
      <c r="B382" s="27"/>
      <c r="C382" s="28"/>
      <c r="D382" s="392"/>
      <c r="E382" s="55"/>
      <c r="F382" s="55"/>
      <c r="G382" s="181" t="s">
        <v>232</v>
      </c>
      <c r="H382" s="270" t="s">
        <v>233</v>
      </c>
      <c r="I382" s="30"/>
      <c r="J382" s="30"/>
      <c r="K382" s="30"/>
      <c r="L382" s="30"/>
      <c r="M382" s="30"/>
      <c r="N382" s="130">
        <v>5200</v>
      </c>
      <c r="O382" s="157">
        <v>0</v>
      </c>
      <c r="P382" s="158">
        <f t="shared" si="16"/>
        <v>5200</v>
      </c>
      <c r="Q382" s="398"/>
      <c r="R382" s="399">
        <v>5200</v>
      </c>
      <c r="S382" s="400"/>
      <c r="T382" s="401"/>
    </row>
    <row r="383" spans="1:20">
      <c r="A383" s="31">
        <f t="shared" si="17"/>
        <v>82</v>
      </c>
      <c r="B383" s="27"/>
      <c r="C383" s="28"/>
      <c r="D383" s="392"/>
      <c r="E383" s="55"/>
      <c r="F383" s="55"/>
      <c r="G383" s="181" t="s">
        <v>234</v>
      </c>
      <c r="H383" s="270" t="s">
        <v>235</v>
      </c>
      <c r="I383" s="30"/>
      <c r="J383" s="30"/>
      <c r="K383" s="30"/>
      <c r="L383" s="30"/>
      <c r="M383" s="30"/>
      <c r="N383" s="130">
        <v>5200</v>
      </c>
      <c r="O383" s="157">
        <v>0</v>
      </c>
      <c r="P383" s="158">
        <f t="shared" si="16"/>
        <v>5200</v>
      </c>
      <c r="Q383" s="398"/>
      <c r="R383" s="399">
        <v>5200</v>
      </c>
      <c r="S383" s="400"/>
      <c r="T383" s="401"/>
    </row>
    <row r="384" spans="1:20">
      <c r="A384" s="31">
        <f t="shared" si="17"/>
        <v>83</v>
      </c>
      <c r="B384" s="27"/>
      <c r="C384" s="28"/>
      <c r="D384" s="392"/>
      <c r="E384" s="55"/>
      <c r="F384" s="55"/>
      <c r="G384" s="181" t="s">
        <v>236</v>
      </c>
      <c r="H384" s="270" t="s">
        <v>237</v>
      </c>
      <c r="I384" s="30"/>
      <c r="J384" s="30"/>
      <c r="K384" s="30"/>
      <c r="L384" s="30"/>
      <c r="M384" s="30"/>
      <c r="N384" s="130">
        <v>1000</v>
      </c>
      <c r="O384" s="157">
        <v>0</v>
      </c>
      <c r="P384" s="158">
        <f t="shared" si="16"/>
        <v>1000</v>
      </c>
      <c r="Q384" s="398"/>
      <c r="R384" s="399">
        <v>1000</v>
      </c>
      <c r="S384" s="400"/>
      <c r="T384" s="401"/>
    </row>
    <row r="385" spans="1:20">
      <c r="A385" s="31">
        <f t="shared" si="17"/>
        <v>84</v>
      </c>
      <c r="B385" s="27"/>
      <c r="C385" s="28"/>
      <c r="D385" s="392"/>
      <c r="E385" s="55"/>
      <c r="F385" s="55"/>
      <c r="G385" s="181" t="s">
        <v>238</v>
      </c>
      <c r="H385" s="270" t="s">
        <v>239</v>
      </c>
      <c r="I385" s="30"/>
      <c r="J385" s="30"/>
      <c r="K385" s="30"/>
      <c r="L385" s="30"/>
      <c r="M385" s="30"/>
      <c r="N385" s="130">
        <v>1000</v>
      </c>
      <c r="O385" s="157">
        <v>0</v>
      </c>
      <c r="P385" s="158">
        <f t="shared" si="16"/>
        <v>1000</v>
      </c>
      <c r="Q385" s="398"/>
      <c r="R385" s="399">
        <v>1000</v>
      </c>
      <c r="S385" s="400"/>
      <c r="T385" s="401"/>
    </row>
    <row r="386" spans="1:20">
      <c r="A386" s="31"/>
      <c r="B386" s="27"/>
      <c r="C386" s="28"/>
      <c r="D386" s="392"/>
      <c r="E386" s="55"/>
      <c r="F386" s="55"/>
      <c r="G386" s="181"/>
      <c r="H386" s="271" t="s">
        <v>240</v>
      </c>
      <c r="I386" s="30"/>
      <c r="J386" s="30"/>
      <c r="K386" s="30"/>
      <c r="L386" s="30"/>
      <c r="M386" s="30"/>
      <c r="N386" s="130"/>
      <c r="O386" s="157"/>
      <c r="P386" s="158"/>
      <c r="Q386" s="398"/>
      <c r="R386" s="399"/>
      <c r="S386" s="400"/>
      <c r="T386" s="401"/>
    </row>
    <row r="387" spans="1:20">
      <c r="A387" s="31">
        <v>85</v>
      </c>
      <c r="B387" s="27"/>
      <c r="C387" s="28"/>
      <c r="D387" s="392"/>
      <c r="E387" s="55"/>
      <c r="F387" s="55"/>
      <c r="G387" s="181" t="s">
        <v>241</v>
      </c>
      <c r="H387" s="270" t="s">
        <v>242</v>
      </c>
      <c r="I387" s="30"/>
      <c r="J387" s="30"/>
      <c r="K387" s="30"/>
      <c r="L387" s="30"/>
      <c r="M387" s="30"/>
      <c r="N387" s="130">
        <v>550</v>
      </c>
      <c r="O387" s="157">
        <v>0</v>
      </c>
      <c r="P387" s="158">
        <f t="shared" ref="P387:P393" si="18">O387+N387</f>
        <v>550</v>
      </c>
      <c r="Q387" s="398"/>
      <c r="R387" s="399">
        <v>520</v>
      </c>
      <c r="S387" s="400"/>
      <c r="T387" s="401"/>
    </row>
    <row r="388" spans="1:20">
      <c r="A388" s="31">
        <f>A387+1</f>
        <v>86</v>
      </c>
      <c r="B388" s="27"/>
      <c r="C388" s="28"/>
      <c r="D388" s="392"/>
      <c r="E388" s="55"/>
      <c r="F388" s="55"/>
      <c r="G388" s="181" t="s">
        <v>243</v>
      </c>
      <c r="H388" s="270" t="s">
        <v>244</v>
      </c>
      <c r="I388" s="30"/>
      <c r="J388" s="30"/>
      <c r="K388" s="30"/>
      <c r="L388" s="30"/>
      <c r="M388" s="30"/>
      <c r="N388" s="130">
        <v>550</v>
      </c>
      <c r="O388" s="157">
        <v>0</v>
      </c>
      <c r="P388" s="158">
        <f t="shared" si="18"/>
        <v>550</v>
      </c>
      <c r="Q388" s="398"/>
      <c r="R388" s="399">
        <v>520</v>
      </c>
      <c r="S388" s="400"/>
      <c r="T388" s="401"/>
    </row>
    <row r="389" spans="1:20">
      <c r="A389" s="31">
        <f t="shared" ref="A389:A393" si="19">A388+1</f>
        <v>87</v>
      </c>
      <c r="B389" s="27"/>
      <c r="C389" s="28"/>
      <c r="D389" s="392"/>
      <c r="E389" s="55"/>
      <c r="F389" s="55"/>
      <c r="G389" s="181" t="s">
        <v>245</v>
      </c>
      <c r="H389" s="270" t="s">
        <v>246</v>
      </c>
      <c r="I389" s="30"/>
      <c r="J389" s="30"/>
      <c r="K389" s="30"/>
      <c r="L389" s="30"/>
      <c r="M389" s="30"/>
      <c r="N389" s="130">
        <v>550</v>
      </c>
      <c r="O389" s="157">
        <v>0</v>
      </c>
      <c r="P389" s="158">
        <f t="shared" si="18"/>
        <v>550</v>
      </c>
      <c r="Q389" s="398"/>
      <c r="R389" s="399">
        <v>520</v>
      </c>
      <c r="S389" s="400"/>
      <c r="T389" s="401"/>
    </row>
    <row r="390" spans="1:20">
      <c r="A390" s="31">
        <f t="shared" si="19"/>
        <v>88</v>
      </c>
      <c r="B390" s="27"/>
      <c r="C390" s="28"/>
      <c r="D390" s="392"/>
      <c r="E390" s="55"/>
      <c r="F390" s="55"/>
      <c r="G390" s="181" t="s">
        <v>247</v>
      </c>
      <c r="H390" s="270" t="s">
        <v>248</v>
      </c>
      <c r="I390" s="30"/>
      <c r="J390" s="30"/>
      <c r="K390" s="30"/>
      <c r="L390" s="30"/>
      <c r="M390" s="30"/>
      <c r="N390" s="130">
        <v>200</v>
      </c>
      <c r="O390" s="157">
        <v>0</v>
      </c>
      <c r="P390" s="158">
        <f t="shared" si="18"/>
        <v>200</v>
      </c>
      <c r="Q390" s="398"/>
      <c r="R390" s="399">
        <v>200</v>
      </c>
      <c r="S390" s="400"/>
      <c r="T390" s="401"/>
    </row>
    <row r="391" spans="1:20">
      <c r="A391" s="31">
        <f t="shared" si="19"/>
        <v>89</v>
      </c>
      <c r="B391" s="27"/>
      <c r="C391" s="28"/>
      <c r="D391" s="392"/>
      <c r="E391" s="55"/>
      <c r="F391" s="55"/>
      <c r="G391" s="181" t="s">
        <v>249</v>
      </c>
      <c r="H391" s="270" t="s">
        <v>250</v>
      </c>
      <c r="I391" s="30"/>
      <c r="J391" s="30"/>
      <c r="K391" s="30"/>
      <c r="L391" s="30"/>
      <c r="M391" s="30"/>
      <c r="N391" s="130">
        <v>400</v>
      </c>
      <c r="O391" s="157">
        <v>0</v>
      </c>
      <c r="P391" s="158">
        <f t="shared" si="18"/>
        <v>400</v>
      </c>
      <c r="Q391" s="398"/>
      <c r="R391" s="399">
        <v>400</v>
      </c>
      <c r="S391" s="400"/>
      <c r="T391" s="401"/>
    </row>
    <row r="392" spans="1:20">
      <c r="A392" s="31">
        <f t="shared" si="19"/>
        <v>90</v>
      </c>
      <c r="B392" s="27"/>
      <c r="C392" s="28"/>
      <c r="D392" s="392"/>
      <c r="E392" s="55"/>
      <c r="F392" s="55"/>
      <c r="G392" s="181" t="s">
        <v>251</v>
      </c>
      <c r="H392" s="270" t="s">
        <v>252</v>
      </c>
      <c r="I392" s="30"/>
      <c r="J392" s="30"/>
      <c r="K392" s="30"/>
      <c r="L392" s="30"/>
      <c r="M392" s="30"/>
      <c r="N392" s="130">
        <v>500</v>
      </c>
      <c r="O392" s="157">
        <v>0</v>
      </c>
      <c r="P392" s="158">
        <f t="shared" si="18"/>
        <v>500</v>
      </c>
      <c r="Q392" s="398"/>
      <c r="R392" s="399">
        <v>500</v>
      </c>
      <c r="S392" s="400"/>
      <c r="T392" s="401"/>
    </row>
    <row r="393" spans="1:20">
      <c r="A393" s="31">
        <f t="shared" si="19"/>
        <v>91</v>
      </c>
      <c r="B393" s="27"/>
      <c r="C393" s="28"/>
      <c r="D393" s="392"/>
      <c r="E393" s="55"/>
      <c r="F393" s="55"/>
      <c r="G393" s="181" t="s">
        <v>253</v>
      </c>
      <c r="H393" s="270" t="s">
        <v>254</v>
      </c>
      <c r="I393" s="30"/>
      <c r="J393" s="30"/>
      <c r="K393" s="30"/>
      <c r="L393" s="30"/>
      <c r="M393" s="30"/>
      <c r="N393" s="130">
        <v>700</v>
      </c>
      <c r="O393" s="157">
        <v>0</v>
      </c>
      <c r="P393" s="158">
        <f t="shared" si="18"/>
        <v>700</v>
      </c>
      <c r="Q393" s="398"/>
      <c r="R393" s="399">
        <v>700</v>
      </c>
      <c r="S393" s="400"/>
      <c r="T393" s="401"/>
    </row>
    <row r="394" spans="1:20">
      <c r="A394" s="31"/>
      <c r="B394" s="27"/>
      <c r="C394" s="28"/>
      <c r="D394" s="392"/>
      <c r="E394" s="55"/>
      <c r="F394" s="55"/>
      <c r="G394" s="181"/>
      <c r="H394" s="271" t="s">
        <v>255</v>
      </c>
      <c r="I394" s="30"/>
      <c r="J394" s="30"/>
      <c r="K394" s="30"/>
      <c r="L394" s="30"/>
      <c r="M394" s="30"/>
      <c r="N394" s="130"/>
      <c r="O394" s="157"/>
      <c r="P394" s="158"/>
      <c r="Q394" s="398"/>
      <c r="R394" s="399"/>
      <c r="S394" s="400"/>
      <c r="T394" s="401"/>
    </row>
    <row r="395" spans="1:20">
      <c r="A395" s="31">
        <v>92</v>
      </c>
      <c r="B395" s="27"/>
      <c r="C395" s="28"/>
      <c r="D395" s="392"/>
      <c r="E395" s="55"/>
      <c r="F395" s="55"/>
      <c r="G395" s="181" t="s">
        <v>256</v>
      </c>
      <c r="H395" s="270" t="s">
        <v>257</v>
      </c>
      <c r="I395" s="30"/>
      <c r="J395" s="30"/>
      <c r="K395" s="30"/>
      <c r="L395" s="30"/>
      <c r="M395" s="30"/>
      <c r="N395" s="130">
        <v>23000</v>
      </c>
      <c r="O395" s="157">
        <v>0</v>
      </c>
      <c r="P395" s="158">
        <f t="shared" ref="P395:P396" si="20">O395+N395</f>
        <v>23000</v>
      </c>
      <c r="Q395" s="398"/>
      <c r="R395" s="399">
        <v>23000</v>
      </c>
      <c r="S395" s="400"/>
      <c r="T395" s="401"/>
    </row>
    <row r="396" spans="1:20">
      <c r="A396" s="31">
        <f>A395+1</f>
        <v>93</v>
      </c>
      <c r="B396" s="27"/>
      <c r="C396" s="28"/>
      <c r="D396" s="392"/>
      <c r="E396" s="55"/>
      <c r="F396" s="55"/>
      <c r="G396" s="181" t="s">
        <v>258</v>
      </c>
      <c r="H396" s="270" t="s">
        <v>259</v>
      </c>
      <c r="I396" s="30"/>
      <c r="J396" s="30"/>
      <c r="K396" s="30"/>
      <c r="L396" s="30"/>
      <c r="M396" s="30"/>
      <c r="N396" s="130">
        <v>23000</v>
      </c>
      <c r="O396" s="157">
        <v>0</v>
      </c>
      <c r="P396" s="158">
        <f t="shared" si="20"/>
        <v>23000</v>
      </c>
      <c r="Q396" s="398"/>
      <c r="R396" s="399">
        <v>23000</v>
      </c>
      <c r="S396" s="400"/>
      <c r="T396" s="401"/>
    </row>
    <row r="397" spans="1:20">
      <c r="A397" s="31"/>
      <c r="B397" s="27"/>
      <c r="C397" s="28"/>
      <c r="D397" s="392"/>
      <c r="E397" s="55"/>
      <c r="F397" s="55"/>
      <c r="G397" s="181"/>
      <c r="H397" s="271" t="s">
        <v>260</v>
      </c>
      <c r="I397" s="30"/>
      <c r="J397" s="30"/>
      <c r="K397" s="30"/>
      <c r="L397" s="30"/>
      <c r="M397" s="30"/>
      <c r="N397" s="130"/>
      <c r="O397" s="157"/>
      <c r="P397" s="158"/>
      <c r="Q397" s="398"/>
      <c r="R397" s="399"/>
      <c r="S397" s="400"/>
      <c r="T397" s="401"/>
    </row>
    <row r="398" spans="1:20">
      <c r="A398" s="31">
        <v>94</v>
      </c>
      <c r="B398" s="27"/>
      <c r="C398" s="28"/>
      <c r="D398" s="392"/>
      <c r="E398" s="55"/>
      <c r="F398" s="55"/>
      <c r="G398" s="181" t="s">
        <v>261</v>
      </c>
      <c r="H398" s="270" t="s">
        <v>262</v>
      </c>
      <c r="I398" s="30"/>
      <c r="J398" s="30"/>
      <c r="K398" s="30"/>
      <c r="L398" s="30"/>
      <c r="M398" s="30"/>
      <c r="N398" s="130">
        <v>6800</v>
      </c>
      <c r="O398" s="157">
        <v>0</v>
      </c>
      <c r="P398" s="158">
        <f t="shared" ref="P398:P414" si="21">O398+N398</f>
        <v>6800</v>
      </c>
      <c r="Q398" s="398"/>
      <c r="R398" s="399">
        <v>6800</v>
      </c>
      <c r="S398" s="400"/>
      <c r="T398" s="401"/>
    </row>
    <row r="399" spans="1:20">
      <c r="A399" s="31">
        <f>A398+1</f>
        <v>95</v>
      </c>
      <c r="B399" s="27"/>
      <c r="C399" s="28"/>
      <c r="D399" s="392"/>
      <c r="E399" s="55"/>
      <c r="F399" s="55"/>
      <c r="G399" s="181" t="s">
        <v>263</v>
      </c>
      <c r="H399" s="270" t="s">
        <v>264</v>
      </c>
      <c r="I399" s="30"/>
      <c r="J399" s="30"/>
      <c r="K399" s="30"/>
      <c r="L399" s="30"/>
      <c r="M399" s="30"/>
      <c r="N399" s="130">
        <v>7700</v>
      </c>
      <c r="O399" s="157">
        <v>0</v>
      </c>
      <c r="P399" s="158">
        <f t="shared" si="21"/>
        <v>7700</v>
      </c>
      <c r="Q399" s="398"/>
      <c r="R399" s="399">
        <v>7700</v>
      </c>
      <c r="S399" s="400"/>
      <c r="T399" s="401"/>
    </row>
    <row r="400" spans="1:20">
      <c r="A400" s="31">
        <f t="shared" ref="A400:A414" si="22">A399+1</f>
        <v>96</v>
      </c>
      <c r="B400" s="27"/>
      <c r="C400" s="28"/>
      <c r="D400" s="392"/>
      <c r="E400" s="55"/>
      <c r="F400" s="55"/>
      <c r="G400" s="181" t="s">
        <v>265</v>
      </c>
      <c r="H400" s="270" t="s">
        <v>266</v>
      </c>
      <c r="I400" s="30"/>
      <c r="J400" s="30"/>
      <c r="K400" s="30"/>
      <c r="L400" s="30"/>
      <c r="M400" s="30"/>
      <c r="N400" s="130">
        <v>7200</v>
      </c>
      <c r="O400" s="157">
        <v>0</v>
      </c>
      <c r="P400" s="158">
        <f t="shared" si="21"/>
        <v>7200</v>
      </c>
      <c r="Q400" s="398"/>
      <c r="R400" s="399">
        <v>7200</v>
      </c>
      <c r="S400" s="400"/>
      <c r="T400" s="401"/>
    </row>
    <row r="401" spans="1:20">
      <c r="A401" s="31">
        <f t="shared" si="22"/>
        <v>97</v>
      </c>
      <c r="B401" s="27"/>
      <c r="C401" s="28"/>
      <c r="D401" s="392"/>
      <c r="E401" s="55"/>
      <c r="F401" s="55"/>
      <c r="G401" s="181" t="s">
        <v>267</v>
      </c>
      <c r="H401" s="270" t="s">
        <v>268</v>
      </c>
      <c r="I401" s="30"/>
      <c r="J401" s="30"/>
      <c r="K401" s="30"/>
      <c r="L401" s="30"/>
      <c r="M401" s="30"/>
      <c r="N401" s="130">
        <v>7800</v>
      </c>
      <c r="O401" s="157">
        <v>0</v>
      </c>
      <c r="P401" s="158">
        <f t="shared" si="21"/>
        <v>7800</v>
      </c>
      <c r="Q401" s="398"/>
      <c r="R401" s="399">
        <v>7800</v>
      </c>
      <c r="S401" s="400"/>
      <c r="T401" s="401"/>
    </row>
    <row r="402" spans="1:20" ht="30">
      <c r="A402" s="31">
        <f t="shared" si="22"/>
        <v>98</v>
      </c>
      <c r="B402" s="27"/>
      <c r="C402" s="28"/>
      <c r="D402" s="392"/>
      <c r="E402" s="55"/>
      <c r="F402" s="55"/>
      <c r="G402" s="181" t="s">
        <v>269</v>
      </c>
      <c r="H402" s="272" t="s">
        <v>270</v>
      </c>
      <c r="I402" s="30"/>
      <c r="J402" s="30"/>
      <c r="K402" s="30"/>
      <c r="L402" s="30"/>
      <c r="M402" s="30"/>
      <c r="N402" s="130">
        <v>6200</v>
      </c>
      <c r="O402" s="157">
        <v>0</v>
      </c>
      <c r="P402" s="158">
        <f t="shared" si="21"/>
        <v>6200</v>
      </c>
      <c r="Q402" s="398"/>
      <c r="R402" s="399">
        <v>6200</v>
      </c>
      <c r="S402" s="400"/>
      <c r="T402" s="401"/>
    </row>
    <row r="403" spans="1:20">
      <c r="A403" s="31">
        <f t="shared" si="22"/>
        <v>99</v>
      </c>
      <c r="B403" s="27"/>
      <c r="C403" s="28"/>
      <c r="D403" s="392"/>
      <c r="E403" s="55"/>
      <c r="F403" s="55"/>
      <c r="G403" s="181" t="s">
        <v>271</v>
      </c>
      <c r="H403" s="270" t="s">
        <v>272</v>
      </c>
      <c r="I403" s="30"/>
      <c r="J403" s="30"/>
      <c r="K403" s="30"/>
      <c r="L403" s="30"/>
      <c r="M403" s="30"/>
      <c r="N403" s="130">
        <v>8000</v>
      </c>
      <c r="O403" s="157">
        <v>0</v>
      </c>
      <c r="P403" s="158">
        <f t="shared" si="21"/>
        <v>8000</v>
      </c>
      <c r="Q403" s="398"/>
      <c r="R403" s="399">
        <v>8000</v>
      </c>
      <c r="S403" s="400"/>
      <c r="T403" s="401"/>
    </row>
    <row r="404" spans="1:20">
      <c r="A404" s="31">
        <f t="shared" si="22"/>
        <v>100</v>
      </c>
      <c r="B404" s="27"/>
      <c r="C404" s="28"/>
      <c r="D404" s="392"/>
      <c r="E404" s="55"/>
      <c r="F404" s="55"/>
      <c r="G404" s="181" t="s">
        <v>273</v>
      </c>
      <c r="H404" s="270" t="s">
        <v>274</v>
      </c>
      <c r="I404" s="30"/>
      <c r="J404" s="30"/>
      <c r="K404" s="30"/>
      <c r="L404" s="30"/>
      <c r="M404" s="30"/>
      <c r="N404" s="130">
        <v>8500</v>
      </c>
      <c r="O404" s="157">
        <v>0</v>
      </c>
      <c r="P404" s="158">
        <f t="shared" si="21"/>
        <v>8500</v>
      </c>
      <c r="Q404" s="398"/>
      <c r="R404" s="399">
        <v>8500</v>
      </c>
      <c r="S404" s="400"/>
      <c r="T404" s="401"/>
    </row>
    <row r="405" spans="1:20">
      <c r="A405" s="31">
        <f t="shared" si="22"/>
        <v>101</v>
      </c>
      <c r="B405" s="27"/>
      <c r="C405" s="28"/>
      <c r="D405" s="392"/>
      <c r="E405" s="55"/>
      <c r="F405" s="55"/>
      <c r="G405" s="181" t="s">
        <v>275</v>
      </c>
      <c r="H405" s="270" t="s">
        <v>276</v>
      </c>
      <c r="I405" s="30"/>
      <c r="J405" s="30"/>
      <c r="K405" s="30"/>
      <c r="L405" s="30"/>
      <c r="M405" s="30"/>
      <c r="N405" s="130">
        <v>5900</v>
      </c>
      <c r="O405" s="157">
        <v>0</v>
      </c>
      <c r="P405" s="158">
        <f t="shared" si="21"/>
        <v>5900</v>
      </c>
      <c r="Q405" s="398"/>
      <c r="R405" s="399">
        <v>5900</v>
      </c>
      <c r="S405" s="400"/>
      <c r="T405" s="401"/>
    </row>
    <row r="406" spans="1:20">
      <c r="A406" s="31">
        <f t="shared" si="22"/>
        <v>102</v>
      </c>
      <c r="B406" s="27"/>
      <c r="C406" s="28"/>
      <c r="D406" s="392"/>
      <c r="E406" s="55"/>
      <c r="F406" s="55"/>
      <c r="G406" s="181" t="s">
        <v>277</v>
      </c>
      <c r="H406" s="270" t="s">
        <v>278</v>
      </c>
      <c r="I406" s="30"/>
      <c r="J406" s="30"/>
      <c r="K406" s="30"/>
      <c r="L406" s="30"/>
      <c r="M406" s="30"/>
      <c r="N406" s="130">
        <v>6600</v>
      </c>
      <c r="O406" s="157">
        <v>0</v>
      </c>
      <c r="P406" s="158">
        <f t="shared" si="21"/>
        <v>6600</v>
      </c>
      <c r="Q406" s="398"/>
      <c r="R406" s="399">
        <v>6600</v>
      </c>
      <c r="S406" s="400"/>
      <c r="T406" s="401"/>
    </row>
    <row r="407" spans="1:20">
      <c r="A407" s="31">
        <f t="shared" si="22"/>
        <v>103</v>
      </c>
      <c r="B407" s="27"/>
      <c r="C407" s="28"/>
      <c r="D407" s="392"/>
      <c r="E407" s="55"/>
      <c r="F407" s="55"/>
      <c r="G407" s="181" t="s">
        <v>279</v>
      </c>
      <c r="H407" s="270" t="s">
        <v>280</v>
      </c>
      <c r="I407" s="30"/>
      <c r="J407" s="30"/>
      <c r="K407" s="30"/>
      <c r="L407" s="30"/>
      <c r="M407" s="30"/>
      <c r="N407" s="130">
        <v>2300</v>
      </c>
      <c r="O407" s="157">
        <v>0</v>
      </c>
      <c r="P407" s="158">
        <f t="shared" si="21"/>
        <v>2300</v>
      </c>
      <c r="Q407" s="398"/>
      <c r="R407" s="399">
        <v>2300</v>
      </c>
      <c r="S407" s="400"/>
      <c r="T407" s="401"/>
    </row>
    <row r="408" spans="1:20">
      <c r="A408" s="31">
        <f t="shared" si="22"/>
        <v>104</v>
      </c>
      <c r="B408" s="27"/>
      <c r="C408" s="28"/>
      <c r="D408" s="392"/>
      <c r="E408" s="55"/>
      <c r="F408" s="55"/>
      <c r="G408" s="181" t="s">
        <v>281</v>
      </c>
      <c r="H408" s="270" t="s">
        <v>282</v>
      </c>
      <c r="I408" s="30"/>
      <c r="J408" s="30"/>
      <c r="K408" s="30"/>
      <c r="L408" s="30"/>
      <c r="M408" s="30"/>
      <c r="N408" s="130">
        <v>2900</v>
      </c>
      <c r="O408" s="157">
        <v>0</v>
      </c>
      <c r="P408" s="158">
        <f t="shared" si="21"/>
        <v>2900</v>
      </c>
      <c r="Q408" s="398"/>
      <c r="R408" s="399">
        <v>2900</v>
      </c>
      <c r="S408" s="400"/>
      <c r="T408" s="401"/>
    </row>
    <row r="409" spans="1:20" ht="30">
      <c r="A409" s="31">
        <f t="shared" si="22"/>
        <v>105</v>
      </c>
      <c r="B409" s="27"/>
      <c r="C409" s="28"/>
      <c r="D409" s="392"/>
      <c r="E409" s="55"/>
      <c r="F409" s="55"/>
      <c r="G409" s="181" t="s">
        <v>283</v>
      </c>
      <c r="H409" s="272" t="s">
        <v>284</v>
      </c>
      <c r="I409" s="30"/>
      <c r="J409" s="30"/>
      <c r="K409" s="30"/>
      <c r="L409" s="30"/>
      <c r="M409" s="30"/>
      <c r="N409" s="130">
        <v>5400</v>
      </c>
      <c r="O409" s="157">
        <v>0</v>
      </c>
      <c r="P409" s="158">
        <f t="shared" si="21"/>
        <v>5400</v>
      </c>
      <c r="Q409" s="398"/>
      <c r="R409" s="399">
        <v>5400</v>
      </c>
      <c r="S409" s="400"/>
      <c r="T409" s="401"/>
    </row>
    <row r="410" spans="1:20">
      <c r="A410" s="31">
        <f t="shared" si="22"/>
        <v>106</v>
      </c>
      <c r="B410" s="27"/>
      <c r="C410" s="28"/>
      <c r="D410" s="392"/>
      <c r="E410" s="55"/>
      <c r="F410" s="55"/>
      <c r="G410" s="181" t="s">
        <v>285</v>
      </c>
      <c r="H410" s="270" t="s">
        <v>286</v>
      </c>
      <c r="I410" s="30"/>
      <c r="J410" s="30"/>
      <c r="K410" s="30"/>
      <c r="L410" s="30"/>
      <c r="M410" s="30"/>
      <c r="N410" s="130">
        <v>500</v>
      </c>
      <c r="O410" s="157">
        <v>0</v>
      </c>
      <c r="P410" s="158">
        <f t="shared" si="21"/>
        <v>500</v>
      </c>
      <c r="Q410" s="398"/>
      <c r="R410" s="399">
        <v>500</v>
      </c>
      <c r="S410" s="400"/>
      <c r="T410" s="401"/>
    </row>
    <row r="411" spans="1:20">
      <c r="A411" s="31">
        <f t="shared" si="22"/>
        <v>107</v>
      </c>
      <c r="B411" s="27"/>
      <c r="C411" s="28"/>
      <c r="D411" s="392"/>
      <c r="E411" s="55"/>
      <c r="F411" s="55"/>
      <c r="G411" s="181" t="s">
        <v>287</v>
      </c>
      <c r="H411" s="270" t="s">
        <v>288</v>
      </c>
      <c r="I411" s="30"/>
      <c r="J411" s="30"/>
      <c r="K411" s="30"/>
      <c r="L411" s="30"/>
      <c r="M411" s="30"/>
      <c r="N411" s="130">
        <v>500</v>
      </c>
      <c r="O411" s="157">
        <v>0</v>
      </c>
      <c r="P411" s="158">
        <f t="shared" si="21"/>
        <v>500</v>
      </c>
      <c r="Q411" s="398"/>
      <c r="R411" s="399">
        <v>500</v>
      </c>
      <c r="S411" s="400"/>
      <c r="T411" s="401"/>
    </row>
    <row r="412" spans="1:20">
      <c r="A412" s="31">
        <f t="shared" si="22"/>
        <v>108</v>
      </c>
      <c r="B412" s="27"/>
      <c r="C412" s="28"/>
      <c r="D412" s="392"/>
      <c r="E412" s="55"/>
      <c r="F412" s="55"/>
      <c r="G412" s="181" t="s">
        <v>289</v>
      </c>
      <c r="H412" s="270" t="s">
        <v>290</v>
      </c>
      <c r="I412" s="30"/>
      <c r="J412" s="30"/>
      <c r="K412" s="30"/>
      <c r="L412" s="30"/>
      <c r="M412" s="30"/>
      <c r="N412" s="130">
        <v>2500</v>
      </c>
      <c r="O412" s="157">
        <v>0</v>
      </c>
      <c r="P412" s="158">
        <f t="shared" si="21"/>
        <v>2500</v>
      </c>
      <c r="Q412" s="398"/>
      <c r="R412" s="399">
        <v>2500</v>
      </c>
      <c r="S412" s="400"/>
      <c r="T412" s="401"/>
    </row>
    <row r="413" spans="1:20">
      <c r="A413" s="31">
        <f t="shared" si="22"/>
        <v>109</v>
      </c>
      <c r="B413" s="27"/>
      <c r="C413" s="28"/>
      <c r="D413" s="392"/>
      <c r="E413" s="55"/>
      <c r="F413" s="55"/>
      <c r="G413" s="181" t="s">
        <v>291</v>
      </c>
      <c r="H413" s="270" t="s">
        <v>292</v>
      </c>
      <c r="I413" s="30"/>
      <c r="J413" s="30"/>
      <c r="K413" s="30"/>
      <c r="L413" s="30"/>
      <c r="M413" s="30"/>
      <c r="N413" s="130">
        <v>20000</v>
      </c>
      <c r="O413" s="157">
        <v>0</v>
      </c>
      <c r="P413" s="158">
        <f t="shared" si="21"/>
        <v>20000</v>
      </c>
      <c r="Q413" s="398"/>
      <c r="R413" s="399">
        <v>20000</v>
      </c>
      <c r="S413" s="400"/>
      <c r="T413" s="401"/>
    </row>
    <row r="414" spans="1:20">
      <c r="A414" s="31">
        <f t="shared" si="22"/>
        <v>110</v>
      </c>
      <c r="B414" s="27"/>
      <c r="C414" s="28"/>
      <c r="D414" s="392"/>
      <c r="E414" s="55"/>
      <c r="F414" s="55"/>
      <c r="G414" s="181" t="s">
        <v>293</v>
      </c>
      <c r="H414" s="270" t="s">
        <v>294</v>
      </c>
      <c r="I414" s="30"/>
      <c r="J414" s="30"/>
      <c r="K414" s="30"/>
      <c r="L414" s="30"/>
      <c r="M414" s="30"/>
      <c r="N414" s="130">
        <v>16000</v>
      </c>
      <c r="O414" s="157">
        <v>0</v>
      </c>
      <c r="P414" s="158">
        <f t="shared" si="21"/>
        <v>16000</v>
      </c>
      <c r="Q414" s="398"/>
      <c r="R414" s="399">
        <v>16000</v>
      </c>
      <c r="S414" s="400"/>
      <c r="T414" s="401"/>
    </row>
    <row r="415" spans="1:20">
      <c r="A415" s="31"/>
      <c r="B415" s="27"/>
      <c r="C415" s="28"/>
      <c r="D415" s="392"/>
      <c r="E415" s="55"/>
      <c r="F415" s="55"/>
      <c r="G415" s="181"/>
      <c r="H415" s="271" t="s">
        <v>295</v>
      </c>
      <c r="I415" s="30"/>
      <c r="J415" s="30"/>
      <c r="K415" s="30"/>
      <c r="L415" s="30"/>
      <c r="M415" s="30"/>
      <c r="N415" s="130"/>
      <c r="O415" s="157"/>
      <c r="P415" s="158"/>
      <c r="Q415" s="398"/>
      <c r="R415" s="399"/>
      <c r="S415" s="400"/>
      <c r="T415" s="401"/>
    </row>
    <row r="416" spans="1:20">
      <c r="A416" s="31">
        <v>111</v>
      </c>
      <c r="B416" s="27"/>
      <c r="C416" s="28"/>
      <c r="D416" s="392"/>
      <c r="E416" s="55"/>
      <c r="F416" s="55"/>
      <c r="G416" s="181" t="s">
        <v>296</v>
      </c>
      <c r="H416" s="272" t="s">
        <v>297</v>
      </c>
      <c r="I416" s="30"/>
      <c r="J416" s="30"/>
      <c r="K416" s="30"/>
      <c r="L416" s="30"/>
      <c r="M416" s="30"/>
      <c r="N416" s="130">
        <v>19500</v>
      </c>
      <c r="O416" s="157">
        <v>0</v>
      </c>
      <c r="P416" s="158">
        <f t="shared" ref="P416:P420" si="23">O416+N416</f>
        <v>19500</v>
      </c>
      <c r="Q416" s="398"/>
      <c r="R416" s="399">
        <v>19500</v>
      </c>
      <c r="S416" s="400"/>
      <c r="T416" s="401"/>
    </row>
    <row r="417" spans="1:20">
      <c r="A417" s="31">
        <f>A416+1</f>
        <v>112</v>
      </c>
      <c r="B417" s="27"/>
      <c r="C417" s="28"/>
      <c r="D417" s="392"/>
      <c r="E417" s="55"/>
      <c r="F417" s="55"/>
      <c r="G417" s="181" t="s">
        <v>298</v>
      </c>
      <c r="H417" s="272" t="s">
        <v>299</v>
      </c>
      <c r="I417" s="30"/>
      <c r="J417" s="30"/>
      <c r="K417" s="30"/>
      <c r="L417" s="30"/>
      <c r="M417" s="30"/>
      <c r="N417" s="130">
        <v>26000</v>
      </c>
      <c r="O417" s="157">
        <v>0</v>
      </c>
      <c r="P417" s="158">
        <f t="shared" si="23"/>
        <v>26000</v>
      </c>
      <c r="Q417" s="398"/>
      <c r="R417" s="399">
        <v>26000</v>
      </c>
      <c r="S417" s="400"/>
      <c r="T417" s="401"/>
    </row>
    <row r="418" spans="1:20" ht="30">
      <c r="A418" s="31">
        <f t="shared" ref="A418:A420" si="24">A417+1</f>
        <v>113</v>
      </c>
      <c r="B418" s="27"/>
      <c r="C418" s="28"/>
      <c r="D418" s="392"/>
      <c r="E418" s="55"/>
      <c r="F418" s="55"/>
      <c r="G418" s="181" t="s">
        <v>300</v>
      </c>
      <c r="H418" s="272" t="s">
        <v>301</v>
      </c>
      <c r="I418" s="30"/>
      <c r="J418" s="30"/>
      <c r="K418" s="30"/>
      <c r="L418" s="30"/>
      <c r="M418" s="30"/>
      <c r="N418" s="130">
        <v>28000</v>
      </c>
      <c r="O418" s="157">
        <v>0</v>
      </c>
      <c r="P418" s="158">
        <f t="shared" si="23"/>
        <v>28000</v>
      </c>
      <c r="Q418" s="398"/>
      <c r="R418" s="399">
        <v>28000</v>
      </c>
      <c r="S418" s="400"/>
      <c r="T418" s="401"/>
    </row>
    <row r="419" spans="1:20" ht="30">
      <c r="A419" s="31">
        <f t="shared" si="24"/>
        <v>114</v>
      </c>
      <c r="B419" s="27"/>
      <c r="C419" s="28"/>
      <c r="D419" s="392"/>
      <c r="E419" s="55"/>
      <c r="F419" s="55"/>
      <c r="G419" s="181" t="s">
        <v>302</v>
      </c>
      <c r="H419" s="272" t="s">
        <v>303</v>
      </c>
      <c r="I419" s="30"/>
      <c r="J419" s="30"/>
      <c r="K419" s="30"/>
      <c r="L419" s="30"/>
      <c r="M419" s="30"/>
      <c r="N419" s="130">
        <v>32000</v>
      </c>
      <c r="O419" s="157">
        <v>0</v>
      </c>
      <c r="P419" s="158">
        <f t="shared" si="23"/>
        <v>32000</v>
      </c>
      <c r="Q419" s="398"/>
      <c r="R419" s="399">
        <v>32000</v>
      </c>
      <c r="S419" s="400"/>
      <c r="T419" s="401"/>
    </row>
    <row r="420" spans="1:20" ht="30">
      <c r="A420" s="31">
        <f t="shared" si="24"/>
        <v>115</v>
      </c>
      <c r="B420" s="27"/>
      <c r="C420" s="28"/>
      <c r="D420" s="392"/>
      <c r="E420" s="55"/>
      <c r="F420" s="55"/>
      <c r="G420" s="181" t="s">
        <v>304</v>
      </c>
      <c r="H420" s="272" t="s">
        <v>305</v>
      </c>
      <c r="I420" s="30"/>
      <c r="J420" s="30"/>
      <c r="K420" s="30"/>
      <c r="L420" s="30"/>
      <c r="M420" s="30"/>
      <c r="N420" s="130">
        <v>38000</v>
      </c>
      <c r="O420" s="157">
        <v>0</v>
      </c>
      <c r="P420" s="158">
        <f t="shared" si="23"/>
        <v>38000</v>
      </c>
      <c r="Q420" s="398"/>
      <c r="R420" s="399">
        <v>38000</v>
      </c>
      <c r="S420" s="400"/>
      <c r="T420" s="401"/>
    </row>
    <row r="421" spans="1:20">
      <c r="A421" s="31"/>
      <c r="B421" s="31" t="s">
        <v>61</v>
      </c>
      <c r="C421" s="33" t="s">
        <v>306</v>
      </c>
      <c r="D421" s="392">
        <v>150</v>
      </c>
      <c r="E421" s="55">
        <v>0</v>
      </c>
      <c r="F421" s="55">
        <f t="shared" ref="F421:F426" si="25">D421</f>
        <v>150</v>
      </c>
      <c r="G421" s="31"/>
      <c r="H421" s="28" t="s">
        <v>219</v>
      </c>
      <c r="I421" s="30"/>
      <c r="J421" s="30"/>
      <c r="K421" s="30"/>
      <c r="L421" s="30"/>
      <c r="M421" s="30"/>
      <c r="N421" s="130"/>
      <c r="O421" s="157"/>
      <c r="P421" s="158"/>
      <c r="Q421" s="398"/>
      <c r="R421" s="399"/>
    </row>
    <row r="422" spans="1:20">
      <c r="A422" s="31">
        <v>116</v>
      </c>
      <c r="B422" s="31" t="s">
        <v>307</v>
      </c>
      <c r="C422" s="33" t="s">
        <v>308</v>
      </c>
      <c r="D422" s="392">
        <v>250</v>
      </c>
      <c r="E422" s="55">
        <v>0</v>
      </c>
      <c r="F422" s="55">
        <f t="shared" si="25"/>
        <v>250</v>
      </c>
      <c r="G422" s="31" t="s">
        <v>61</v>
      </c>
      <c r="H422" s="30" t="s">
        <v>309</v>
      </c>
      <c r="I422" s="30">
        <v>180</v>
      </c>
      <c r="J422" s="30">
        <v>0</v>
      </c>
      <c r="K422" s="30">
        <f t="shared" ref="K422:K427" si="26">I422+J422</f>
        <v>180</v>
      </c>
      <c r="L422" s="30">
        <v>250</v>
      </c>
      <c r="M422" s="30">
        <v>210</v>
      </c>
      <c r="N422" s="130">
        <v>300</v>
      </c>
      <c r="O422" s="157">
        <v>0</v>
      </c>
      <c r="P422" s="158">
        <f t="shared" ref="P422:P436" si="27">O422+N422</f>
        <v>300</v>
      </c>
      <c r="Q422" s="398"/>
      <c r="R422" s="399">
        <v>310</v>
      </c>
      <c r="S422" s="400"/>
      <c r="T422" s="400"/>
    </row>
    <row r="423" spans="1:20">
      <c r="A423" s="31">
        <f>A422+1</f>
        <v>117</v>
      </c>
      <c r="B423" s="31" t="s">
        <v>310</v>
      </c>
      <c r="C423" s="33" t="s">
        <v>311</v>
      </c>
      <c r="D423" s="392">
        <v>200</v>
      </c>
      <c r="E423" s="55">
        <v>0</v>
      </c>
      <c r="F423" s="55">
        <f t="shared" si="25"/>
        <v>200</v>
      </c>
      <c r="G423" s="31" t="s">
        <v>307</v>
      </c>
      <c r="H423" s="30" t="s">
        <v>312</v>
      </c>
      <c r="I423" s="30">
        <v>270</v>
      </c>
      <c r="J423" s="30">
        <v>0</v>
      </c>
      <c r="K423" s="30">
        <f t="shared" si="26"/>
        <v>270</v>
      </c>
      <c r="L423" s="30">
        <v>400</v>
      </c>
      <c r="M423" s="30"/>
      <c r="N423" s="130">
        <v>400</v>
      </c>
      <c r="O423" s="157">
        <v>0</v>
      </c>
      <c r="P423" s="158">
        <f t="shared" si="27"/>
        <v>400</v>
      </c>
      <c r="Q423" s="398"/>
      <c r="R423" s="399"/>
      <c r="S423" s="400"/>
      <c r="T423" s="400"/>
    </row>
    <row r="424" spans="1:20" ht="15.75" customHeight="1">
      <c r="A424" s="31">
        <f t="shared" ref="A424:A433" si="28">A423+1</f>
        <v>118</v>
      </c>
      <c r="B424" s="31" t="s">
        <v>142</v>
      </c>
      <c r="C424" s="33" t="s">
        <v>313</v>
      </c>
      <c r="D424" s="392">
        <v>250</v>
      </c>
      <c r="E424" s="55">
        <v>0</v>
      </c>
      <c r="F424" s="55">
        <f t="shared" si="25"/>
        <v>250</v>
      </c>
      <c r="G424" s="31" t="s">
        <v>310</v>
      </c>
      <c r="H424" s="30" t="s">
        <v>314</v>
      </c>
      <c r="I424" s="30">
        <v>220</v>
      </c>
      <c r="J424" s="30">
        <v>0</v>
      </c>
      <c r="K424" s="30">
        <f t="shared" si="26"/>
        <v>220</v>
      </c>
      <c r="L424" s="30">
        <v>400</v>
      </c>
      <c r="M424" s="30">
        <v>350</v>
      </c>
      <c r="N424" s="130">
        <v>500</v>
      </c>
      <c r="O424" s="157">
        <v>0</v>
      </c>
      <c r="P424" s="158">
        <f t="shared" si="27"/>
        <v>500</v>
      </c>
      <c r="Q424" s="398"/>
      <c r="R424" s="399">
        <v>500</v>
      </c>
      <c r="S424" s="400"/>
      <c r="T424" s="401"/>
    </row>
    <row r="425" spans="1:20" ht="14.45" customHeight="1">
      <c r="A425" s="31">
        <f t="shared" si="28"/>
        <v>119</v>
      </c>
      <c r="B425" s="31" t="s">
        <v>315</v>
      </c>
      <c r="C425" s="33" t="s">
        <v>316</v>
      </c>
      <c r="D425" s="392">
        <v>1450</v>
      </c>
      <c r="E425" s="55">
        <v>0</v>
      </c>
      <c r="F425" s="55">
        <f t="shared" si="25"/>
        <v>1450</v>
      </c>
      <c r="G425" s="31" t="s">
        <v>142</v>
      </c>
      <c r="H425" s="33" t="s">
        <v>143</v>
      </c>
      <c r="I425" s="30">
        <v>300</v>
      </c>
      <c r="J425" s="30">
        <v>0</v>
      </c>
      <c r="K425" s="30">
        <f t="shared" si="26"/>
        <v>300</v>
      </c>
      <c r="L425" s="30">
        <v>250</v>
      </c>
      <c r="M425" s="30">
        <v>210</v>
      </c>
      <c r="N425" s="130">
        <v>300</v>
      </c>
      <c r="O425" s="157">
        <v>0</v>
      </c>
      <c r="P425" s="158">
        <f t="shared" si="27"/>
        <v>300</v>
      </c>
      <c r="Q425" s="398"/>
      <c r="R425" s="399">
        <v>310</v>
      </c>
      <c r="S425" s="400"/>
      <c r="T425" s="400"/>
    </row>
    <row r="426" spans="1:20">
      <c r="A426" s="31">
        <f t="shared" si="28"/>
        <v>120</v>
      </c>
      <c r="B426" s="31" t="s">
        <v>317</v>
      </c>
      <c r="C426" s="33" t="s">
        <v>318</v>
      </c>
      <c r="D426" s="392">
        <v>1250</v>
      </c>
      <c r="E426" s="55">
        <v>0</v>
      </c>
      <c r="F426" s="55">
        <f t="shared" si="25"/>
        <v>1250</v>
      </c>
      <c r="G426" s="31" t="s">
        <v>319</v>
      </c>
      <c r="H426" s="30" t="s">
        <v>320</v>
      </c>
      <c r="I426" s="30">
        <v>1500</v>
      </c>
      <c r="J426" s="30">
        <v>0</v>
      </c>
      <c r="K426" s="30">
        <f t="shared" si="26"/>
        <v>1500</v>
      </c>
      <c r="L426" s="30"/>
      <c r="M426" s="30">
        <v>1300</v>
      </c>
      <c r="N426" s="130">
        <v>1500</v>
      </c>
      <c r="O426" s="157">
        <v>0</v>
      </c>
      <c r="P426" s="158">
        <f t="shared" si="27"/>
        <v>1500</v>
      </c>
      <c r="Q426" s="398"/>
      <c r="R426" s="399"/>
      <c r="S426" s="400"/>
      <c r="T426" s="401"/>
    </row>
    <row r="427" spans="1:20">
      <c r="A427" s="31">
        <f t="shared" si="28"/>
        <v>121</v>
      </c>
      <c r="B427" s="31"/>
      <c r="C427" s="33"/>
      <c r="D427" s="392"/>
      <c r="E427" s="55"/>
      <c r="F427" s="55"/>
      <c r="G427" s="31" t="s">
        <v>321</v>
      </c>
      <c r="H427" s="30" t="s">
        <v>322</v>
      </c>
      <c r="I427" s="30">
        <v>1300</v>
      </c>
      <c r="J427" s="30">
        <v>0</v>
      </c>
      <c r="K427" s="30">
        <f t="shared" si="26"/>
        <v>1300</v>
      </c>
      <c r="L427" s="30">
        <v>1300</v>
      </c>
      <c r="M427" s="30">
        <v>1000</v>
      </c>
      <c r="N427" s="130">
        <v>1300</v>
      </c>
      <c r="O427" s="157">
        <v>0</v>
      </c>
      <c r="P427" s="158">
        <f t="shared" si="27"/>
        <v>1300</v>
      </c>
      <c r="Q427" s="398"/>
      <c r="R427" s="399"/>
      <c r="S427" s="400"/>
      <c r="T427" s="401"/>
    </row>
    <row r="428" spans="1:20">
      <c r="A428" s="31">
        <f t="shared" si="28"/>
        <v>122</v>
      </c>
      <c r="B428" s="31"/>
      <c r="C428" s="33"/>
      <c r="D428" s="392"/>
      <c r="E428" s="55"/>
      <c r="F428" s="55"/>
      <c r="G428" s="181" t="s">
        <v>323</v>
      </c>
      <c r="H428" s="30" t="s">
        <v>324</v>
      </c>
      <c r="I428" s="30"/>
      <c r="J428" s="30"/>
      <c r="K428" s="30"/>
      <c r="L428" s="30"/>
      <c r="M428" s="30"/>
      <c r="N428" s="130">
        <v>400</v>
      </c>
      <c r="O428" s="157">
        <v>0</v>
      </c>
      <c r="P428" s="158">
        <f t="shared" si="27"/>
        <v>400</v>
      </c>
      <c r="Q428" s="398"/>
      <c r="R428" s="399"/>
      <c r="S428" s="400"/>
      <c r="T428" s="401"/>
    </row>
    <row r="429" spans="1:20">
      <c r="A429" s="31">
        <f t="shared" si="28"/>
        <v>123</v>
      </c>
      <c r="B429" s="31"/>
      <c r="C429" s="33"/>
      <c r="D429" s="392"/>
      <c r="E429" s="55"/>
      <c r="F429" s="55"/>
      <c r="G429" s="181" t="s">
        <v>325</v>
      </c>
      <c r="H429" s="30" t="s">
        <v>326</v>
      </c>
      <c r="I429" s="30"/>
      <c r="J429" s="30"/>
      <c r="K429" s="30"/>
      <c r="L429" s="30"/>
      <c r="M429" s="30"/>
      <c r="N429" s="130">
        <v>150</v>
      </c>
      <c r="O429" s="157">
        <v>0</v>
      </c>
      <c r="P429" s="158">
        <f t="shared" si="27"/>
        <v>150</v>
      </c>
      <c r="Q429" s="398"/>
      <c r="R429" s="399"/>
      <c r="S429" s="400"/>
      <c r="T429" s="401"/>
    </row>
    <row r="430" spans="1:20">
      <c r="A430" s="31">
        <f t="shared" si="28"/>
        <v>124</v>
      </c>
      <c r="B430" s="31"/>
      <c r="C430" s="28" t="s">
        <v>327</v>
      </c>
      <c r="D430" s="392"/>
      <c r="E430" s="55"/>
      <c r="F430" s="55"/>
      <c r="G430" s="181" t="s">
        <v>132</v>
      </c>
      <c r="H430" s="30" t="s">
        <v>133</v>
      </c>
      <c r="I430" s="30"/>
      <c r="J430" s="30"/>
      <c r="K430" s="30"/>
      <c r="L430" s="30"/>
      <c r="M430" s="30"/>
      <c r="N430" s="130">
        <v>600</v>
      </c>
      <c r="O430" s="157">
        <v>0</v>
      </c>
      <c r="P430" s="158">
        <f t="shared" si="27"/>
        <v>600</v>
      </c>
      <c r="Q430" s="398"/>
      <c r="R430" s="399"/>
      <c r="S430" s="400"/>
      <c r="T430" s="401"/>
    </row>
    <row r="431" spans="1:20">
      <c r="A431" s="31">
        <f t="shared" si="28"/>
        <v>125</v>
      </c>
      <c r="B431" s="31"/>
      <c r="C431" s="28"/>
      <c r="D431" s="392"/>
      <c r="E431" s="55"/>
      <c r="F431" s="55"/>
      <c r="G431" s="181" t="s">
        <v>328</v>
      </c>
      <c r="H431" s="30" t="s">
        <v>329</v>
      </c>
      <c r="I431" s="30"/>
      <c r="J431" s="30"/>
      <c r="K431" s="30"/>
      <c r="L431" s="30"/>
      <c r="M431" s="30"/>
      <c r="N431" s="130">
        <v>350</v>
      </c>
      <c r="O431" s="157">
        <v>0</v>
      </c>
      <c r="P431" s="158">
        <f t="shared" si="27"/>
        <v>350</v>
      </c>
      <c r="Q431" s="398"/>
      <c r="R431" s="399">
        <v>350</v>
      </c>
      <c r="S431" s="400"/>
      <c r="T431" s="401"/>
    </row>
    <row r="432" spans="1:20">
      <c r="A432" s="31">
        <f t="shared" si="28"/>
        <v>126</v>
      </c>
      <c r="B432" s="31"/>
      <c r="C432" s="28"/>
      <c r="D432" s="392"/>
      <c r="E432" s="55"/>
      <c r="F432" s="55"/>
      <c r="G432" s="181" t="s">
        <v>330</v>
      </c>
      <c r="H432" s="30" t="s">
        <v>38</v>
      </c>
      <c r="I432" s="30"/>
      <c r="J432" s="30"/>
      <c r="K432" s="30"/>
      <c r="L432" s="30"/>
      <c r="M432" s="30"/>
      <c r="N432" s="130">
        <v>600</v>
      </c>
      <c r="O432" s="157">
        <v>0</v>
      </c>
      <c r="P432" s="158">
        <f t="shared" si="27"/>
        <v>600</v>
      </c>
      <c r="Q432" s="398"/>
      <c r="R432" s="399">
        <v>600</v>
      </c>
      <c r="S432" s="400"/>
      <c r="T432" s="401"/>
    </row>
    <row r="433" spans="1:20">
      <c r="A433" s="31">
        <f t="shared" si="28"/>
        <v>127</v>
      </c>
      <c r="B433" s="31"/>
      <c r="C433" s="28"/>
      <c r="D433" s="392"/>
      <c r="E433" s="55"/>
      <c r="F433" s="55"/>
      <c r="G433" s="181" t="s">
        <v>331</v>
      </c>
      <c r="H433" s="30" t="s">
        <v>332</v>
      </c>
      <c r="I433" s="30"/>
      <c r="J433" s="30"/>
      <c r="K433" s="30"/>
      <c r="L433" s="30"/>
      <c r="M433" s="30"/>
      <c r="N433" s="130">
        <v>1000</v>
      </c>
      <c r="O433" s="157">
        <v>0</v>
      </c>
      <c r="P433" s="158">
        <f t="shared" si="27"/>
        <v>1000</v>
      </c>
      <c r="Q433" s="398"/>
      <c r="R433" s="399">
        <v>1000</v>
      </c>
      <c r="S433" s="400"/>
      <c r="T433" s="401"/>
    </row>
    <row r="434" spans="1:20" ht="30" hidden="1">
      <c r="A434" s="31"/>
      <c r="B434" s="31"/>
      <c r="C434" s="28"/>
      <c r="D434" s="392"/>
      <c r="E434" s="55"/>
      <c r="F434" s="55"/>
      <c r="G434" s="408" t="s">
        <v>333</v>
      </c>
      <c r="H434" s="409" t="s">
        <v>334</v>
      </c>
      <c r="I434" s="30"/>
      <c r="J434" s="30"/>
      <c r="K434" s="30"/>
      <c r="L434" s="30"/>
      <c r="M434" s="30"/>
      <c r="N434" s="130">
        <v>1500</v>
      </c>
      <c r="O434" s="157">
        <v>0</v>
      </c>
      <c r="P434" s="158">
        <f t="shared" si="27"/>
        <v>1500</v>
      </c>
      <c r="Q434" s="398"/>
      <c r="R434" s="399">
        <v>1500</v>
      </c>
      <c r="S434" s="400"/>
      <c r="T434" s="401"/>
    </row>
    <row r="435" spans="1:20" hidden="1">
      <c r="A435" s="31"/>
      <c r="B435" s="31"/>
      <c r="C435" s="28"/>
      <c r="D435" s="392"/>
      <c r="E435" s="55"/>
      <c r="F435" s="55"/>
      <c r="G435" s="181" t="s">
        <v>335</v>
      </c>
      <c r="H435" s="410" t="s">
        <v>336</v>
      </c>
      <c r="I435" s="30"/>
      <c r="J435" s="30"/>
      <c r="K435" s="30"/>
      <c r="L435" s="30"/>
      <c r="M435" s="30"/>
      <c r="N435" s="130">
        <v>1200</v>
      </c>
      <c r="O435" s="157">
        <v>0</v>
      </c>
      <c r="P435" s="158">
        <f t="shared" si="27"/>
        <v>1200</v>
      </c>
      <c r="Q435" s="398"/>
      <c r="R435" s="399">
        <v>1200</v>
      </c>
      <c r="S435" s="400"/>
      <c r="T435" s="401"/>
    </row>
    <row r="436" spans="1:20">
      <c r="A436" s="31">
        <f>A433+1</f>
        <v>128</v>
      </c>
      <c r="B436" s="31"/>
      <c r="C436" s="28"/>
      <c r="D436" s="392"/>
      <c r="E436" s="55"/>
      <c r="F436" s="55"/>
      <c r="G436" s="181" t="s">
        <v>337</v>
      </c>
      <c r="H436" s="30" t="s">
        <v>338</v>
      </c>
      <c r="I436" s="30"/>
      <c r="J436" s="30"/>
      <c r="K436" s="30"/>
      <c r="L436" s="30"/>
      <c r="M436" s="30"/>
      <c r="N436" s="130">
        <v>950</v>
      </c>
      <c r="O436" s="157">
        <v>0</v>
      </c>
      <c r="P436" s="158">
        <f t="shared" si="27"/>
        <v>950</v>
      </c>
      <c r="Q436" s="398"/>
      <c r="R436" s="399">
        <v>950</v>
      </c>
      <c r="S436" s="400"/>
      <c r="T436" s="401"/>
    </row>
    <row r="437" spans="1:20">
      <c r="A437" s="31"/>
      <c r="B437" s="31" t="s">
        <v>339</v>
      </c>
      <c r="C437" s="33" t="s">
        <v>340</v>
      </c>
      <c r="D437" s="392">
        <v>700</v>
      </c>
      <c r="E437" s="55">
        <v>0</v>
      </c>
      <c r="F437" s="55">
        <f t="shared" ref="F437:F443" si="29">D437</f>
        <v>700</v>
      </c>
      <c r="G437" s="31"/>
      <c r="H437" s="28" t="s">
        <v>327</v>
      </c>
      <c r="I437" s="30"/>
      <c r="J437" s="30"/>
      <c r="K437" s="30"/>
      <c r="L437" s="30"/>
      <c r="M437" s="30"/>
      <c r="N437" s="130"/>
      <c r="O437" s="157"/>
      <c r="P437" s="158"/>
      <c r="Q437" s="398"/>
      <c r="R437" s="399"/>
    </row>
    <row r="438" spans="1:20">
      <c r="A438" s="31">
        <v>129</v>
      </c>
      <c r="B438" s="31" t="s">
        <v>128</v>
      </c>
      <c r="C438" s="33" t="s">
        <v>341</v>
      </c>
      <c r="D438" s="392">
        <v>600</v>
      </c>
      <c r="E438" s="55">
        <v>0</v>
      </c>
      <c r="F438" s="55">
        <f t="shared" si="29"/>
        <v>600</v>
      </c>
      <c r="G438" s="31" t="s">
        <v>342</v>
      </c>
      <c r="H438" s="33" t="s">
        <v>343</v>
      </c>
      <c r="I438" s="30">
        <v>900</v>
      </c>
      <c r="J438" s="30">
        <v>0</v>
      </c>
      <c r="K438" s="30">
        <f t="shared" ref="K438:K444" si="30">I438+J438</f>
        <v>900</v>
      </c>
      <c r="L438" s="30"/>
      <c r="M438" s="30">
        <v>1200</v>
      </c>
      <c r="N438" s="130">
        <v>1000</v>
      </c>
      <c r="O438" s="157">
        <v>0</v>
      </c>
      <c r="P438" s="158">
        <f t="shared" ref="P438:P500" si="31">O438+N438</f>
        <v>1000</v>
      </c>
      <c r="Q438" s="398"/>
      <c r="R438" s="399"/>
      <c r="S438" s="400"/>
      <c r="T438" s="401"/>
    </row>
    <row r="439" spans="1:20">
      <c r="A439" s="31">
        <f>A438+1</f>
        <v>130</v>
      </c>
      <c r="B439" s="31"/>
      <c r="C439" s="33"/>
      <c r="D439" s="392"/>
      <c r="E439" s="55"/>
      <c r="F439" s="55"/>
      <c r="G439" s="31" t="s">
        <v>128</v>
      </c>
      <c r="H439" s="33" t="s">
        <v>129</v>
      </c>
      <c r="I439" s="30">
        <v>800</v>
      </c>
      <c r="J439" s="30">
        <v>0</v>
      </c>
      <c r="K439" s="30">
        <f t="shared" si="30"/>
        <v>800</v>
      </c>
      <c r="L439" s="30">
        <v>800</v>
      </c>
      <c r="M439" s="30"/>
      <c r="N439" s="130">
        <v>1000</v>
      </c>
      <c r="O439" s="157">
        <v>0</v>
      </c>
      <c r="P439" s="158">
        <f t="shared" si="31"/>
        <v>1000</v>
      </c>
      <c r="Q439" s="398"/>
      <c r="R439" s="399">
        <v>1000</v>
      </c>
      <c r="S439" s="400" t="s">
        <v>344</v>
      </c>
      <c r="T439" s="401"/>
    </row>
    <row r="440" spans="1:20">
      <c r="A440" s="31">
        <f t="shared" ref="A440:A472" si="32">A439+1</f>
        <v>131</v>
      </c>
      <c r="B440" s="31" t="s">
        <v>345</v>
      </c>
      <c r="C440" s="33" t="s">
        <v>346</v>
      </c>
      <c r="D440" s="392">
        <v>200</v>
      </c>
      <c r="E440" s="55">
        <v>0</v>
      </c>
      <c r="F440" s="55">
        <f t="shared" si="29"/>
        <v>200</v>
      </c>
      <c r="G440" s="31" t="s">
        <v>347</v>
      </c>
      <c r="H440" s="33" t="s">
        <v>348</v>
      </c>
      <c r="I440" s="30">
        <v>1500</v>
      </c>
      <c r="J440" s="30">
        <v>0</v>
      </c>
      <c r="K440" s="30">
        <f t="shared" si="30"/>
        <v>1500</v>
      </c>
      <c r="L440" s="30">
        <v>1300</v>
      </c>
      <c r="M440" s="30">
        <v>1600</v>
      </c>
      <c r="N440" s="130">
        <v>2500</v>
      </c>
      <c r="O440" s="157">
        <v>0</v>
      </c>
      <c r="P440" s="158">
        <f t="shared" si="31"/>
        <v>2500</v>
      </c>
      <c r="Q440" s="398"/>
      <c r="R440" s="399">
        <v>2500</v>
      </c>
      <c r="S440" s="400" t="s">
        <v>349</v>
      </c>
      <c r="T440" s="401"/>
    </row>
    <row r="441" spans="1:20">
      <c r="A441" s="31">
        <f t="shared" si="32"/>
        <v>132</v>
      </c>
      <c r="B441" s="31" t="s">
        <v>350</v>
      </c>
      <c r="C441" s="33" t="s">
        <v>351</v>
      </c>
      <c r="D441" s="392">
        <v>800</v>
      </c>
      <c r="E441" s="55">
        <v>0</v>
      </c>
      <c r="F441" s="55">
        <f t="shared" si="29"/>
        <v>800</v>
      </c>
      <c r="G441" s="31" t="s">
        <v>352</v>
      </c>
      <c r="H441" s="33" t="s">
        <v>346</v>
      </c>
      <c r="I441" s="30">
        <v>200</v>
      </c>
      <c r="J441" s="30">
        <v>0</v>
      </c>
      <c r="K441" s="30">
        <f t="shared" si="30"/>
        <v>200</v>
      </c>
      <c r="L441" s="30">
        <v>300</v>
      </c>
      <c r="M441" s="30">
        <v>300</v>
      </c>
      <c r="N441" s="130">
        <v>300</v>
      </c>
      <c r="O441" s="157">
        <v>0</v>
      </c>
      <c r="P441" s="158">
        <f t="shared" si="31"/>
        <v>300</v>
      </c>
      <c r="Q441" s="398"/>
      <c r="R441" s="399"/>
      <c r="S441" s="400"/>
      <c r="T441" s="401"/>
    </row>
    <row r="442" spans="1:20">
      <c r="A442" s="31">
        <f t="shared" si="32"/>
        <v>133</v>
      </c>
      <c r="B442" s="31" t="s">
        <v>353</v>
      </c>
      <c r="C442" s="33" t="s">
        <v>354</v>
      </c>
      <c r="D442" s="392">
        <v>800</v>
      </c>
      <c r="E442" s="55">
        <v>0</v>
      </c>
      <c r="F442" s="55">
        <f t="shared" si="29"/>
        <v>800</v>
      </c>
      <c r="G442" s="31" t="s">
        <v>355</v>
      </c>
      <c r="H442" s="33" t="s">
        <v>351</v>
      </c>
      <c r="I442" s="30">
        <v>300</v>
      </c>
      <c r="J442" s="30">
        <v>0</v>
      </c>
      <c r="K442" s="30">
        <f t="shared" si="30"/>
        <v>300</v>
      </c>
      <c r="L442" s="30"/>
      <c r="M442" s="30"/>
      <c r="N442" s="130">
        <v>500</v>
      </c>
      <c r="O442" s="157">
        <v>0</v>
      </c>
      <c r="P442" s="158">
        <f t="shared" si="31"/>
        <v>500</v>
      </c>
      <c r="Q442" s="398"/>
      <c r="R442" s="399"/>
      <c r="S442" s="400"/>
      <c r="T442" s="401"/>
    </row>
    <row r="443" spans="1:20">
      <c r="A443" s="31">
        <f t="shared" si="32"/>
        <v>134</v>
      </c>
      <c r="B443" s="31" t="s">
        <v>356</v>
      </c>
      <c r="C443" s="33" t="s">
        <v>357</v>
      </c>
      <c r="D443" s="392">
        <v>1600</v>
      </c>
      <c r="E443" s="55">
        <v>0</v>
      </c>
      <c r="F443" s="55">
        <f t="shared" si="29"/>
        <v>1600</v>
      </c>
      <c r="G443" s="31" t="s">
        <v>358</v>
      </c>
      <c r="H443" s="33" t="s">
        <v>359</v>
      </c>
      <c r="I443" s="30">
        <v>1200</v>
      </c>
      <c r="J443" s="30">
        <v>0</v>
      </c>
      <c r="K443" s="30">
        <f t="shared" si="30"/>
        <v>1200</v>
      </c>
      <c r="L443" s="30"/>
      <c r="M443" s="30"/>
      <c r="N443" s="130">
        <v>1200</v>
      </c>
      <c r="O443" s="157">
        <v>0</v>
      </c>
      <c r="P443" s="158">
        <f t="shared" si="31"/>
        <v>1200</v>
      </c>
      <c r="Q443" s="398"/>
      <c r="R443" s="399"/>
      <c r="S443" s="400"/>
      <c r="T443" s="401"/>
    </row>
    <row r="444" spans="1:20" ht="15" customHeight="1">
      <c r="A444" s="31">
        <f t="shared" si="32"/>
        <v>135</v>
      </c>
      <c r="B444" s="27"/>
      <c r="C444" s="28" t="s">
        <v>360</v>
      </c>
      <c r="D444" s="392"/>
      <c r="E444" s="55"/>
      <c r="F444" s="55"/>
      <c r="G444" s="181" t="s">
        <v>361</v>
      </c>
      <c r="H444" s="33" t="s">
        <v>357</v>
      </c>
      <c r="I444" s="30">
        <v>2500</v>
      </c>
      <c r="J444" s="30">
        <v>0</v>
      </c>
      <c r="K444" s="30">
        <f t="shared" si="30"/>
        <v>2500</v>
      </c>
      <c r="L444" s="30"/>
      <c r="M444" s="30"/>
      <c r="N444" s="130">
        <v>2500</v>
      </c>
      <c r="O444" s="157">
        <v>0</v>
      </c>
      <c r="P444" s="158">
        <f t="shared" si="31"/>
        <v>2500</v>
      </c>
      <c r="Q444" s="398"/>
      <c r="R444" s="399"/>
      <c r="S444" s="400"/>
      <c r="T444" s="401"/>
    </row>
    <row r="445" spans="1:20" ht="62.25" customHeight="1">
      <c r="A445" s="31">
        <f t="shared" si="32"/>
        <v>136</v>
      </c>
      <c r="B445" s="27"/>
      <c r="C445" s="28"/>
      <c r="D445" s="392"/>
      <c r="E445" s="55"/>
      <c r="F445" s="55"/>
      <c r="G445" s="408" t="s">
        <v>362</v>
      </c>
      <c r="H445" s="33" t="s">
        <v>363</v>
      </c>
      <c r="I445" s="30"/>
      <c r="J445" s="30"/>
      <c r="K445" s="30"/>
      <c r="L445" s="30"/>
      <c r="M445" s="30"/>
      <c r="N445" s="130">
        <v>2200</v>
      </c>
      <c r="O445" s="157">
        <v>0</v>
      </c>
      <c r="P445" s="158">
        <f t="shared" si="31"/>
        <v>2200</v>
      </c>
      <c r="Q445" s="398"/>
      <c r="R445" s="399">
        <v>2000</v>
      </c>
      <c r="S445" s="400"/>
      <c r="T445" s="401"/>
    </row>
    <row r="446" spans="1:20" ht="30.75" customHeight="1">
      <c r="A446" s="31">
        <f t="shared" si="32"/>
        <v>137</v>
      </c>
      <c r="B446" s="27"/>
      <c r="C446" s="28"/>
      <c r="D446" s="392"/>
      <c r="E446" s="55"/>
      <c r="F446" s="55"/>
      <c r="G446" s="408" t="s">
        <v>364</v>
      </c>
      <c r="H446" s="33" t="s">
        <v>365</v>
      </c>
      <c r="I446" s="30"/>
      <c r="J446" s="30"/>
      <c r="K446" s="30"/>
      <c r="L446" s="30"/>
      <c r="M446" s="30"/>
      <c r="N446" s="130">
        <v>3000</v>
      </c>
      <c r="O446" s="157">
        <v>0</v>
      </c>
      <c r="P446" s="158">
        <f t="shared" si="31"/>
        <v>3000</v>
      </c>
      <c r="Q446" s="398"/>
      <c r="R446" s="399">
        <v>3000</v>
      </c>
      <c r="S446" s="400"/>
      <c r="T446" s="401"/>
    </row>
    <row r="447" spans="1:20" ht="30.75" customHeight="1">
      <c r="A447" s="31">
        <f t="shared" si="32"/>
        <v>138</v>
      </c>
      <c r="B447" s="27"/>
      <c r="C447" s="28"/>
      <c r="D447" s="392"/>
      <c r="E447" s="55"/>
      <c r="F447" s="55"/>
      <c r="G447" s="408" t="s">
        <v>366</v>
      </c>
      <c r="H447" s="33" t="s">
        <v>367</v>
      </c>
      <c r="I447" s="30"/>
      <c r="J447" s="30"/>
      <c r="K447" s="30"/>
      <c r="L447" s="30"/>
      <c r="M447" s="30"/>
      <c r="N447" s="130">
        <v>2000</v>
      </c>
      <c r="O447" s="157">
        <v>0</v>
      </c>
      <c r="P447" s="158">
        <f t="shared" si="31"/>
        <v>2000</v>
      </c>
      <c r="Q447" s="398"/>
      <c r="R447" s="402">
        <v>2000</v>
      </c>
      <c r="S447" s="400"/>
      <c r="T447" s="401"/>
    </row>
    <row r="448" spans="1:20" ht="15" customHeight="1">
      <c r="A448" s="31">
        <f t="shared" si="32"/>
        <v>139</v>
      </c>
      <c r="B448" s="27"/>
      <c r="C448" s="28"/>
      <c r="D448" s="392"/>
      <c r="E448" s="55"/>
      <c r="F448" s="55"/>
      <c r="G448" s="181" t="s">
        <v>368</v>
      </c>
      <c r="H448" s="33" t="s">
        <v>340</v>
      </c>
      <c r="I448" s="30"/>
      <c r="J448" s="30"/>
      <c r="K448" s="30"/>
      <c r="L448" s="30"/>
      <c r="M448" s="30"/>
      <c r="N448" s="130">
        <v>2000</v>
      </c>
      <c r="O448" s="157">
        <v>0</v>
      </c>
      <c r="P448" s="158">
        <f t="shared" si="31"/>
        <v>2000</v>
      </c>
      <c r="Q448" s="398"/>
      <c r="R448" s="399">
        <v>2000</v>
      </c>
      <c r="S448" s="400"/>
      <c r="T448" s="401"/>
    </row>
    <row r="449" spans="1:20" ht="30.75" customHeight="1">
      <c r="A449" s="31">
        <f t="shared" si="32"/>
        <v>140</v>
      </c>
      <c r="B449" s="27"/>
      <c r="C449" s="28"/>
      <c r="D449" s="392"/>
      <c r="E449" s="55"/>
      <c r="F449" s="55"/>
      <c r="G449" s="408" t="s">
        <v>369</v>
      </c>
      <c r="H449" s="33" t="s">
        <v>370</v>
      </c>
      <c r="I449" s="30"/>
      <c r="J449" s="30"/>
      <c r="K449" s="30"/>
      <c r="L449" s="30"/>
      <c r="M449" s="30"/>
      <c r="N449" s="130">
        <v>2500</v>
      </c>
      <c r="O449" s="157">
        <v>0</v>
      </c>
      <c r="P449" s="158">
        <f t="shared" si="31"/>
        <v>2500</v>
      </c>
      <c r="Q449" s="398"/>
      <c r="R449" s="399">
        <v>2500</v>
      </c>
      <c r="S449" s="400"/>
      <c r="T449" s="401"/>
    </row>
    <row r="450" spans="1:20" ht="45.75" customHeight="1">
      <c r="A450" s="31">
        <f t="shared" si="32"/>
        <v>141</v>
      </c>
      <c r="B450" s="27"/>
      <c r="C450" s="28"/>
      <c r="D450" s="392"/>
      <c r="E450" s="55"/>
      <c r="F450" s="55"/>
      <c r="G450" s="408" t="s">
        <v>371</v>
      </c>
      <c r="H450" s="33" t="s">
        <v>372</v>
      </c>
      <c r="I450" s="30"/>
      <c r="J450" s="30"/>
      <c r="K450" s="30"/>
      <c r="L450" s="30"/>
      <c r="M450" s="30"/>
      <c r="N450" s="130">
        <v>2500</v>
      </c>
      <c r="O450" s="157">
        <v>0</v>
      </c>
      <c r="P450" s="158">
        <f t="shared" si="31"/>
        <v>2500</v>
      </c>
      <c r="Q450" s="398"/>
      <c r="R450" s="399">
        <v>2500</v>
      </c>
      <c r="S450" s="400"/>
      <c r="T450" s="401"/>
    </row>
    <row r="451" spans="1:20" ht="15" customHeight="1">
      <c r="A451" s="31">
        <f t="shared" si="32"/>
        <v>142</v>
      </c>
      <c r="B451" s="27"/>
      <c r="C451" s="28"/>
      <c r="D451" s="392"/>
      <c r="E451" s="55"/>
      <c r="F451" s="55"/>
      <c r="G451" s="181" t="s">
        <v>373</v>
      </c>
      <c r="H451" s="33" t="s">
        <v>374</v>
      </c>
      <c r="I451" s="30"/>
      <c r="J451" s="30"/>
      <c r="K451" s="30"/>
      <c r="L451" s="30"/>
      <c r="M451" s="30"/>
      <c r="N451" s="130">
        <v>2000</v>
      </c>
      <c r="O451" s="157">
        <v>0</v>
      </c>
      <c r="P451" s="158">
        <f t="shared" si="31"/>
        <v>2000</v>
      </c>
      <c r="Q451" s="398"/>
      <c r="R451" s="399">
        <v>2000</v>
      </c>
      <c r="S451" s="400"/>
      <c r="T451" s="401"/>
    </row>
    <row r="452" spans="1:20" ht="15" customHeight="1">
      <c r="A452" s="31">
        <f t="shared" si="32"/>
        <v>143</v>
      </c>
      <c r="B452" s="27"/>
      <c r="C452" s="28"/>
      <c r="D452" s="392"/>
      <c r="E452" s="55"/>
      <c r="F452" s="55"/>
      <c r="G452" s="181" t="s">
        <v>375</v>
      </c>
      <c r="H452" s="33" t="s">
        <v>376</v>
      </c>
      <c r="I452" s="30"/>
      <c r="J452" s="30"/>
      <c r="K452" s="30"/>
      <c r="L452" s="30"/>
      <c r="M452" s="30"/>
      <c r="N452" s="130">
        <v>650</v>
      </c>
      <c r="O452" s="157">
        <v>0</v>
      </c>
      <c r="P452" s="158">
        <f t="shared" si="31"/>
        <v>650</v>
      </c>
      <c r="Q452" s="398"/>
      <c r="R452" s="399">
        <v>640</v>
      </c>
      <c r="S452" s="400"/>
      <c r="T452" s="401"/>
    </row>
    <row r="453" spans="1:20" ht="45.75" customHeight="1">
      <c r="A453" s="31">
        <f t="shared" si="32"/>
        <v>144</v>
      </c>
      <c r="B453" s="27"/>
      <c r="C453" s="28"/>
      <c r="D453" s="392"/>
      <c r="E453" s="55"/>
      <c r="F453" s="55"/>
      <c r="G453" s="408" t="s">
        <v>377</v>
      </c>
      <c r="H453" s="33" t="s">
        <v>378</v>
      </c>
      <c r="I453" s="30"/>
      <c r="J453" s="30"/>
      <c r="K453" s="30"/>
      <c r="L453" s="30"/>
      <c r="M453" s="30"/>
      <c r="N453" s="130">
        <v>3000</v>
      </c>
      <c r="O453" s="157">
        <v>0</v>
      </c>
      <c r="P453" s="158">
        <f t="shared" si="31"/>
        <v>3000</v>
      </c>
      <c r="Q453" s="398"/>
      <c r="R453" s="399">
        <v>3000</v>
      </c>
      <c r="S453" s="400"/>
      <c r="T453" s="401"/>
    </row>
    <row r="454" spans="1:20" ht="15" customHeight="1">
      <c r="A454" s="31">
        <f t="shared" si="32"/>
        <v>145</v>
      </c>
      <c r="B454" s="27"/>
      <c r="C454" s="28"/>
      <c r="D454" s="392"/>
      <c r="E454" s="55"/>
      <c r="F454" s="55"/>
      <c r="G454" s="181" t="s">
        <v>379</v>
      </c>
      <c r="H454" s="33" t="s">
        <v>380</v>
      </c>
      <c r="I454" s="30"/>
      <c r="J454" s="30"/>
      <c r="K454" s="30"/>
      <c r="L454" s="30"/>
      <c r="M454" s="30"/>
      <c r="N454" s="130">
        <v>350</v>
      </c>
      <c r="O454" s="157">
        <v>0</v>
      </c>
      <c r="P454" s="158">
        <f t="shared" si="31"/>
        <v>350</v>
      </c>
      <c r="Q454" s="398"/>
      <c r="R454" s="399">
        <v>350</v>
      </c>
      <c r="S454" s="400"/>
      <c r="T454" s="401"/>
    </row>
    <row r="455" spans="1:20" ht="15" customHeight="1">
      <c r="A455" s="31">
        <f t="shared" si="32"/>
        <v>146</v>
      </c>
      <c r="B455" s="27"/>
      <c r="C455" s="28"/>
      <c r="D455" s="392"/>
      <c r="E455" s="55"/>
      <c r="F455" s="55"/>
      <c r="G455" s="181" t="s">
        <v>381</v>
      </c>
      <c r="H455" s="33" t="s">
        <v>382</v>
      </c>
      <c r="I455" s="30"/>
      <c r="J455" s="30"/>
      <c r="K455" s="30"/>
      <c r="L455" s="30"/>
      <c r="M455" s="30"/>
      <c r="N455" s="130">
        <v>150</v>
      </c>
      <c r="O455" s="157">
        <v>0</v>
      </c>
      <c r="P455" s="158">
        <f t="shared" si="31"/>
        <v>150</v>
      </c>
      <c r="Q455" s="398"/>
      <c r="R455" s="399">
        <v>150</v>
      </c>
      <c r="S455" s="400"/>
      <c r="T455" s="401"/>
    </row>
    <row r="456" spans="1:20" ht="15" customHeight="1">
      <c r="A456" s="31">
        <f t="shared" si="32"/>
        <v>147</v>
      </c>
      <c r="B456" s="27"/>
      <c r="C456" s="28"/>
      <c r="D456" s="392"/>
      <c r="E456" s="55"/>
      <c r="F456" s="55"/>
      <c r="G456" s="181" t="s">
        <v>383</v>
      </c>
      <c r="H456" s="33" t="s">
        <v>384</v>
      </c>
      <c r="I456" s="30"/>
      <c r="J456" s="30"/>
      <c r="K456" s="30"/>
      <c r="L456" s="30"/>
      <c r="M456" s="30"/>
      <c r="N456" s="130">
        <v>500</v>
      </c>
      <c r="O456" s="157">
        <v>0</v>
      </c>
      <c r="P456" s="158">
        <f t="shared" si="31"/>
        <v>500</v>
      </c>
      <c r="Q456" s="398"/>
      <c r="R456" s="399">
        <v>500</v>
      </c>
      <c r="S456" s="400"/>
      <c r="T456" s="401"/>
    </row>
    <row r="457" spans="1:20" ht="15" customHeight="1">
      <c r="A457" s="31">
        <f t="shared" si="32"/>
        <v>148</v>
      </c>
      <c r="B457" s="27"/>
      <c r="C457" s="28"/>
      <c r="D457" s="392"/>
      <c r="E457" s="55"/>
      <c r="F457" s="55"/>
      <c r="G457" s="181" t="s">
        <v>383</v>
      </c>
      <c r="H457" s="33" t="s">
        <v>385</v>
      </c>
      <c r="I457" s="30"/>
      <c r="J457" s="30"/>
      <c r="K457" s="30"/>
      <c r="L457" s="30"/>
      <c r="M457" s="30"/>
      <c r="N457" s="130">
        <v>600</v>
      </c>
      <c r="O457" s="157">
        <v>0</v>
      </c>
      <c r="P457" s="158">
        <f t="shared" si="31"/>
        <v>600</v>
      </c>
      <c r="Q457" s="398"/>
      <c r="R457" s="399">
        <v>600</v>
      </c>
      <c r="S457" s="400"/>
      <c r="T457" s="401"/>
    </row>
    <row r="458" spans="1:20" ht="15" customHeight="1">
      <c r="A458" s="31">
        <f t="shared" si="32"/>
        <v>149</v>
      </c>
      <c r="B458" s="27"/>
      <c r="C458" s="28"/>
      <c r="D458" s="392"/>
      <c r="E458" s="55"/>
      <c r="F458" s="55"/>
      <c r="G458" s="181" t="s">
        <v>386</v>
      </c>
      <c r="H458" s="33" t="s">
        <v>387</v>
      </c>
      <c r="I458" s="30"/>
      <c r="J458" s="30"/>
      <c r="K458" s="30"/>
      <c r="L458" s="30"/>
      <c r="M458" s="30"/>
      <c r="N458" s="130">
        <v>200</v>
      </c>
      <c r="O458" s="157">
        <v>0</v>
      </c>
      <c r="P458" s="158">
        <f t="shared" si="31"/>
        <v>200</v>
      </c>
      <c r="Q458" s="398"/>
      <c r="R458" s="399">
        <v>200</v>
      </c>
      <c r="S458" s="400"/>
      <c r="T458" s="401"/>
    </row>
    <row r="459" spans="1:20" ht="45" customHeight="1">
      <c r="A459" s="31">
        <f t="shared" si="32"/>
        <v>150</v>
      </c>
      <c r="B459" s="27"/>
      <c r="C459" s="28"/>
      <c r="D459" s="392"/>
      <c r="E459" s="55"/>
      <c r="F459" s="55"/>
      <c r="G459" s="408" t="s">
        <v>388</v>
      </c>
      <c r="H459" s="33" t="s">
        <v>389</v>
      </c>
      <c r="I459" s="30"/>
      <c r="J459" s="30"/>
      <c r="K459" s="30"/>
      <c r="L459" s="30"/>
      <c r="M459" s="30"/>
      <c r="N459" s="130">
        <v>1500</v>
      </c>
      <c r="O459" s="157">
        <v>0</v>
      </c>
      <c r="P459" s="158">
        <f t="shared" si="31"/>
        <v>1500</v>
      </c>
      <c r="Q459" s="398"/>
      <c r="R459" s="399">
        <v>1500</v>
      </c>
      <c r="S459" s="400"/>
      <c r="T459" s="401"/>
    </row>
    <row r="460" spans="1:20" ht="62.25" customHeight="1">
      <c r="A460" s="31">
        <f t="shared" si="32"/>
        <v>151</v>
      </c>
      <c r="B460" s="27"/>
      <c r="C460" s="28"/>
      <c r="D460" s="392"/>
      <c r="E460" s="55"/>
      <c r="F460" s="55"/>
      <c r="G460" s="408" t="s">
        <v>390</v>
      </c>
      <c r="H460" s="33" t="s">
        <v>391</v>
      </c>
      <c r="I460" s="30"/>
      <c r="J460" s="30"/>
      <c r="K460" s="30"/>
      <c r="L460" s="30"/>
      <c r="M460" s="30"/>
      <c r="N460" s="130">
        <v>1850</v>
      </c>
      <c r="O460" s="157">
        <v>0</v>
      </c>
      <c r="P460" s="158">
        <f t="shared" si="31"/>
        <v>1850</v>
      </c>
      <c r="Q460" s="398"/>
      <c r="R460" s="399">
        <v>1850</v>
      </c>
      <c r="S460" s="400"/>
      <c r="T460" s="401"/>
    </row>
    <row r="461" spans="1:20" ht="30">
      <c r="A461" s="31">
        <f t="shared" si="32"/>
        <v>152</v>
      </c>
      <c r="B461" s="27"/>
      <c r="C461" s="28"/>
      <c r="D461" s="392"/>
      <c r="E461" s="55"/>
      <c r="F461" s="55"/>
      <c r="G461" s="181" t="s">
        <v>373</v>
      </c>
      <c r="H461" s="33" t="s">
        <v>392</v>
      </c>
      <c r="I461" s="30"/>
      <c r="J461" s="30"/>
      <c r="K461" s="30"/>
      <c r="L461" s="30"/>
      <c r="M461" s="30"/>
      <c r="N461" s="130">
        <v>1350</v>
      </c>
      <c r="O461" s="157">
        <v>0</v>
      </c>
      <c r="P461" s="158">
        <f t="shared" si="31"/>
        <v>1350</v>
      </c>
      <c r="Q461" s="398"/>
      <c r="R461" s="399">
        <v>1350</v>
      </c>
      <c r="S461" s="400"/>
      <c r="T461" s="401"/>
    </row>
    <row r="462" spans="1:20" ht="15" customHeight="1">
      <c r="A462" s="31">
        <f t="shared" si="32"/>
        <v>153</v>
      </c>
      <c r="B462" s="27"/>
      <c r="C462" s="28"/>
      <c r="D462" s="392"/>
      <c r="E462" s="55"/>
      <c r="F462" s="55"/>
      <c r="G462" s="181" t="s">
        <v>393</v>
      </c>
      <c r="H462" s="33" t="s">
        <v>394</v>
      </c>
      <c r="I462" s="30"/>
      <c r="J462" s="30"/>
      <c r="K462" s="30"/>
      <c r="L462" s="30"/>
      <c r="M462" s="30"/>
      <c r="N462" s="130">
        <v>1000</v>
      </c>
      <c r="O462" s="157">
        <v>0</v>
      </c>
      <c r="P462" s="158">
        <f t="shared" si="31"/>
        <v>1000</v>
      </c>
      <c r="Q462" s="398"/>
      <c r="R462" s="399">
        <v>1000</v>
      </c>
      <c r="S462" s="400"/>
      <c r="T462" s="401"/>
    </row>
    <row r="463" spans="1:20" ht="30">
      <c r="A463" s="31">
        <f t="shared" si="32"/>
        <v>154</v>
      </c>
      <c r="B463" s="27"/>
      <c r="C463" s="28"/>
      <c r="D463" s="392"/>
      <c r="E463" s="55"/>
      <c r="F463" s="55"/>
      <c r="G463" s="408" t="s">
        <v>395</v>
      </c>
      <c r="H463" s="33" t="s">
        <v>396</v>
      </c>
      <c r="I463" s="30"/>
      <c r="J463" s="30"/>
      <c r="K463" s="30"/>
      <c r="L463" s="30"/>
      <c r="M463" s="30"/>
      <c r="N463" s="130">
        <v>500</v>
      </c>
      <c r="O463" s="157">
        <v>0</v>
      </c>
      <c r="P463" s="158">
        <f t="shared" si="31"/>
        <v>500</v>
      </c>
      <c r="Q463" s="398"/>
      <c r="R463" s="399">
        <v>500</v>
      </c>
      <c r="S463" s="400"/>
      <c r="T463" s="401"/>
    </row>
    <row r="464" spans="1:20" ht="45">
      <c r="A464" s="31">
        <f t="shared" si="32"/>
        <v>155</v>
      </c>
      <c r="B464" s="27"/>
      <c r="C464" s="28"/>
      <c r="D464" s="392"/>
      <c r="E464" s="55"/>
      <c r="F464" s="55"/>
      <c r="G464" s="408" t="s">
        <v>397</v>
      </c>
      <c r="H464" s="33" t="s">
        <v>398</v>
      </c>
      <c r="I464" s="30"/>
      <c r="J464" s="30"/>
      <c r="K464" s="30"/>
      <c r="L464" s="30"/>
      <c r="M464" s="30"/>
      <c r="N464" s="130">
        <v>1400</v>
      </c>
      <c r="O464" s="157">
        <v>0</v>
      </c>
      <c r="P464" s="158">
        <f t="shared" si="31"/>
        <v>1400</v>
      </c>
      <c r="Q464" s="398"/>
      <c r="R464" s="399">
        <v>1400</v>
      </c>
      <c r="S464" s="400"/>
      <c r="T464" s="401"/>
    </row>
    <row r="465" spans="1:20" ht="30">
      <c r="A465" s="31">
        <f t="shared" si="32"/>
        <v>156</v>
      </c>
      <c r="B465" s="27"/>
      <c r="C465" s="28"/>
      <c r="D465" s="392"/>
      <c r="E465" s="55"/>
      <c r="F465" s="55"/>
      <c r="G465" s="408" t="s">
        <v>399</v>
      </c>
      <c r="H465" s="33" t="s">
        <v>400</v>
      </c>
      <c r="I465" s="30"/>
      <c r="J465" s="30"/>
      <c r="K465" s="30"/>
      <c r="L465" s="30"/>
      <c r="M465" s="30"/>
      <c r="N465" s="130">
        <v>2350</v>
      </c>
      <c r="O465" s="157">
        <v>0</v>
      </c>
      <c r="P465" s="158">
        <f t="shared" si="31"/>
        <v>2350</v>
      </c>
      <c r="Q465" s="398"/>
      <c r="R465" s="399">
        <v>2350</v>
      </c>
      <c r="S465" s="400"/>
      <c r="T465" s="401"/>
    </row>
    <row r="466" spans="1:20" ht="45">
      <c r="A466" s="31">
        <f t="shared" si="32"/>
        <v>157</v>
      </c>
      <c r="B466" s="27"/>
      <c r="C466" s="28"/>
      <c r="D466" s="392"/>
      <c r="E466" s="55"/>
      <c r="F466" s="55"/>
      <c r="G466" s="408" t="s">
        <v>401</v>
      </c>
      <c r="H466" s="33" t="s">
        <v>402</v>
      </c>
      <c r="I466" s="30"/>
      <c r="J466" s="30"/>
      <c r="K466" s="30"/>
      <c r="L466" s="30"/>
      <c r="M466" s="30"/>
      <c r="N466" s="130">
        <v>1350</v>
      </c>
      <c r="O466" s="157">
        <v>0</v>
      </c>
      <c r="P466" s="158">
        <f t="shared" si="31"/>
        <v>1350</v>
      </c>
      <c r="Q466" s="398"/>
      <c r="R466" s="399">
        <v>1350</v>
      </c>
      <c r="S466" s="400"/>
      <c r="T466" s="401"/>
    </row>
    <row r="467" spans="1:20" ht="30">
      <c r="A467" s="31">
        <f t="shared" si="32"/>
        <v>158</v>
      </c>
      <c r="B467" s="27"/>
      <c r="C467" s="28"/>
      <c r="D467" s="392"/>
      <c r="E467" s="55"/>
      <c r="F467" s="55"/>
      <c r="G467" s="408" t="s">
        <v>403</v>
      </c>
      <c r="H467" s="33" t="s">
        <v>404</v>
      </c>
      <c r="I467" s="30"/>
      <c r="J467" s="30"/>
      <c r="K467" s="30"/>
      <c r="L467" s="30"/>
      <c r="M467" s="30"/>
      <c r="N467" s="130">
        <v>2500</v>
      </c>
      <c r="O467" s="157">
        <v>0</v>
      </c>
      <c r="P467" s="158">
        <f t="shared" si="31"/>
        <v>2500</v>
      </c>
      <c r="Q467" s="398"/>
      <c r="R467" s="399">
        <v>2500</v>
      </c>
      <c r="S467" s="400"/>
      <c r="T467" s="401"/>
    </row>
    <row r="468" spans="1:20" ht="30">
      <c r="A468" s="31">
        <f t="shared" si="32"/>
        <v>159</v>
      </c>
      <c r="B468" s="27"/>
      <c r="C468" s="28"/>
      <c r="D468" s="392"/>
      <c r="E468" s="55"/>
      <c r="F468" s="55"/>
      <c r="G468" s="408" t="s">
        <v>405</v>
      </c>
      <c r="H468" s="33" t="s">
        <v>406</v>
      </c>
      <c r="I468" s="30"/>
      <c r="J468" s="30"/>
      <c r="K468" s="30"/>
      <c r="L468" s="30"/>
      <c r="M468" s="30"/>
      <c r="N468" s="130">
        <v>2100</v>
      </c>
      <c r="O468" s="157">
        <v>0</v>
      </c>
      <c r="P468" s="158">
        <f t="shared" si="31"/>
        <v>2100</v>
      </c>
      <c r="Q468" s="398"/>
      <c r="R468" s="399">
        <v>2100</v>
      </c>
      <c r="S468" s="400"/>
      <c r="T468" s="401"/>
    </row>
    <row r="469" spans="1:20">
      <c r="A469" s="31">
        <f t="shared" si="32"/>
        <v>160</v>
      </c>
      <c r="B469" s="27"/>
      <c r="C469" s="28"/>
      <c r="D469" s="392"/>
      <c r="E469" s="55"/>
      <c r="F469" s="55"/>
      <c r="G469" s="408" t="s">
        <v>407</v>
      </c>
      <c r="H469" s="33" t="s">
        <v>408</v>
      </c>
      <c r="I469" s="30"/>
      <c r="J469" s="30"/>
      <c r="K469" s="30"/>
      <c r="L469" s="30"/>
      <c r="M469" s="30"/>
      <c r="N469" s="130">
        <v>2100</v>
      </c>
      <c r="O469" s="157">
        <v>0</v>
      </c>
      <c r="P469" s="158">
        <f t="shared" si="31"/>
        <v>2100</v>
      </c>
      <c r="Q469" s="398"/>
      <c r="R469" s="399">
        <v>2100</v>
      </c>
      <c r="S469" s="400"/>
      <c r="T469" s="401"/>
    </row>
    <row r="470" spans="1:20" ht="30">
      <c r="A470" s="31">
        <f t="shared" si="32"/>
        <v>161</v>
      </c>
      <c r="B470" s="27"/>
      <c r="C470" s="28"/>
      <c r="D470" s="392"/>
      <c r="E470" s="55"/>
      <c r="F470" s="55"/>
      <c r="G470" s="408" t="s">
        <v>409</v>
      </c>
      <c r="H470" s="33" t="s">
        <v>410</v>
      </c>
      <c r="I470" s="30"/>
      <c r="J470" s="30"/>
      <c r="K470" s="30"/>
      <c r="L470" s="30"/>
      <c r="M470" s="30"/>
      <c r="N470" s="130">
        <v>2800</v>
      </c>
      <c r="O470" s="157">
        <v>0</v>
      </c>
      <c r="P470" s="158">
        <f t="shared" si="31"/>
        <v>2800</v>
      </c>
      <c r="Q470" s="398"/>
      <c r="R470" s="399">
        <v>2800</v>
      </c>
      <c r="S470" s="400"/>
      <c r="T470" s="401"/>
    </row>
    <row r="471" spans="1:20" ht="30">
      <c r="A471" s="31">
        <f t="shared" si="32"/>
        <v>162</v>
      </c>
      <c r="B471" s="27"/>
      <c r="C471" s="28"/>
      <c r="D471" s="392"/>
      <c r="E471" s="55"/>
      <c r="F471" s="55"/>
      <c r="G471" s="408" t="s">
        <v>411</v>
      </c>
      <c r="H471" s="33" t="s">
        <v>412</v>
      </c>
      <c r="I471" s="30"/>
      <c r="J471" s="30"/>
      <c r="K471" s="30"/>
      <c r="L471" s="30"/>
      <c r="M471" s="30"/>
      <c r="N471" s="130">
        <v>2200</v>
      </c>
      <c r="O471" s="157">
        <v>0</v>
      </c>
      <c r="P471" s="158">
        <f t="shared" si="31"/>
        <v>2200</v>
      </c>
      <c r="Q471" s="398"/>
      <c r="R471" s="399">
        <v>2200</v>
      </c>
      <c r="S471" s="400"/>
      <c r="T471" s="401"/>
    </row>
    <row r="472" spans="1:20">
      <c r="A472" s="31">
        <f t="shared" si="32"/>
        <v>163</v>
      </c>
      <c r="B472" s="27"/>
      <c r="C472" s="28"/>
      <c r="D472" s="392"/>
      <c r="E472" s="55"/>
      <c r="F472" s="55"/>
      <c r="G472" s="408" t="s">
        <v>413</v>
      </c>
      <c r="H472" s="33" t="s">
        <v>414</v>
      </c>
      <c r="I472" s="30"/>
      <c r="J472" s="30"/>
      <c r="K472" s="30"/>
      <c r="L472" s="30"/>
      <c r="M472" s="30"/>
      <c r="N472" s="130">
        <v>1000</v>
      </c>
      <c r="O472" s="157">
        <v>0</v>
      </c>
      <c r="P472" s="158">
        <f t="shared" si="31"/>
        <v>1000</v>
      </c>
      <c r="Q472" s="398"/>
      <c r="R472" s="399">
        <v>1000</v>
      </c>
      <c r="S472" s="400"/>
      <c r="T472" s="401"/>
    </row>
    <row r="473" spans="1:20">
      <c r="A473" s="31"/>
      <c r="B473" s="31" t="s">
        <v>415</v>
      </c>
      <c r="C473" s="33" t="s">
        <v>416</v>
      </c>
      <c r="D473" s="392">
        <v>1880</v>
      </c>
      <c r="E473" s="55">
        <v>0</v>
      </c>
      <c r="F473" s="55">
        <f>D473</f>
        <v>1880</v>
      </c>
      <c r="G473" s="31"/>
      <c r="H473" s="28" t="s">
        <v>360</v>
      </c>
      <c r="I473" s="30"/>
      <c r="J473" s="30"/>
      <c r="K473" s="30"/>
      <c r="L473" s="30"/>
      <c r="M473" s="30"/>
      <c r="N473" s="130"/>
      <c r="O473" s="157"/>
      <c r="P473" s="158"/>
      <c r="Q473" s="398"/>
      <c r="R473" s="399"/>
    </row>
    <row r="474" spans="1:20">
      <c r="A474" s="31">
        <v>164</v>
      </c>
      <c r="B474" s="31" t="s">
        <v>417</v>
      </c>
      <c r="C474" s="33" t="s">
        <v>418</v>
      </c>
      <c r="D474" s="392">
        <v>1830</v>
      </c>
      <c r="E474" s="55">
        <v>0</v>
      </c>
      <c r="F474" s="55">
        <f>D474</f>
        <v>1830</v>
      </c>
      <c r="G474" s="181" t="s">
        <v>419</v>
      </c>
      <c r="H474" s="33" t="s">
        <v>420</v>
      </c>
      <c r="I474" s="30">
        <v>1880</v>
      </c>
      <c r="J474" s="30">
        <v>0</v>
      </c>
      <c r="K474" s="30">
        <f>I474+J474</f>
        <v>1880</v>
      </c>
      <c r="L474" s="30">
        <v>800</v>
      </c>
      <c r="M474" s="30">
        <v>750</v>
      </c>
      <c r="N474" s="130">
        <v>1200</v>
      </c>
      <c r="O474" s="157">
        <v>0</v>
      </c>
      <c r="P474" s="158">
        <f t="shared" si="31"/>
        <v>1200</v>
      </c>
      <c r="Q474" s="398"/>
      <c r="R474" s="399">
        <v>750</v>
      </c>
      <c r="S474" s="400"/>
      <c r="T474" s="401"/>
    </row>
    <row r="475" spans="1:20" ht="16.149999999999999" customHeight="1">
      <c r="A475" s="31">
        <f>A474+1</f>
        <v>165</v>
      </c>
      <c r="B475" s="31"/>
      <c r="C475" s="28" t="s">
        <v>421</v>
      </c>
      <c r="D475" s="392"/>
      <c r="E475" s="55"/>
      <c r="F475" s="55"/>
      <c r="G475" s="181" t="s">
        <v>422</v>
      </c>
      <c r="H475" s="33" t="s">
        <v>423</v>
      </c>
      <c r="I475" s="30">
        <v>1830</v>
      </c>
      <c r="J475" s="30">
        <v>0</v>
      </c>
      <c r="K475" s="30">
        <f>I475+J475</f>
        <v>1830</v>
      </c>
      <c r="L475" s="30">
        <v>800</v>
      </c>
      <c r="M475" s="30">
        <v>700</v>
      </c>
      <c r="N475" s="130">
        <v>1200</v>
      </c>
      <c r="O475" s="157">
        <v>0</v>
      </c>
      <c r="P475" s="158">
        <f t="shared" si="31"/>
        <v>1200</v>
      </c>
      <c r="Q475" s="398"/>
      <c r="R475" s="399">
        <v>700</v>
      </c>
      <c r="S475" s="400"/>
      <c r="T475" s="401"/>
    </row>
    <row r="476" spans="1:20" ht="16.149999999999999" customHeight="1">
      <c r="A476" s="31">
        <f t="shared" ref="A476:A477" si="33">A475+1</f>
        <v>166</v>
      </c>
      <c r="B476" s="31"/>
      <c r="C476" s="28"/>
      <c r="D476" s="392"/>
      <c r="E476" s="55"/>
      <c r="F476" s="55"/>
      <c r="G476" s="181" t="s">
        <v>424</v>
      </c>
      <c r="H476" s="33" t="s">
        <v>425</v>
      </c>
      <c r="I476" s="30"/>
      <c r="J476" s="30"/>
      <c r="K476" s="30"/>
      <c r="L476" s="30"/>
      <c r="M476" s="30"/>
      <c r="N476" s="130">
        <v>1200</v>
      </c>
      <c r="O476" s="157">
        <v>0</v>
      </c>
      <c r="P476" s="158">
        <f t="shared" si="31"/>
        <v>1200</v>
      </c>
      <c r="Q476" s="398"/>
      <c r="R476" s="399"/>
      <c r="S476" s="400"/>
      <c r="T476" s="401"/>
    </row>
    <row r="477" spans="1:20" ht="16.149999999999999" customHeight="1">
      <c r="A477" s="31">
        <f t="shared" si="33"/>
        <v>167</v>
      </c>
      <c r="B477" s="31"/>
      <c r="C477" s="28"/>
      <c r="D477" s="392"/>
      <c r="E477" s="55"/>
      <c r="F477" s="55"/>
      <c r="G477" s="181" t="s">
        <v>426</v>
      </c>
      <c r="H477" s="33" t="s">
        <v>427</v>
      </c>
      <c r="I477" s="30"/>
      <c r="J477" s="30"/>
      <c r="K477" s="30"/>
      <c r="L477" s="30"/>
      <c r="M477" s="30"/>
      <c r="N477" s="130">
        <v>500</v>
      </c>
      <c r="O477" s="157">
        <v>0</v>
      </c>
      <c r="P477" s="158">
        <f t="shared" si="31"/>
        <v>500</v>
      </c>
      <c r="Q477" s="398"/>
      <c r="R477" s="399">
        <v>500</v>
      </c>
      <c r="S477" s="400"/>
      <c r="T477" s="401"/>
    </row>
    <row r="478" spans="1:20" ht="30" hidden="1">
      <c r="A478" s="31"/>
      <c r="B478" s="31"/>
      <c r="C478" s="28"/>
      <c r="D478" s="392"/>
      <c r="E478" s="55"/>
      <c r="F478" s="55"/>
      <c r="G478" s="181" t="s">
        <v>428</v>
      </c>
      <c r="H478" s="33" t="s">
        <v>429</v>
      </c>
      <c r="I478" s="30"/>
      <c r="J478" s="30"/>
      <c r="K478" s="30"/>
      <c r="L478" s="30"/>
      <c r="M478" s="30"/>
      <c r="N478" s="130">
        <v>700</v>
      </c>
      <c r="O478" s="157">
        <v>0</v>
      </c>
      <c r="P478" s="158">
        <f t="shared" si="31"/>
        <v>700</v>
      </c>
      <c r="Q478" s="398"/>
      <c r="R478" s="416">
        <v>700</v>
      </c>
      <c r="S478" s="417" t="s">
        <v>430</v>
      </c>
      <c r="T478" s="401"/>
    </row>
    <row r="479" spans="1:20" s="240" customFormat="1" ht="30" hidden="1">
      <c r="A479" s="411"/>
      <c r="B479" s="411"/>
      <c r="C479" s="412"/>
      <c r="D479" s="413"/>
      <c r="E479" s="414"/>
      <c r="F479" s="414"/>
      <c r="G479" s="181" t="s">
        <v>431</v>
      </c>
      <c r="H479" s="33" t="s">
        <v>432</v>
      </c>
      <c r="I479" s="415"/>
      <c r="J479" s="415"/>
      <c r="K479" s="415"/>
      <c r="L479" s="415"/>
      <c r="M479" s="415"/>
      <c r="N479" s="134">
        <v>750</v>
      </c>
      <c r="O479" s="157">
        <v>0</v>
      </c>
      <c r="P479" s="158">
        <f t="shared" si="31"/>
        <v>750</v>
      </c>
      <c r="Q479" s="418"/>
      <c r="R479" s="416">
        <v>750</v>
      </c>
      <c r="S479" s="417" t="s">
        <v>430</v>
      </c>
      <c r="T479" s="419"/>
    </row>
    <row r="480" spans="1:20" s="240" customFormat="1" ht="16.149999999999999" hidden="1" customHeight="1">
      <c r="A480" s="411"/>
      <c r="B480" s="411"/>
      <c r="C480" s="412"/>
      <c r="D480" s="413"/>
      <c r="E480" s="414"/>
      <c r="F480" s="414"/>
      <c r="G480" s="181" t="s">
        <v>433</v>
      </c>
      <c r="H480" s="33" t="s">
        <v>434</v>
      </c>
      <c r="I480" s="415"/>
      <c r="J480" s="415"/>
      <c r="K480" s="415"/>
      <c r="L480" s="415"/>
      <c r="M480" s="415"/>
      <c r="N480" s="134">
        <v>1100</v>
      </c>
      <c r="O480" s="157">
        <v>0</v>
      </c>
      <c r="P480" s="158">
        <f t="shared" si="31"/>
        <v>1100</v>
      </c>
      <c r="Q480" s="418"/>
      <c r="R480" s="416">
        <v>1000</v>
      </c>
      <c r="S480" s="417" t="s">
        <v>430</v>
      </c>
      <c r="T480" s="419"/>
    </row>
    <row r="481" spans="1:20" s="240" customFormat="1" ht="16.149999999999999" hidden="1" customHeight="1">
      <c r="A481" s="411"/>
      <c r="B481" s="411"/>
      <c r="C481" s="412"/>
      <c r="D481" s="413"/>
      <c r="E481" s="414"/>
      <c r="F481" s="414"/>
      <c r="G481" s="181" t="s">
        <v>435</v>
      </c>
      <c r="H481" s="33" t="s">
        <v>436</v>
      </c>
      <c r="I481" s="415"/>
      <c r="J481" s="415"/>
      <c r="K481" s="415"/>
      <c r="L481" s="415"/>
      <c r="M481" s="415"/>
      <c r="N481" s="134">
        <v>800</v>
      </c>
      <c r="O481" s="157">
        <v>0</v>
      </c>
      <c r="P481" s="158">
        <f t="shared" si="31"/>
        <v>800</v>
      </c>
      <c r="Q481" s="418"/>
      <c r="R481" s="416">
        <v>800</v>
      </c>
      <c r="S481" s="417" t="s">
        <v>430</v>
      </c>
      <c r="T481" s="419"/>
    </row>
    <row r="482" spans="1:20" s="240" customFormat="1" ht="16.149999999999999" customHeight="1">
      <c r="A482" s="31">
        <f>A477+1</f>
        <v>168</v>
      </c>
      <c r="B482" s="411"/>
      <c r="C482" s="412"/>
      <c r="D482" s="413"/>
      <c r="E482" s="414"/>
      <c r="F482" s="414"/>
      <c r="G482" s="181" t="s">
        <v>437</v>
      </c>
      <c r="H482" s="33" t="s">
        <v>438</v>
      </c>
      <c r="I482" s="415"/>
      <c r="J482" s="415"/>
      <c r="K482" s="415"/>
      <c r="L482" s="415"/>
      <c r="M482" s="415"/>
      <c r="N482" s="130">
        <v>500</v>
      </c>
      <c r="O482" s="157">
        <v>0</v>
      </c>
      <c r="P482" s="158">
        <f t="shared" si="31"/>
        <v>500</v>
      </c>
      <c r="Q482" s="418"/>
      <c r="R482" s="399">
        <v>500</v>
      </c>
      <c r="S482" s="417"/>
      <c r="T482" s="419"/>
    </row>
    <row r="483" spans="1:20" ht="16.149999999999999" customHeight="1">
      <c r="A483" s="31">
        <f>A482+1</f>
        <v>169</v>
      </c>
      <c r="B483" s="31"/>
      <c r="C483" s="28"/>
      <c r="D483" s="392"/>
      <c r="E483" s="55"/>
      <c r="F483" s="55"/>
      <c r="G483" s="181" t="s">
        <v>439</v>
      </c>
      <c r="H483" s="33" t="s">
        <v>440</v>
      </c>
      <c r="I483" s="30"/>
      <c r="J483" s="30"/>
      <c r="K483" s="30"/>
      <c r="L483" s="30"/>
      <c r="M483" s="30"/>
      <c r="N483" s="130">
        <v>300</v>
      </c>
      <c r="O483" s="157">
        <v>0</v>
      </c>
      <c r="P483" s="158">
        <f t="shared" si="31"/>
        <v>300</v>
      </c>
      <c r="Q483" s="398"/>
      <c r="R483" s="399">
        <v>300</v>
      </c>
      <c r="S483" s="400"/>
      <c r="T483" s="401"/>
    </row>
    <row r="484" spans="1:20">
      <c r="A484" s="31"/>
      <c r="B484" s="32" t="s">
        <v>441</v>
      </c>
      <c r="C484" s="33" t="s">
        <v>442</v>
      </c>
      <c r="D484" s="392">
        <v>100</v>
      </c>
      <c r="E484" s="55">
        <v>0</v>
      </c>
      <c r="F484" s="55">
        <f>D484</f>
        <v>100</v>
      </c>
      <c r="G484" s="30"/>
      <c r="H484" s="28" t="s">
        <v>421</v>
      </c>
      <c r="I484" s="30"/>
      <c r="J484" s="30"/>
      <c r="K484" s="30"/>
      <c r="L484" s="30"/>
      <c r="M484" s="30"/>
      <c r="N484" s="130"/>
      <c r="O484" s="157"/>
      <c r="P484" s="158"/>
      <c r="Q484" s="398"/>
      <c r="R484" s="399"/>
    </row>
    <row r="485" spans="1:20">
      <c r="A485" s="31">
        <f>170</f>
        <v>170</v>
      </c>
      <c r="B485" s="32" t="s">
        <v>443</v>
      </c>
      <c r="C485" s="33" t="s">
        <v>444</v>
      </c>
      <c r="D485" s="392">
        <v>100</v>
      </c>
      <c r="E485" s="55">
        <v>0</v>
      </c>
      <c r="F485" s="55">
        <f>D485</f>
        <v>100</v>
      </c>
      <c r="G485" s="32" t="s">
        <v>441</v>
      </c>
      <c r="H485" s="33" t="s">
        <v>445</v>
      </c>
      <c r="I485" s="30">
        <v>100</v>
      </c>
      <c r="J485" s="30">
        <v>0</v>
      </c>
      <c r="K485" s="30">
        <f>I485+J485</f>
        <v>100</v>
      </c>
      <c r="L485" s="30"/>
      <c r="M485" s="30">
        <v>100</v>
      </c>
      <c r="N485" s="130">
        <v>100</v>
      </c>
      <c r="O485" s="157">
        <v>0</v>
      </c>
      <c r="P485" s="158">
        <f t="shared" si="31"/>
        <v>100</v>
      </c>
      <c r="Q485" s="398"/>
      <c r="R485" s="399">
        <v>50</v>
      </c>
      <c r="S485" s="13" t="s">
        <v>446</v>
      </c>
      <c r="T485" s="400" t="s">
        <v>447</v>
      </c>
    </row>
    <row r="486" spans="1:20">
      <c r="A486" s="31">
        <f>A485+1</f>
        <v>171</v>
      </c>
      <c r="B486" s="32" t="s">
        <v>448</v>
      </c>
      <c r="C486" s="33" t="s">
        <v>449</v>
      </c>
      <c r="D486" s="392">
        <v>150</v>
      </c>
      <c r="E486" s="55">
        <v>0</v>
      </c>
      <c r="F486" s="55">
        <f>D486</f>
        <v>150</v>
      </c>
      <c r="G486" s="32" t="s">
        <v>443</v>
      </c>
      <c r="H486" s="33" t="s">
        <v>450</v>
      </c>
      <c r="I486" s="30">
        <v>100</v>
      </c>
      <c r="J486" s="30">
        <v>0</v>
      </c>
      <c r="K486" s="30">
        <f>I486+J486</f>
        <v>100</v>
      </c>
      <c r="L486" s="30"/>
      <c r="M486" s="30">
        <v>100</v>
      </c>
      <c r="N486" s="130">
        <v>100</v>
      </c>
      <c r="O486" s="157">
        <v>0</v>
      </c>
      <c r="P486" s="158">
        <f t="shared" si="31"/>
        <v>100</v>
      </c>
      <c r="Q486" s="398"/>
      <c r="R486" s="399">
        <v>50</v>
      </c>
      <c r="S486" s="13" t="s">
        <v>446</v>
      </c>
      <c r="T486" s="400" t="s">
        <v>447</v>
      </c>
    </row>
    <row r="487" spans="1:20">
      <c r="A487" s="31">
        <f t="shared" ref="A487:A495" si="34">A486+1</f>
        <v>172</v>
      </c>
      <c r="B487" s="32" t="s">
        <v>51</v>
      </c>
      <c r="C487" s="33" t="s">
        <v>52</v>
      </c>
      <c r="D487" s="392">
        <v>150</v>
      </c>
      <c r="E487" s="55">
        <v>0</v>
      </c>
      <c r="F487" s="55">
        <f>D487</f>
        <v>150</v>
      </c>
      <c r="G487" s="32" t="s">
        <v>448</v>
      </c>
      <c r="H487" s="33" t="s">
        <v>451</v>
      </c>
      <c r="I487" s="30">
        <v>150</v>
      </c>
      <c r="J487" s="30">
        <v>0</v>
      </c>
      <c r="K487" s="30">
        <f>I487+J487</f>
        <v>150</v>
      </c>
      <c r="L487" s="30"/>
      <c r="M487" s="30">
        <v>100</v>
      </c>
      <c r="N487" s="130">
        <v>150</v>
      </c>
      <c r="O487" s="157">
        <v>0</v>
      </c>
      <c r="P487" s="158">
        <f t="shared" si="31"/>
        <v>150</v>
      </c>
      <c r="Q487" s="398"/>
      <c r="R487" s="399">
        <v>100</v>
      </c>
      <c r="S487" s="13" t="s">
        <v>446</v>
      </c>
      <c r="T487" s="400" t="s">
        <v>447</v>
      </c>
    </row>
    <row r="488" spans="1:20">
      <c r="A488" s="31">
        <f t="shared" si="34"/>
        <v>173</v>
      </c>
      <c r="B488" s="32"/>
      <c r="C488" s="33"/>
      <c r="D488" s="392"/>
      <c r="E488" s="55"/>
      <c r="F488" s="55"/>
      <c r="G488" s="32" t="s">
        <v>51</v>
      </c>
      <c r="H488" s="33" t="s">
        <v>52</v>
      </c>
      <c r="I488" s="30">
        <v>150</v>
      </c>
      <c r="J488" s="30">
        <v>0</v>
      </c>
      <c r="K488" s="30">
        <f>I488+J488</f>
        <v>150</v>
      </c>
      <c r="L488" s="30">
        <v>50</v>
      </c>
      <c r="M488" s="30">
        <v>100</v>
      </c>
      <c r="N488" s="130">
        <v>150</v>
      </c>
      <c r="O488" s="157">
        <v>0</v>
      </c>
      <c r="P488" s="158">
        <f t="shared" si="31"/>
        <v>150</v>
      </c>
      <c r="Q488" s="398"/>
      <c r="R488" s="399">
        <v>150</v>
      </c>
      <c r="S488" s="13"/>
      <c r="T488" s="401"/>
    </row>
    <row r="489" spans="1:20" ht="30">
      <c r="A489" s="31">
        <f t="shared" si="34"/>
        <v>174</v>
      </c>
      <c r="B489" s="32"/>
      <c r="C489" s="33"/>
      <c r="D489" s="392"/>
      <c r="E489" s="55"/>
      <c r="F489" s="55"/>
      <c r="G489" s="32" t="s">
        <v>452</v>
      </c>
      <c r="H489" s="33" t="s">
        <v>453</v>
      </c>
      <c r="I489" s="30"/>
      <c r="J489" s="30"/>
      <c r="K489" s="30"/>
      <c r="L489" s="30"/>
      <c r="M489" s="30"/>
      <c r="N489" s="130">
        <v>250</v>
      </c>
      <c r="O489" s="157">
        <v>0</v>
      </c>
      <c r="P489" s="158">
        <f t="shared" si="31"/>
        <v>250</v>
      </c>
      <c r="Q489" s="398"/>
      <c r="R489" s="399"/>
      <c r="S489" s="13"/>
      <c r="T489" s="401"/>
    </row>
    <row r="490" spans="1:20" ht="30" customHeight="1">
      <c r="A490" s="31">
        <f t="shared" si="34"/>
        <v>175</v>
      </c>
      <c r="B490" s="32"/>
      <c r="C490" s="33"/>
      <c r="D490" s="392"/>
      <c r="E490" s="55"/>
      <c r="F490" s="55"/>
      <c r="G490" s="181" t="s">
        <v>454</v>
      </c>
      <c r="H490" s="272" t="s">
        <v>455</v>
      </c>
      <c r="I490" s="60"/>
      <c r="J490" s="60"/>
      <c r="K490" s="60"/>
      <c r="L490" s="60"/>
      <c r="M490" s="60"/>
      <c r="N490" s="130">
        <v>250</v>
      </c>
      <c r="O490" s="157">
        <v>0</v>
      </c>
      <c r="P490" s="158">
        <f t="shared" si="31"/>
        <v>250</v>
      </c>
      <c r="Q490" s="398"/>
      <c r="R490" s="399">
        <v>250</v>
      </c>
      <c r="S490" s="13" t="s">
        <v>446</v>
      </c>
      <c r="T490" s="400" t="s">
        <v>456</v>
      </c>
    </row>
    <row r="491" spans="1:20" ht="15.6" customHeight="1">
      <c r="A491" s="31">
        <f t="shared" si="34"/>
        <v>176</v>
      </c>
      <c r="B491" s="27"/>
      <c r="C491" s="28" t="s">
        <v>457</v>
      </c>
      <c r="D491" s="392"/>
      <c r="E491" s="55"/>
      <c r="F491" s="55"/>
      <c r="G491" s="181" t="s">
        <v>458</v>
      </c>
      <c r="H491" s="270" t="s">
        <v>459</v>
      </c>
      <c r="I491" s="30"/>
      <c r="J491" s="30"/>
      <c r="K491" s="30"/>
      <c r="L491" s="30"/>
      <c r="M491" s="30"/>
      <c r="N491" s="130">
        <v>50</v>
      </c>
      <c r="O491" s="157">
        <v>0</v>
      </c>
      <c r="P491" s="158">
        <f t="shared" si="31"/>
        <v>50</v>
      </c>
      <c r="Q491" s="398"/>
      <c r="R491" s="399"/>
      <c r="S491" s="400"/>
      <c r="T491" s="401"/>
    </row>
    <row r="492" spans="1:20">
      <c r="A492" s="31">
        <f t="shared" si="34"/>
        <v>177</v>
      </c>
      <c r="B492" s="27"/>
      <c r="C492" s="28"/>
      <c r="D492" s="392"/>
      <c r="E492" s="55"/>
      <c r="F492" s="55"/>
      <c r="G492" s="181" t="s">
        <v>460</v>
      </c>
      <c r="H492" s="272" t="s">
        <v>461</v>
      </c>
      <c r="I492" s="30"/>
      <c r="J492" s="30"/>
      <c r="K492" s="30"/>
      <c r="L492" s="30"/>
      <c r="M492" s="30"/>
      <c r="N492" s="130">
        <v>500</v>
      </c>
      <c r="O492" s="157">
        <v>0</v>
      </c>
      <c r="P492" s="158">
        <f t="shared" si="31"/>
        <v>500</v>
      </c>
      <c r="Q492" s="398"/>
      <c r="R492" s="399">
        <v>500</v>
      </c>
      <c r="S492" s="400"/>
      <c r="T492" s="401"/>
    </row>
    <row r="493" spans="1:20" ht="30">
      <c r="A493" s="31">
        <f t="shared" si="34"/>
        <v>178</v>
      </c>
      <c r="B493" s="27"/>
      <c r="C493" s="28"/>
      <c r="D493" s="392"/>
      <c r="E493" s="55"/>
      <c r="F493" s="55"/>
      <c r="G493" s="181" t="s">
        <v>462</v>
      </c>
      <c r="H493" s="272" t="s">
        <v>463</v>
      </c>
      <c r="I493" s="30"/>
      <c r="J493" s="30"/>
      <c r="K493" s="30"/>
      <c r="L493" s="30"/>
      <c r="M493" s="30"/>
      <c r="N493" s="130">
        <v>350</v>
      </c>
      <c r="O493" s="157">
        <v>0</v>
      </c>
      <c r="P493" s="158">
        <f t="shared" si="31"/>
        <v>350</v>
      </c>
      <c r="Q493" s="398"/>
      <c r="R493" s="399">
        <v>350</v>
      </c>
      <c r="S493" s="400"/>
      <c r="T493" s="401"/>
    </row>
    <row r="494" spans="1:20" ht="30">
      <c r="A494" s="31">
        <f t="shared" si="34"/>
        <v>179</v>
      </c>
      <c r="B494" s="27"/>
      <c r="C494" s="28"/>
      <c r="D494" s="392"/>
      <c r="E494" s="55"/>
      <c r="F494" s="55"/>
      <c r="G494" s="181" t="s">
        <v>464</v>
      </c>
      <c r="H494" s="272" t="s">
        <v>465</v>
      </c>
      <c r="I494" s="30"/>
      <c r="J494" s="30"/>
      <c r="K494" s="30"/>
      <c r="L494" s="30"/>
      <c r="M494" s="30"/>
      <c r="N494" s="130">
        <v>200</v>
      </c>
      <c r="O494" s="157">
        <v>0</v>
      </c>
      <c r="P494" s="158">
        <f t="shared" si="31"/>
        <v>200</v>
      </c>
      <c r="Q494" s="398"/>
      <c r="R494" s="399">
        <v>200</v>
      </c>
      <c r="S494" s="400"/>
      <c r="T494" s="401"/>
    </row>
    <row r="495" spans="1:20" ht="30">
      <c r="A495" s="31">
        <f t="shared" si="34"/>
        <v>180</v>
      </c>
      <c r="B495" s="27"/>
      <c r="C495" s="28"/>
      <c r="D495" s="392"/>
      <c r="E495" s="55"/>
      <c r="F495" s="55"/>
      <c r="G495" s="181" t="s">
        <v>466</v>
      </c>
      <c r="H495" s="272" t="s">
        <v>467</v>
      </c>
      <c r="I495" s="30"/>
      <c r="J495" s="30"/>
      <c r="K495" s="30"/>
      <c r="L495" s="30"/>
      <c r="M495" s="30"/>
      <c r="N495" s="130">
        <v>200</v>
      </c>
      <c r="O495" s="157">
        <v>0</v>
      </c>
      <c r="P495" s="158">
        <f t="shared" si="31"/>
        <v>200</v>
      </c>
      <c r="Q495" s="398"/>
      <c r="R495" s="399">
        <v>200</v>
      </c>
      <c r="S495" s="400"/>
      <c r="T495" s="401"/>
    </row>
    <row r="496" spans="1:20">
      <c r="A496" s="31"/>
      <c r="B496" s="32" t="s">
        <v>468</v>
      </c>
      <c r="C496" s="33" t="s">
        <v>469</v>
      </c>
      <c r="D496" s="392">
        <v>300</v>
      </c>
      <c r="E496" s="55">
        <v>0</v>
      </c>
      <c r="F496" s="55">
        <f t="shared" ref="F496:F503" si="35">D496</f>
        <v>300</v>
      </c>
      <c r="G496" s="31"/>
      <c r="H496" s="28" t="s">
        <v>457</v>
      </c>
      <c r="I496" s="30"/>
      <c r="J496" s="30"/>
      <c r="K496" s="30"/>
      <c r="L496" s="30"/>
      <c r="M496" s="30"/>
      <c r="N496" s="130"/>
      <c r="O496" s="157"/>
      <c r="P496" s="158"/>
      <c r="Q496" s="398"/>
      <c r="R496" s="399"/>
      <c r="S496" s="370" t="s">
        <v>470</v>
      </c>
    </row>
    <row r="497" spans="1:20">
      <c r="A497" s="31">
        <v>181</v>
      </c>
      <c r="B497" s="32" t="s">
        <v>471</v>
      </c>
      <c r="C497" s="33" t="s">
        <v>472</v>
      </c>
      <c r="D497" s="392">
        <v>300</v>
      </c>
      <c r="E497" s="55">
        <v>0</v>
      </c>
      <c r="F497" s="55">
        <f t="shared" si="35"/>
        <v>300</v>
      </c>
      <c r="G497" s="32" t="s">
        <v>468</v>
      </c>
      <c r="H497" s="33" t="s">
        <v>469</v>
      </c>
      <c r="I497" s="30">
        <v>350</v>
      </c>
      <c r="J497" s="30">
        <v>0</v>
      </c>
      <c r="K497" s="30">
        <f t="shared" ref="K497:K507" si="36">I497+J497</f>
        <v>350</v>
      </c>
      <c r="L497" s="30">
        <v>500</v>
      </c>
      <c r="M497" s="30">
        <v>500</v>
      </c>
      <c r="N497" s="130">
        <v>800</v>
      </c>
      <c r="O497" s="157">
        <v>0</v>
      </c>
      <c r="P497" s="158">
        <f t="shared" si="31"/>
        <v>800</v>
      </c>
      <c r="Q497" s="398"/>
      <c r="R497" s="399">
        <v>800</v>
      </c>
      <c r="S497" s="400"/>
      <c r="T497" s="401"/>
    </row>
    <row r="498" spans="1:20">
      <c r="A498" s="31">
        <f>A497+1</f>
        <v>182</v>
      </c>
      <c r="B498" s="32" t="s">
        <v>473</v>
      </c>
      <c r="C498" s="33" t="s">
        <v>474</v>
      </c>
      <c r="D498" s="392">
        <v>550</v>
      </c>
      <c r="E498" s="55">
        <v>0</v>
      </c>
      <c r="F498" s="55">
        <f t="shared" si="35"/>
        <v>550</v>
      </c>
      <c r="G498" s="32" t="s">
        <v>471</v>
      </c>
      <c r="H498" s="33" t="s">
        <v>472</v>
      </c>
      <c r="I498" s="30">
        <v>350</v>
      </c>
      <c r="J498" s="30">
        <v>0</v>
      </c>
      <c r="K498" s="30">
        <f t="shared" si="36"/>
        <v>350</v>
      </c>
      <c r="L498" s="30">
        <v>500</v>
      </c>
      <c r="M498" s="30">
        <v>500</v>
      </c>
      <c r="N498" s="130">
        <v>800</v>
      </c>
      <c r="O498" s="157">
        <v>0</v>
      </c>
      <c r="P498" s="158">
        <f t="shared" si="31"/>
        <v>800</v>
      </c>
      <c r="Q498" s="398"/>
      <c r="R498" s="399">
        <v>800</v>
      </c>
      <c r="S498" s="400"/>
      <c r="T498" s="401"/>
    </row>
    <row r="499" spans="1:20">
      <c r="A499" s="31">
        <f t="shared" ref="A499:A522" si="37">A498+1</f>
        <v>183</v>
      </c>
      <c r="B499" s="32" t="s">
        <v>475</v>
      </c>
      <c r="C499" s="33" t="s">
        <v>476</v>
      </c>
      <c r="D499" s="392">
        <v>350</v>
      </c>
      <c r="E499" s="55">
        <v>0</v>
      </c>
      <c r="F499" s="55">
        <f t="shared" si="35"/>
        <v>350</v>
      </c>
      <c r="G499" s="32" t="s">
        <v>473</v>
      </c>
      <c r="H499" s="33" t="s">
        <v>474</v>
      </c>
      <c r="I499" s="30">
        <v>600</v>
      </c>
      <c r="J499" s="30">
        <v>0</v>
      </c>
      <c r="K499" s="30">
        <f t="shared" si="36"/>
        <v>600</v>
      </c>
      <c r="L499" s="30">
        <v>350</v>
      </c>
      <c r="M499" s="30">
        <v>800</v>
      </c>
      <c r="N499" s="130">
        <v>1100</v>
      </c>
      <c r="O499" s="157">
        <v>0</v>
      </c>
      <c r="P499" s="158">
        <f t="shared" si="31"/>
        <v>1100</v>
      </c>
      <c r="Q499" s="398"/>
      <c r="R499" s="399">
        <v>800</v>
      </c>
      <c r="S499" s="400"/>
      <c r="T499" s="401"/>
    </row>
    <row r="500" spans="1:20">
      <c r="A500" s="31">
        <f t="shared" si="37"/>
        <v>184</v>
      </c>
      <c r="B500" s="31" t="s">
        <v>477</v>
      </c>
      <c r="C500" s="33" t="s">
        <v>354</v>
      </c>
      <c r="D500" s="392">
        <v>300</v>
      </c>
      <c r="E500" s="55">
        <v>0</v>
      </c>
      <c r="F500" s="55">
        <f t="shared" si="35"/>
        <v>300</v>
      </c>
      <c r="G500" s="32" t="s">
        <v>475</v>
      </c>
      <c r="H500" s="33" t="s">
        <v>478</v>
      </c>
      <c r="I500" s="30">
        <v>400</v>
      </c>
      <c r="J500" s="30">
        <v>0</v>
      </c>
      <c r="K500" s="30">
        <f t="shared" si="36"/>
        <v>400</v>
      </c>
      <c r="L500" s="30">
        <v>200</v>
      </c>
      <c r="M500" s="30">
        <v>500</v>
      </c>
      <c r="N500" s="130">
        <v>700</v>
      </c>
      <c r="O500" s="157">
        <v>0</v>
      </c>
      <c r="P500" s="158">
        <f t="shared" si="31"/>
        <v>700</v>
      </c>
      <c r="Q500" s="398"/>
      <c r="R500" s="399">
        <v>500</v>
      </c>
      <c r="S500" s="400"/>
      <c r="T500" s="401"/>
    </row>
    <row r="501" spans="1:20">
      <c r="A501" s="31">
        <f t="shared" si="37"/>
        <v>185</v>
      </c>
      <c r="B501" s="31" t="s">
        <v>479</v>
      </c>
      <c r="C501" s="33" t="s">
        <v>480</v>
      </c>
      <c r="D501" s="392">
        <v>250</v>
      </c>
      <c r="E501" s="55">
        <v>0</v>
      </c>
      <c r="F501" s="55">
        <f t="shared" si="35"/>
        <v>250</v>
      </c>
      <c r="G501" s="31" t="s">
        <v>481</v>
      </c>
      <c r="H501" s="33" t="s">
        <v>482</v>
      </c>
      <c r="I501" s="30">
        <v>350</v>
      </c>
      <c r="J501" s="30">
        <v>0</v>
      </c>
      <c r="K501" s="30">
        <f t="shared" si="36"/>
        <v>350</v>
      </c>
      <c r="L501" s="30"/>
      <c r="M501" s="30"/>
      <c r="N501" s="130">
        <v>500</v>
      </c>
      <c r="O501" s="157">
        <v>0</v>
      </c>
      <c r="P501" s="158">
        <f t="shared" ref="P501:P562" si="38">O501+N501</f>
        <v>500</v>
      </c>
      <c r="Q501" s="398"/>
      <c r="R501" s="399"/>
      <c r="S501" s="400"/>
      <c r="T501" s="401"/>
    </row>
    <row r="502" spans="1:20">
      <c r="A502" s="31">
        <f t="shared" si="37"/>
        <v>186</v>
      </c>
      <c r="B502" s="31" t="s">
        <v>483</v>
      </c>
      <c r="C502" s="33" t="s">
        <v>484</v>
      </c>
      <c r="D502" s="392">
        <v>500</v>
      </c>
      <c r="E502" s="55">
        <v>0</v>
      </c>
      <c r="F502" s="55">
        <f t="shared" si="35"/>
        <v>500</v>
      </c>
      <c r="G502" s="31" t="s">
        <v>485</v>
      </c>
      <c r="H502" s="33" t="s">
        <v>486</v>
      </c>
      <c r="I502" s="30">
        <v>700</v>
      </c>
      <c r="J502" s="30">
        <v>0</v>
      </c>
      <c r="K502" s="30">
        <f t="shared" si="36"/>
        <v>700</v>
      </c>
      <c r="L502" s="30">
        <v>550</v>
      </c>
      <c r="M502" s="30"/>
      <c r="N502" s="130">
        <v>750</v>
      </c>
      <c r="O502" s="157">
        <v>0</v>
      </c>
      <c r="P502" s="158">
        <f t="shared" si="38"/>
        <v>750</v>
      </c>
      <c r="Q502" s="398"/>
      <c r="R502" s="399">
        <v>750</v>
      </c>
      <c r="S502" s="400"/>
      <c r="T502" s="401"/>
    </row>
    <row r="503" spans="1:20">
      <c r="A503" s="31">
        <f t="shared" si="37"/>
        <v>187</v>
      </c>
      <c r="B503" s="31" t="s">
        <v>487</v>
      </c>
      <c r="C503" s="33" t="s">
        <v>488</v>
      </c>
      <c r="D503" s="392">
        <v>200</v>
      </c>
      <c r="E503" s="55">
        <v>0</v>
      </c>
      <c r="F503" s="55">
        <f t="shared" si="35"/>
        <v>200</v>
      </c>
      <c r="G503" s="31" t="s">
        <v>483</v>
      </c>
      <c r="H503" s="33" t="s">
        <v>484</v>
      </c>
      <c r="I503" s="30">
        <v>500</v>
      </c>
      <c r="J503" s="30">
        <v>0</v>
      </c>
      <c r="K503" s="30">
        <f t="shared" si="36"/>
        <v>500</v>
      </c>
      <c r="L503" s="30"/>
      <c r="M503" s="30"/>
      <c r="N503" s="130">
        <v>500</v>
      </c>
      <c r="O503" s="157">
        <v>0</v>
      </c>
      <c r="P503" s="158">
        <f t="shared" si="38"/>
        <v>500</v>
      </c>
      <c r="Q503" s="398"/>
      <c r="R503" s="399"/>
      <c r="S503" s="400"/>
      <c r="T503" s="401"/>
    </row>
    <row r="504" spans="1:20">
      <c r="A504" s="31">
        <f t="shared" si="37"/>
        <v>188</v>
      </c>
      <c r="B504" s="31"/>
      <c r="C504" s="33"/>
      <c r="D504" s="392"/>
      <c r="E504" s="55"/>
      <c r="F504" s="55"/>
      <c r="G504" s="32" t="s">
        <v>487</v>
      </c>
      <c r="H504" s="269" t="s">
        <v>489</v>
      </c>
      <c r="I504" s="30">
        <v>250</v>
      </c>
      <c r="J504" s="30">
        <v>0</v>
      </c>
      <c r="K504" s="30">
        <f t="shared" si="36"/>
        <v>250</v>
      </c>
      <c r="L504" s="30">
        <v>150</v>
      </c>
      <c r="M504" s="30" t="s">
        <v>490</v>
      </c>
      <c r="N504" s="130">
        <v>200</v>
      </c>
      <c r="O504" s="157">
        <v>0</v>
      </c>
      <c r="P504" s="158">
        <f t="shared" si="38"/>
        <v>200</v>
      </c>
      <c r="Q504" s="398"/>
      <c r="R504" s="399">
        <v>200</v>
      </c>
      <c r="S504" s="400" t="s">
        <v>491</v>
      </c>
      <c r="T504" s="401"/>
    </row>
    <row r="505" spans="1:20">
      <c r="A505" s="31">
        <f t="shared" si="37"/>
        <v>189</v>
      </c>
      <c r="B505" s="31"/>
      <c r="C505" s="33"/>
      <c r="D505" s="392"/>
      <c r="E505" s="55"/>
      <c r="F505" s="55"/>
      <c r="G505" s="32" t="s">
        <v>492</v>
      </c>
      <c r="H505" s="269" t="s">
        <v>493</v>
      </c>
      <c r="I505" s="30"/>
      <c r="J505" s="30"/>
      <c r="K505" s="30"/>
      <c r="L505" s="30"/>
      <c r="M505" s="30"/>
      <c r="N505" s="130">
        <v>800</v>
      </c>
      <c r="O505" s="157">
        <v>0</v>
      </c>
      <c r="P505" s="158">
        <f t="shared" si="38"/>
        <v>800</v>
      </c>
      <c r="Q505" s="398"/>
      <c r="R505" s="399">
        <v>800</v>
      </c>
      <c r="S505" s="400"/>
      <c r="T505" s="401"/>
    </row>
    <row r="506" spans="1:20">
      <c r="A506" s="31">
        <f t="shared" si="37"/>
        <v>190</v>
      </c>
      <c r="B506" s="31"/>
      <c r="C506" s="33"/>
      <c r="D506" s="392"/>
      <c r="E506" s="55"/>
      <c r="F506" s="55"/>
      <c r="G506" s="32" t="s">
        <v>494</v>
      </c>
      <c r="H506" s="269" t="s">
        <v>495</v>
      </c>
      <c r="I506" s="30">
        <v>500</v>
      </c>
      <c r="J506" s="30">
        <v>0</v>
      </c>
      <c r="K506" s="30">
        <f t="shared" si="36"/>
        <v>500</v>
      </c>
      <c r="L506" s="30">
        <v>150</v>
      </c>
      <c r="M506" s="30">
        <v>750</v>
      </c>
      <c r="N506" s="130">
        <v>500</v>
      </c>
      <c r="O506" s="157">
        <v>0</v>
      </c>
      <c r="P506" s="158">
        <f t="shared" si="38"/>
        <v>500</v>
      </c>
      <c r="Q506" s="398"/>
      <c r="R506" s="399"/>
      <c r="S506" s="400"/>
      <c r="T506" s="401"/>
    </row>
    <row r="507" spans="1:20">
      <c r="A507" s="31">
        <f t="shared" si="37"/>
        <v>191</v>
      </c>
      <c r="B507" s="31"/>
      <c r="C507" s="33"/>
      <c r="D507" s="392"/>
      <c r="E507" s="55"/>
      <c r="F507" s="55"/>
      <c r="G507" s="32" t="s">
        <v>496</v>
      </c>
      <c r="H507" s="269" t="s">
        <v>497</v>
      </c>
      <c r="I507" s="30">
        <v>550</v>
      </c>
      <c r="J507" s="30">
        <v>0</v>
      </c>
      <c r="K507" s="30">
        <f t="shared" si="36"/>
        <v>550</v>
      </c>
      <c r="L507" s="30"/>
      <c r="M507" s="30"/>
      <c r="N507" s="130">
        <v>350</v>
      </c>
      <c r="O507" s="157">
        <v>0</v>
      </c>
      <c r="P507" s="158">
        <f t="shared" si="38"/>
        <v>350</v>
      </c>
      <c r="Q507" s="398"/>
      <c r="R507" s="399">
        <v>200</v>
      </c>
      <c r="S507" s="400"/>
      <c r="T507" s="401"/>
    </row>
    <row r="508" spans="1:20">
      <c r="A508" s="31">
        <f t="shared" si="37"/>
        <v>192</v>
      </c>
      <c r="B508" s="32"/>
      <c r="C508" s="33"/>
      <c r="D508" s="392"/>
      <c r="E508" s="55"/>
      <c r="F508" s="55"/>
      <c r="G508" s="181" t="s">
        <v>498</v>
      </c>
      <c r="H508" s="269" t="s">
        <v>499</v>
      </c>
      <c r="I508" s="30"/>
      <c r="J508" s="30"/>
      <c r="K508" s="30"/>
      <c r="L508" s="30">
        <v>5000</v>
      </c>
      <c r="M508" s="30"/>
      <c r="N508" s="130">
        <v>5000</v>
      </c>
      <c r="O508" s="157">
        <v>0</v>
      </c>
      <c r="P508" s="158">
        <f t="shared" si="38"/>
        <v>5000</v>
      </c>
      <c r="Q508" s="398"/>
      <c r="R508" s="399"/>
      <c r="S508" s="400"/>
      <c r="T508" s="401"/>
    </row>
    <row r="509" spans="1:20">
      <c r="A509" s="31">
        <f t="shared" si="37"/>
        <v>193</v>
      </c>
      <c r="B509" s="32"/>
      <c r="C509" s="33"/>
      <c r="D509" s="392"/>
      <c r="E509" s="55"/>
      <c r="F509" s="55"/>
      <c r="G509" s="32" t="s">
        <v>500</v>
      </c>
      <c r="H509" s="33" t="s">
        <v>501</v>
      </c>
      <c r="I509" s="30"/>
      <c r="J509" s="30"/>
      <c r="K509" s="30"/>
      <c r="L509" s="30"/>
      <c r="M509" s="30"/>
      <c r="N509" s="130">
        <v>200</v>
      </c>
      <c r="O509" s="157">
        <v>0</v>
      </c>
      <c r="P509" s="158">
        <f t="shared" si="38"/>
        <v>200</v>
      </c>
      <c r="Q509" s="398"/>
      <c r="R509" s="399">
        <v>200</v>
      </c>
      <c r="S509" s="400"/>
      <c r="T509" s="401"/>
    </row>
    <row r="510" spans="1:20">
      <c r="A510" s="31">
        <f t="shared" si="37"/>
        <v>194</v>
      </c>
      <c r="B510" s="31"/>
      <c r="C510" s="33"/>
      <c r="D510" s="392"/>
      <c r="E510" s="55"/>
      <c r="F510" s="55"/>
      <c r="G510" s="181" t="s">
        <v>502</v>
      </c>
      <c r="H510" s="269" t="s">
        <v>503</v>
      </c>
      <c r="I510" s="30"/>
      <c r="J510" s="30"/>
      <c r="K510" s="30"/>
      <c r="L510" s="30"/>
      <c r="M510" s="30"/>
      <c r="N510" s="130">
        <v>50</v>
      </c>
      <c r="O510" s="157">
        <v>0</v>
      </c>
      <c r="P510" s="158">
        <f t="shared" si="38"/>
        <v>50</v>
      </c>
      <c r="Q510" s="398"/>
      <c r="R510" s="399"/>
      <c r="S510" s="400"/>
      <c r="T510" s="401"/>
    </row>
    <row r="511" spans="1:20">
      <c r="A511" s="31">
        <f t="shared" si="37"/>
        <v>195</v>
      </c>
      <c r="B511" s="31"/>
      <c r="C511" s="33"/>
      <c r="D511" s="392"/>
      <c r="E511" s="55"/>
      <c r="F511" s="55"/>
      <c r="G511" s="181" t="s">
        <v>504</v>
      </c>
      <c r="H511" s="269" t="s">
        <v>505</v>
      </c>
      <c r="I511" s="30"/>
      <c r="J511" s="30"/>
      <c r="K511" s="30"/>
      <c r="L511" s="30"/>
      <c r="M511" s="30"/>
      <c r="N511" s="522">
        <v>1000</v>
      </c>
      <c r="O511" s="528">
        <v>0</v>
      </c>
      <c r="P511" s="522">
        <f t="shared" si="38"/>
        <v>1000</v>
      </c>
      <c r="Q511" s="398"/>
      <c r="R511" s="537">
        <v>1000</v>
      </c>
      <c r="S511" s="539" t="s">
        <v>506</v>
      </c>
      <c r="T511" s="401"/>
    </row>
    <row r="512" spans="1:20">
      <c r="A512" s="31">
        <f t="shared" si="37"/>
        <v>196</v>
      </c>
      <c r="B512" s="31"/>
      <c r="C512" s="33"/>
      <c r="D512" s="392"/>
      <c r="E512" s="55"/>
      <c r="F512" s="55"/>
      <c r="G512" s="181" t="s">
        <v>507</v>
      </c>
      <c r="H512" s="269" t="s">
        <v>508</v>
      </c>
      <c r="I512" s="30"/>
      <c r="J512" s="30"/>
      <c r="K512" s="30"/>
      <c r="L512" s="30"/>
      <c r="M512" s="30"/>
      <c r="N512" s="522"/>
      <c r="O512" s="528"/>
      <c r="P512" s="522"/>
      <c r="Q512" s="398"/>
      <c r="R512" s="537"/>
      <c r="S512" s="539"/>
      <c r="T512" s="401"/>
    </row>
    <row r="513" spans="1:20">
      <c r="A513" s="31">
        <f t="shared" si="37"/>
        <v>197</v>
      </c>
      <c r="B513" s="31"/>
      <c r="C513" s="33"/>
      <c r="D513" s="392"/>
      <c r="E513" s="55"/>
      <c r="F513" s="55"/>
      <c r="G513" s="181" t="s">
        <v>509</v>
      </c>
      <c r="H513" s="269" t="s">
        <v>510</v>
      </c>
      <c r="I513" s="30"/>
      <c r="J513" s="30"/>
      <c r="K513" s="30"/>
      <c r="L513" s="30"/>
      <c r="M513" s="30"/>
      <c r="N513" s="522"/>
      <c r="O513" s="528"/>
      <c r="P513" s="522"/>
      <c r="Q513" s="398"/>
      <c r="R513" s="537"/>
      <c r="S513" s="539"/>
      <c r="T513" s="401"/>
    </row>
    <row r="514" spans="1:20">
      <c r="A514" s="31">
        <f t="shared" si="37"/>
        <v>198</v>
      </c>
      <c r="B514" s="31"/>
      <c r="C514" s="33"/>
      <c r="D514" s="392"/>
      <c r="E514" s="55"/>
      <c r="F514" s="55"/>
      <c r="G514" s="181" t="s">
        <v>511</v>
      </c>
      <c r="H514" s="269" t="s">
        <v>512</v>
      </c>
      <c r="I514" s="30"/>
      <c r="J514" s="30"/>
      <c r="K514" s="30"/>
      <c r="L514" s="30"/>
      <c r="M514" s="30"/>
      <c r="N514" s="130">
        <v>700</v>
      </c>
      <c r="O514" s="157">
        <v>0</v>
      </c>
      <c r="P514" s="158">
        <f t="shared" si="38"/>
        <v>700</v>
      </c>
      <c r="Q514" s="398"/>
      <c r="R514" s="399">
        <v>700</v>
      </c>
      <c r="S514" s="400"/>
      <c r="T514" s="401"/>
    </row>
    <row r="515" spans="1:20">
      <c r="A515" s="31">
        <f t="shared" si="37"/>
        <v>199</v>
      </c>
      <c r="B515" s="31"/>
      <c r="C515" s="33"/>
      <c r="D515" s="392"/>
      <c r="E515" s="55"/>
      <c r="F515" s="55"/>
      <c r="G515" s="181" t="s">
        <v>513</v>
      </c>
      <c r="H515" s="269" t="s">
        <v>514</v>
      </c>
      <c r="I515" s="30"/>
      <c r="J515" s="30"/>
      <c r="K515" s="30"/>
      <c r="L515" s="30"/>
      <c r="M515" s="30"/>
      <c r="N515" s="130">
        <v>1500</v>
      </c>
      <c r="O515" s="157">
        <v>0</v>
      </c>
      <c r="P515" s="158">
        <f t="shared" si="38"/>
        <v>1500</v>
      </c>
      <c r="Q515" s="398"/>
      <c r="R515" s="399">
        <v>1500</v>
      </c>
      <c r="S515" s="400"/>
      <c r="T515" s="401"/>
    </row>
    <row r="516" spans="1:20">
      <c r="A516" s="31">
        <f t="shared" si="37"/>
        <v>200</v>
      </c>
      <c r="B516" s="31"/>
      <c r="C516" s="33"/>
      <c r="D516" s="392"/>
      <c r="E516" s="55"/>
      <c r="F516" s="55"/>
      <c r="G516" s="181" t="s">
        <v>515</v>
      </c>
      <c r="H516" s="269" t="s">
        <v>516</v>
      </c>
      <c r="I516" s="30"/>
      <c r="J516" s="30"/>
      <c r="K516" s="30"/>
      <c r="L516" s="30"/>
      <c r="M516" s="30"/>
      <c r="N516" s="130">
        <v>1500</v>
      </c>
      <c r="O516" s="157">
        <v>0</v>
      </c>
      <c r="P516" s="158">
        <f t="shared" si="38"/>
        <v>1500</v>
      </c>
      <c r="Q516" s="398"/>
      <c r="R516" s="399">
        <v>1500</v>
      </c>
      <c r="S516" s="400"/>
      <c r="T516" s="401"/>
    </row>
    <row r="517" spans="1:20">
      <c r="A517" s="31">
        <f t="shared" si="37"/>
        <v>201</v>
      </c>
      <c r="B517" s="31"/>
      <c r="C517" s="33"/>
      <c r="D517" s="392"/>
      <c r="E517" s="55"/>
      <c r="F517" s="55"/>
      <c r="G517" s="181" t="s">
        <v>517</v>
      </c>
      <c r="H517" s="269" t="s">
        <v>518</v>
      </c>
      <c r="I517" s="30"/>
      <c r="J517" s="30"/>
      <c r="K517" s="30"/>
      <c r="L517" s="30"/>
      <c r="M517" s="30"/>
      <c r="N517" s="130">
        <v>300</v>
      </c>
      <c r="O517" s="157">
        <v>0</v>
      </c>
      <c r="P517" s="158">
        <f t="shared" si="38"/>
        <v>300</v>
      </c>
      <c r="Q517" s="398"/>
      <c r="R517" s="399">
        <v>300</v>
      </c>
      <c r="S517" s="400"/>
      <c r="T517" s="401"/>
    </row>
    <row r="518" spans="1:20">
      <c r="A518" s="31">
        <f t="shared" si="37"/>
        <v>202</v>
      </c>
      <c r="B518" s="31"/>
      <c r="C518" s="33"/>
      <c r="D518" s="392"/>
      <c r="E518" s="55"/>
      <c r="F518" s="55"/>
      <c r="G518" s="181" t="s">
        <v>519</v>
      </c>
      <c r="H518" s="269" t="s">
        <v>520</v>
      </c>
      <c r="I518" s="30"/>
      <c r="J518" s="30"/>
      <c r="K518" s="30"/>
      <c r="L518" s="30"/>
      <c r="M518" s="30"/>
      <c r="N518" s="130">
        <v>1400</v>
      </c>
      <c r="O518" s="157">
        <v>0</v>
      </c>
      <c r="P518" s="158">
        <f t="shared" si="38"/>
        <v>1400</v>
      </c>
      <c r="Q518" s="398"/>
      <c r="R518" s="399">
        <v>1400</v>
      </c>
      <c r="S518" s="400"/>
      <c r="T518" s="401"/>
    </row>
    <row r="519" spans="1:20">
      <c r="A519" s="31">
        <f t="shared" si="37"/>
        <v>203</v>
      </c>
      <c r="B519" s="31"/>
      <c r="C519" s="33"/>
      <c r="D519" s="392"/>
      <c r="E519" s="55"/>
      <c r="F519" s="55"/>
      <c r="G519" s="181" t="s">
        <v>521</v>
      </c>
      <c r="H519" s="269" t="s">
        <v>522</v>
      </c>
      <c r="I519" s="30"/>
      <c r="J519" s="30"/>
      <c r="K519" s="30"/>
      <c r="L519" s="30"/>
      <c r="M519" s="30"/>
      <c r="N519" s="130">
        <v>3000</v>
      </c>
      <c r="O519" s="157">
        <v>0</v>
      </c>
      <c r="P519" s="158">
        <f t="shared" si="38"/>
        <v>3000</v>
      </c>
      <c r="Q519" s="398"/>
      <c r="R519" s="399">
        <v>3000</v>
      </c>
      <c r="S519" s="400"/>
      <c r="T519" s="401"/>
    </row>
    <row r="520" spans="1:20">
      <c r="A520" s="31">
        <f t="shared" si="37"/>
        <v>204</v>
      </c>
      <c r="B520" s="31"/>
      <c r="C520" s="33"/>
      <c r="D520" s="392"/>
      <c r="E520" s="55"/>
      <c r="F520" s="55"/>
      <c r="G520" s="181" t="s">
        <v>504</v>
      </c>
      <c r="H520" s="269" t="s">
        <v>505</v>
      </c>
      <c r="I520" s="30"/>
      <c r="J520" s="30"/>
      <c r="K520" s="30"/>
      <c r="L520" s="30"/>
      <c r="M520" s="30"/>
      <c r="N520" s="130">
        <v>400</v>
      </c>
      <c r="O520" s="157">
        <v>0</v>
      </c>
      <c r="P520" s="158">
        <f t="shared" si="38"/>
        <v>400</v>
      </c>
      <c r="Q520" s="398"/>
      <c r="R520" s="399">
        <v>400</v>
      </c>
      <c r="S520" s="400"/>
      <c r="T520" s="401"/>
    </row>
    <row r="521" spans="1:20">
      <c r="A521" s="31">
        <f t="shared" si="37"/>
        <v>205</v>
      </c>
      <c r="B521" s="31"/>
      <c r="C521" s="33"/>
      <c r="D521" s="392"/>
      <c r="E521" s="55"/>
      <c r="F521" s="55"/>
      <c r="G521" s="181" t="s">
        <v>523</v>
      </c>
      <c r="H521" s="269" t="s">
        <v>524</v>
      </c>
      <c r="I521" s="30"/>
      <c r="J521" s="30"/>
      <c r="K521" s="30"/>
      <c r="L521" s="30"/>
      <c r="M521" s="30"/>
      <c r="N521" s="130">
        <v>2000</v>
      </c>
      <c r="O521" s="157">
        <v>0</v>
      </c>
      <c r="P521" s="158">
        <f t="shared" si="38"/>
        <v>2000</v>
      </c>
      <c r="Q521" s="398"/>
      <c r="R521" s="399">
        <v>2000</v>
      </c>
      <c r="S521" s="400"/>
      <c r="T521" s="401"/>
    </row>
    <row r="522" spans="1:20">
      <c r="A522" s="31">
        <f t="shared" si="37"/>
        <v>206</v>
      </c>
      <c r="B522" s="31"/>
      <c r="C522" s="33"/>
      <c r="D522" s="392"/>
      <c r="E522" s="55"/>
      <c r="F522" s="55"/>
      <c r="G522" s="181" t="s">
        <v>525</v>
      </c>
      <c r="H522" s="269" t="s">
        <v>526</v>
      </c>
      <c r="I522" s="30"/>
      <c r="J522" s="30"/>
      <c r="K522" s="30"/>
      <c r="L522" s="30"/>
      <c r="M522" s="30"/>
      <c r="N522" s="130">
        <v>900</v>
      </c>
      <c r="O522" s="157">
        <v>0</v>
      </c>
      <c r="P522" s="158">
        <f t="shared" si="38"/>
        <v>900</v>
      </c>
      <c r="Q522" s="398"/>
      <c r="R522" s="399">
        <v>900</v>
      </c>
      <c r="S522" s="400"/>
      <c r="T522" s="401"/>
    </row>
    <row r="523" spans="1:20">
      <c r="A523" s="31"/>
      <c r="B523" s="27"/>
      <c r="C523" s="28"/>
      <c r="D523" s="392"/>
      <c r="E523" s="55"/>
      <c r="F523" s="55"/>
      <c r="G523" s="181"/>
      <c r="H523" s="420" t="s">
        <v>527</v>
      </c>
      <c r="I523" s="30"/>
      <c r="J523" s="30"/>
      <c r="K523" s="30"/>
      <c r="L523" s="30"/>
      <c r="M523" s="30"/>
      <c r="N523" s="130"/>
      <c r="O523" s="157"/>
      <c r="P523" s="158"/>
      <c r="Q523" s="398"/>
      <c r="R523" s="399"/>
      <c r="S523" s="400"/>
      <c r="T523" s="401"/>
    </row>
    <row r="524" spans="1:20">
      <c r="A524" s="31">
        <v>207</v>
      </c>
      <c r="B524" s="27"/>
      <c r="C524" s="28"/>
      <c r="D524" s="392"/>
      <c r="E524" s="55"/>
      <c r="F524" s="55"/>
      <c r="G524" s="181" t="s">
        <v>528</v>
      </c>
      <c r="H524" s="272" t="s">
        <v>529</v>
      </c>
      <c r="I524" s="30"/>
      <c r="J524" s="30"/>
      <c r="K524" s="30"/>
      <c r="L524" s="30"/>
      <c r="M524" s="30"/>
      <c r="N524" s="130">
        <v>550</v>
      </c>
      <c r="O524" s="157">
        <v>0</v>
      </c>
      <c r="P524" s="158">
        <f t="shared" si="38"/>
        <v>550</v>
      </c>
      <c r="Q524" s="398"/>
      <c r="R524" s="399">
        <v>550</v>
      </c>
      <c r="S524" s="400"/>
      <c r="T524" s="401"/>
    </row>
    <row r="525" spans="1:20">
      <c r="A525" s="31">
        <f>A524+1</f>
        <v>208</v>
      </c>
      <c r="B525" s="27"/>
      <c r="C525" s="28"/>
      <c r="D525" s="392"/>
      <c r="E525" s="55"/>
      <c r="F525" s="55"/>
      <c r="G525" s="181" t="s">
        <v>485</v>
      </c>
      <c r="H525" s="272" t="s">
        <v>530</v>
      </c>
      <c r="I525" s="30"/>
      <c r="J525" s="30"/>
      <c r="K525" s="30"/>
      <c r="L525" s="30"/>
      <c r="M525" s="30"/>
      <c r="N525" s="130">
        <v>750</v>
      </c>
      <c r="O525" s="157">
        <v>0</v>
      </c>
      <c r="P525" s="158">
        <f t="shared" si="38"/>
        <v>750</v>
      </c>
      <c r="Q525" s="398"/>
      <c r="R525" s="399">
        <v>750</v>
      </c>
      <c r="S525" s="400"/>
      <c r="T525" s="401"/>
    </row>
    <row r="526" spans="1:20">
      <c r="A526" s="31">
        <f t="shared" ref="A526:A528" si="39">A525+1</f>
        <v>209</v>
      </c>
      <c r="B526" s="27"/>
      <c r="C526" s="28"/>
      <c r="D526" s="392"/>
      <c r="E526" s="55"/>
      <c r="F526" s="55"/>
      <c r="G526" s="181" t="s">
        <v>531</v>
      </c>
      <c r="H526" s="272" t="s">
        <v>532</v>
      </c>
      <c r="I526" s="30"/>
      <c r="J526" s="30"/>
      <c r="K526" s="30"/>
      <c r="L526" s="30"/>
      <c r="M526" s="30"/>
      <c r="N526" s="130">
        <v>3200</v>
      </c>
      <c r="O526" s="157">
        <v>0</v>
      </c>
      <c r="P526" s="158">
        <f t="shared" si="38"/>
        <v>3200</v>
      </c>
      <c r="Q526" s="398"/>
      <c r="R526" s="399">
        <v>3200</v>
      </c>
      <c r="S526" s="400"/>
      <c r="T526" s="401"/>
    </row>
    <row r="527" spans="1:20">
      <c r="A527" s="31">
        <f t="shared" si="39"/>
        <v>210</v>
      </c>
      <c r="B527" s="27"/>
      <c r="C527" s="28"/>
      <c r="D527" s="392"/>
      <c r="E527" s="55"/>
      <c r="F527" s="55"/>
      <c r="G527" s="181" t="s">
        <v>533</v>
      </c>
      <c r="H527" s="272" t="s">
        <v>534</v>
      </c>
      <c r="I527" s="30"/>
      <c r="J527" s="30"/>
      <c r="K527" s="30"/>
      <c r="L527" s="30"/>
      <c r="M527" s="30"/>
      <c r="N527" s="130">
        <v>1200</v>
      </c>
      <c r="O527" s="157">
        <v>0</v>
      </c>
      <c r="P527" s="158">
        <f t="shared" si="38"/>
        <v>1200</v>
      </c>
      <c r="Q527" s="398"/>
      <c r="R527" s="399">
        <v>1200</v>
      </c>
      <c r="S527" s="400"/>
      <c r="T527" s="401"/>
    </row>
    <row r="528" spans="1:20" ht="30">
      <c r="A528" s="31">
        <f t="shared" si="39"/>
        <v>211</v>
      </c>
      <c r="B528" s="27"/>
      <c r="C528" s="28"/>
      <c r="D528" s="392"/>
      <c r="E528" s="55"/>
      <c r="F528" s="55"/>
      <c r="G528" s="181" t="s">
        <v>535</v>
      </c>
      <c r="H528" s="272" t="s">
        <v>536</v>
      </c>
      <c r="I528" s="30"/>
      <c r="J528" s="30"/>
      <c r="K528" s="30"/>
      <c r="L528" s="30"/>
      <c r="M528" s="30"/>
      <c r="N528" s="130">
        <v>850</v>
      </c>
      <c r="O528" s="157">
        <v>0</v>
      </c>
      <c r="P528" s="158">
        <f t="shared" si="38"/>
        <v>850</v>
      </c>
      <c r="Q528" s="398"/>
      <c r="R528" s="399">
        <v>850</v>
      </c>
      <c r="S528" s="400"/>
      <c r="T528" s="401"/>
    </row>
    <row r="529" spans="1:20">
      <c r="A529" s="31"/>
      <c r="B529" s="27"/>
      <c r="C529" s="28"/>
      <c r="D529" s="392"/>
      <c r="E529" s="55"/>
      <c r="F529" s="55"/>
      <c r="G529" s="181"/>
      <c r="H529" s="420" t="s">
        <v>537</v>
      </c>
      <c r="I529" s="30"/>
      <c r="J529" s="30">
        <v>4500</v>
      </c>
      <c r="K529" s="30"/>
      <c r="L529" s="30"/>
      <c r="M529" s="30"/>
      <c r="N529" s="523">
        <v>4500</v>
      </c>
      <c r="O529" s="529">
        <v>0</v>
      </c>
      <c r="P529" s="532">
        <v>4500</v>
      </c>
      <c r="Q529" s="398"/>
      <c r="R529" s="537">
        <v>4500</v>
      </c>
      <c r="S529" s="400"/>
      <c r="T529" s="401"/>
    </row>
    <row r="530" spans="1:20">
      <c r="A530" s="31">
        <v>212</v>
      </c>
      <c r="B530" s="27"/>
      <c r="C530" s="28"/>
      <c r="D530" s="392"/>
      <c r="E530" s="55"/>
      <c r="F530" s="55"/>
      <c r="G530" s="181" t="s">
        <v>531</v>
      </c>
      <c r="H530" s="272" t="s">
        <v>532</v>
      </c>
      <c r="I530" s="30"/>
      <c r="J530" s="30"/>
      <c r="K530" s="30"/>
      <c r="L530" s="30"/>
      <c r="M530" s="30"/>
      <c r="N530" s="523"/>
      <c r="O530" s="529"/>
      <c r="P530" s="532"/>
      <c r="Q530" s="398"/>
      <c r="R530" s="537"/>
      <c r="S530" s="400"/>
      <c r="T530" s="401"/>
    </row>
    <row r="531" spans="1:20">
      <c r="A531" s="31">
        <f>A530+1</f>
        <v>213</v>
      </c>
      <c r="B531" s="27"/>
      <c r="C531" s="28"/>
      <c r="D531" s="392"/>
      <c r="E531" s="55"/>
      <c r="F531" s="55"/>
      <c r="G531" s="181" t="s">
        <v>538</v>
      </c>
      <c r="H531" s="272" t="s">
        <v>539</v>
      </c>
      <c r="I531" s="30"/>
      <c r="J531" s="30"/>
      <c r="K531" s="30"/>
      <c r="L531" s="30"/>
      <c r="M531" s="30"/>
      <c r="N531" s="523"/>
      <c r="O531" s="529"/>
      <c r="P531" s="532"/>
      <c r="Q531" s="398"/>
      <c r="R531" s="537"/>
      <c r="S531" s="400"/>
      <c r="T531" s="401"/>
    </row>
    <row r="532" spans="1:20">
      <c r="A532" s="31">
        <f t="shared" ref="A532:A533" si="40">A531+1</f>
        <v>214</v>
      </c>
      <c r="B532" s="27"/>
      <c r="C532" s="28"/>
      <c r="D532" s="392"/>
      <c r="E532" s="55"/>
      <c r="F532" s="55"/>
      <c r="G532" s="181" t="s">
        <v>540</v>
      </c>
      <c r="H532" s="272" t="s">
        <v>541</v>
      </c>
      <c r="I532" s="30"/>
      <c r="J532" s="30"/>
      <c r="K532" s="30"/>
      <c r="L532" s="30"/>
      <c r="M532" s="30"/>
      <c r="N532" s="523"/>
      <c r="O532" s="529"/>
      <c r="P532" s="532"/>
      <c r="Q532" s="398"/>
      <c r="R532" s="537"/>
      <c r="S532" s="400"/>
      <c r="T532" s="401"/>
    </row>
    <row r="533" spans="1:20">
      <c r="A533" s="31">
        <f t="shared" si="40"/>
        <v>215</v>
      </c>
      <c r="B533" s="27"/>
      <c r="C533" s="28"/>
      <c r="D533" s="392"/>
      <c r="E533" s="55"/>
      <c r="F533" s="55"/>
      <c r="G533" s="181" t="s">
        <v>542</v>
      </c>
      <c r="H533" s="272" t="s">
        <v>543</v>
      </c>
      <c r="I533" s="30"/>
      <c r="J533" s="30"/>
      <c r="K533" s="30"/>
      <c r="L533" s="30"/>
      <c r="M533" s="30"/>
      <c r="N533" s="523"/>
      <c r="O533" s="529"/>
      <c r="P533" s="532"/>
      <c r="Q533" s="398"/>
      <c r="R533" s="537"/>
      <c r="S533" s="400"/>
      <c r="T533" s="401"/>
    </row>
    <row r="534" spans="1:20">
      <c r="A534" s="31"/>
      <c r="B534" s="32" t="s">
        <v>544</v>
      </c>
      <c r="C534" s="33" t="s">
        <v>545</v>
      </c>
      <c r="D534" s="392">
        <v>550</v>
      </c>
      <c r="E534" s="55">
        <v>0</v>
      </c>
      <c r="F534" s="55">
        <f>D534</f>
        <v>550</v>
      </c>
      <c r="G534" s="32"/>
      <c r="H534" s="421" t="s">
        <v>546</v>
      </c>
      <c r="I534" s="30"/>
      <c r="J534" s="30"/>
      <c r="K534" s="30"/>
      <c r="L534" s="30"/>
      <c r="M534" s="30"/>
      <c r="N534" s="130"/>
      <c r="O534" s="157"/>
      <c r="P534" s="158"/>
      <c r="Q534" s="398"/>
      <c r="R534" s="399"/>
    </row>
    <row r="535" spans="1:20">
      <c r="A535" s="31">
        <v>216</v>
      </c>
      <c r="B535" s="31"/>
      <c r="C535" s="33"/>
      <c r="D535" s="392"/>
      <c r="E535" s="55"/>
      <c r="F535" s="55"/>
      <c r="G535" s="181" t="s">
        <v>547</v>
      </c>
      <c r="H535" s="270" t="s">
        <v>548</v>
      </c>
      <c r="I535" s="30"/>
      <c r="J535" s="30"/>
      <c r="K535" s="30"/>
      <c r="L535" s="30"/>
      <c r="M535" s="30"/>
      <c r="N535" s="130">
        <v>500</v>
      </c>
      <c r="O535" s="157">
        <v>0</v>
      </c>
      <c r="P535" s="158">
        <f t="shared" si="38"/>
        <v>500</v>
      </c>
      <c r="Q535" s="398"/>
      <c r="R535" s="399"/>
      <c r="S535" s="400"/>
      <c r="T535" s="401"/>
    </row>
    <row r="536" spans="1:20">
      <c r="A536" s="31">
        <f>A535+1</f>
        <v>217</v>
      </c>
      <c r="B536" s="31"/>
      <c r="C536" s="33"/>
      <c r="D536" s="392"/>
      <c r="E536" s="55"/>
      <c r="F536" s="55"/>
      <c r="G536" s="181" t="s">
        <v>549</v>
      </c>
      <c r="H536" s="270" t="s">
        <v>550</v>
      </c>
      <c r="I536" s="30"/>
      <c r="J536" s="30"/>
      <c r="K536" s="30"/>
      <c r="L536" s="30"/>
      <c r="M536" s="30"/>
      <c r="N536" s="130">
        <v>700</v>
      </c>
      <c r="O536" s="157">
        <v>0</v>
      </c>
      <c r="P536" s="158">
        <f t="shared" si="38"/>
        <v>700</v>
      </c>
      <c r="Q536" s="398"/>
      <c r="R536" s="399"/>
      <c r="S536" s="400"/>
      <c r="T536" s="401"/>
    </row>
    <row r="537" spans="1:20">
      <c r="A537" s="31">
        <f t="shared" ref="A537:A555" si="41">A536+1</f>
        <v>218</v>
      </c>
      <c r="B537" s="31"/>
      <c r="C537" s="33"/>
      <c r="D537" s="392"/>
      <c r="E537" s="55"/>
      <c r="F537" s="55"/>
      <c r="G537" s="181" t="s">
        <v>551</v>
      </c>
      <c r="H537" s="270" t="s">
        <v>552</v>
      </c>
      <c r="I537" s="30"/>
      <c r="J537" s="30"/>
      <c r="K537" s="30"/>
      <c r="L537" s="30"/>
      <c r="M537" s="30"/>
      <c r="N537" s="130">
        <v>1000</v>
      </c>
      <c r="O537" s="157">
        <v>0</v>
      </c>
      <c r="P537" s="158">
        <f t="shared" si="38"/>
        <v>1000</v>
      </c>
      <c r="Q537" s="398"/>
      <c r="R537" s="399"/>
      <c r="S537" s="400"/>
      <c r="T537" s="401"/>
    </row>
    <row r="538" spans="1:20">
      <c r="A538" s="31">
        <f t="shared" si="41"/>
        <v>219</v>
      </c>
      <c r="B538" s="181" t="s">
        <v>553</v>
      </c>
      <c r="C538" s="272" t="s">
        <v>554</v>
      </c>
      <c r="D538" s="422">
        <v>2415.25</v>
      </c>
      <c r="E538" s="422">
        <v>434.75</v>
      </c>
      <c r="F538" s="422">
        <v>2850</v>
      </c>
      <c r="G538" s="181" t="s">
        <v>555</v>
      </c>
      <c r="H538" s="270" t="s">
        <v>556</v>
      </c>
      <c r="I538" s="30"/>
      <c r="J538" s="30"/>
      <c r="K538" s="30"/>
      <c r="L538" s="30"/>
      <c r="M538" s="30"/>
      <c r="N538" s="130">
        <v>500</v>
      </c>
      <c r="O538" s="157">
        <v>0</v>
      </c>
      <c r="P538" s="158">
        <f t="shared" si="38"/>
        <v>500</v>
      </c>
      <c r="Q538" s="398"/>
      <c r="R538" s="399"/>
      <c r="S538" s="400"/>
      <c r="T538" s="401"/>
    </row>
    <row r="539" spans="1:20">
      <c r="A539" s="31">
        <f t="shared" si="41"/>
        <v>220</v>
      </c>
      <c r="B539" s="32"/>
      <c r="C539" s="33"/>
      <c r="D539" s="392"/>
      <c r="E539" s="55"/>
      <c r="F539" s="55"/>
      <c r="G539" s="423" t="s">
        <v>557</v>
      </c>
      <c r="H539" s="272" t="s">
        <v>558</v>
      </c>
      <c r="I539" s="427">
        <v>1500</v>
      </c>
      <c r="J539" s="428">
        <f t="shared" ref="J539" si="42">0.2*I539</f>
        <v>300</v>
      </c>
      <c r="K539" s="429">
        <f t="shared" ref="K539:K540" si="43">I539+J539</f>
        <v>1800</v>
      </c>
      <c r="L539" s="30"/>
      <c r="M539" s="30"/>
      <c r="N539" s="130">
        <v>2400</v>
      </c>
      <c r="O539" s="157">
        <v>0</v>
      </c>
      <c r="P539" s="158">
        <f t="shared" si="38"/>
        <v>2400</v>
      </c>
      <c r="Q539" s="398"/>
      <c r="R539" s="399">
        <v>1500</v>
      </c>
      <c r="S539" s="400"/>
      <c r="T539" s="401"/>
    </row>
    <row r="540" spans="1:20">
      <c r="A540" s="31">
        <f t="shared" si="41"/>
        <v>221</v>
      </c>
      <c r="B540" s="31"/>
      <c r="C540" s="33"/>
      <c r="D540" s="392"/>
      <c r="E540" s="55"/>
      <c r="F540" s="55"/>
      <c r="G540" s="408" t="s">
        <v>559</v>
      </c>
      <c r="H540" s="295" t="s">
        <v>560</v>
      </c>
      <c r="I540" s="30">
        <v>500</v>
      </c>
      <c r="J540" s="30">
        <v>0</v>
      </c>
      <c r="K540" s="30">
        <f t="shared" si="43"/>
        <v>500</v>
      </c>
      <c r="L540" s="30"/>
      <c r="M540" s="30"/>
      <c r="N540" s="130">
        <v>500</v>
      </c>
      <c r="O540" s="157">
        <v>0</v>
      </c>
      <c r="P540" s="158">
        <f t="shared" si="38"/>
        <v>500</v>
      </c>
      <c r="Q540" s="398"/>
      <c r="R540" s="399"/>
      <c r="S540" s="400"/>
      <c r="T540" s="401"/>
    </row>
    <row r="541" spans="1:20">
      <c r="A541" s="31">
        <f t="shared" si="41"/>
        <v>222</v>
      </c>
      <c r="B541" s="31"/>
      <c r="C541" s="28" t="s">
        <v>561</v>
      </c>
      <c r="D541" s="392"/>
      <c r="E541" s="55"/>
      <c r="F541" s="55"/>
      <c r="G541" s="181" t="s">
        <v>562</v>
      </c>
      <c r="H541" s="270" t="s">
        <v>563</v>
      </c>
      <c r="I541" s="30"/>
      <c r="J541" s="30"/>
      <c r="K541" s="30"/>
      <c r="L541" s="30"/>
      <c r="M541" s="30"/>
      <c r="N541" s="130">
        <v>500</v>
      </c>
      <c r="O541" s="157">
        <v>0</v>
      </c>
      <c r="P541" s="158">
        <f t="shared" si="38"/>
        <v>500</v>
      </c>
      <c r="Q541" s="398"/>
      <c r="R541" s="399"/>
      <c r="S541" s="400"/>
      <c r="T541" s="401"/>
    </row>
    <row r="542" spans="1:20">
      <c r="A542" s="31">
        <f t="shared" si="41"/>
        <v>223</v>
      </c>
      <c r="B542" s="37"/>
      <c r="C542" s="33"/>
      <c r="D542" s="392"/>
      <c r="E542" s="55"/>
      <c r="F542" s="55"/>
      <c r="G542" s="32" t="s">
        <v>564</v>
      </c>
      <c r="H542" s="33" t="s">
        <v>565</v>
      </c>
      <c r="I542" s="30"/>
      <c r="J542" s="30"/>
      <c r="K542" s="30"/>
      <c r="L542" s="30"/>
      <c r="M542" s="30"/>
      <c r="N542" s="130">
        <v>500</v>
      </c>
      <c r="O542" s="157">
        <v>0</v>
      </c>
      <c r="P542" s="158">
        <f t="shared" si="38"/>
        <v>500</v>
      </c>
      <c r="Q542" s="398"/>
      <c r="R542" s="399">
        <v>500</v>
      </c>
      <c r="S542" s="400"/>
      <c r="T542" s="401"/>
    </row>
    <row r="543" spans="1:20">
      <c r="A543" s="31">
        <f t="shared" si="41"/>
        <v>224</v>
      </c>
      <c r="B543" s="37"/>
      <c r="C543" s="33"/>
      <c r="D543" s="392"/>
      <c r="E543" s="55"/>
      <c r="F543" s="55"/>
      <c r="G543" s="32" t="s">
        <v>507</v>
      </c>
      <c r="H543" s="33" t="s">
        <v>566</v>
      </c>
      <c r="I543" s="30"/>
      <c r="J543" s="30"/>
      <c r="K543" s="30"/>
      <c r="L543" s="30"/>
      <c r="M543" s="30"/>
      <c r="N543" s="130">
        <v>200</v>
      </c>
      <c r="O543" s="157">
        <v>0</v>
      </c>
      <c r="P543" s="158">
        <f t="shared" si="38"/>
        <v>200</v>
      </c>
      <c r="Q543" s="398"/>
      <c r="R543" s="399">
        <v>200</v>
      </c>
      <c r="S543" s="400"/>
      <c r="T543" s="401"/>
    </row>
    <row r="544" spans="1:20">
      <c r="A544" s="31">
        <f t="shared" si="41"/>
        <v>225</v>
      </c>
      <c r="B544" s="37"/>
      <c r="C544" s="33"/>
      <c r="D544" s="392"/>
      <c r="E544" s="55"/>
      <c r="F544" s="55"/>
      <c r="G544" s="32" t="s">
        <v>567</v>
      </c>
      <c r="H544" s="33" t="s">
        <v>568</v>
      </c>
      <c r="I544" s="30"/>
      <c r="J544" s="30"/>
      <c r="K544" s="30"/>
      <c r="L544" s="30"/>
      <c r="M544" s="30"/>
      <c r="N544" s="130">
        <v>300</v>
      </c>
      <c r="O544" s="157">
        <v>0</v>
      </c>
      <c r="P544" s="158">
        <f t="shared" si="38"/>
        <v>300</v>
      </c>
      <c r="Q544" s="398"/>
      <c r="R544" s="399">
        <v>300</v>
      </c>
      <c r="S544" s="400"/>
      <c r="T544" s="401"/>
    </row>
    <row r="545" spans="1:20">
      <c r="A545" s="31">
        <f t="shared" si="41"/>
        <v>226</v>
      </c>
      <c r="B545" s="37"/>
      <c r="C545" s="33"/>
      <c r="D545" s="392"/>
      <c r="E545" s="55"/>
      <c r="F545" s="55"/>
      <c r="G545" s="32" t="s">
        <v>569</v>
      </c>
      <c r="H545" s="33" t="s">
        <v>570</v>
      </c>
      <c r="I545" s="30"/>
      <c r="J545" s="30"/>
      <c r="K545" s="30"/>
      <c r="L545" s="30"/>
      <c r="M545" s="30"/>
      <c r="N545" s="130">
        <v>1000</v>
      </c>
      <c r="O545" s="157">
        <v>0</v>
      </c>
      <c r="P545" s="158">
        <f t="shared" si="38"/>
        <v>1000</v>
      </c>
      <c r="Q545" s="398"/>
      <c r="R545" s="399">
        <v>1000</v>
      </c>
      <c r="S545" s="400"/>
      <c r="T545" s="401"/>
    </row>
    <row r="546" spans="1:20">
      <c r="A546" s="31">
        <f t="shared" si="41"/>
        <v>227</v>
      </c>
      <c r="B546" s="37"/>
      <c r="C546" s="33"/>
      <c r="D546" s="392"/>
      <c r="E546" s="55"/>
      <c r="F546" s="55"/>
      <c r="G546" s="32" t="s">
        <v>571</v>
      </c>
      <c r="H546" s="33" t="s">
        <v>572</v>
      </c>
      <c r="I546" s="30"/>
      <c r="J546" s="30"/>
      <c r="K546" s="30"/>
      <c r="L546" s="30"/>
      <c r="M546" s="30"/>
      <c r="N546" s="130">
        <v>800</v>
      </c>
      <c r="O546" s="157">
        <v>0</v>
      </c>
      <c r="P546" s="158">
        <f t="shared" si="38"/>
        <v>800</v>
      </c>
      <c r="Q546" s="398"/>
      <c r="R546" s="399">
        <v>800</v>
      </c>
      <c r="S546" s="400"/>
      <c r="T546" s="401"/>
    </row>
    <row r="547" spans="1:20">
      <c r="A547" s="31">
        <f t="shared" si="41"/>
        <v>228</v>
      </c>
      <c r="B547" s="37"/>
      <c r="C547" s="33"/>
      <c r="D547" s="392"/>
      <c r="E547" s="55"/>
      <c r="F547" s="55"/>
      <c r="G547" s="32" t="s">
        <v>573</v>
      </c>
      <c r="H547" s="33" t="s">
        <v>574</v>
      </c>
      <c r="I547" s="30"/>
      <c r="J547" s="30"/>
      <c r="K547" s="30"/>
      <c r="L547" s="30"/>
      <c r="M547" s="30"/>
      <c r="N547" s="130">
        <v>1500</v>
      </c>
      <c r="O547" s="157">
        <v>0</v>
      </c>
      <c r="P547" s="158">
        <f t="shared" si="38"/>
        <v>1500</v>
      </c>
      <c r="Q547" s="398"/>
      <c r="R547" s="399">
        <v>1500</v>
      </c>
      <c r="S547" s="400"/>
      <c r="T547" s="401"/>
    </row>
    <row r="548" spans="1:20">
      <c r="A548" s="31">
        <f t="shared" si="41"/>
        <v>229</v>
      </c>
      <c r="B548" s="37"/>
      <c r="C548" s="33"/>
      <c r="D548" s="392"/>
      <c r="E548" s="55"/>
      <c r="F548" s="55"/>
      <c r="G548" s="32" t="s">
        <v>575</v>
      </c>
      <c r="H548" s="33" t="s">
        <v>576</v>
      </c>
      <c r="I548" s="30"/>
      <c r="J548" s="30"/>
      <c r="K548" s="30"/>
      <c r="L548" s="30"/>
      <c r="M548" s="30"/>
      <c r="N548" s="130">
        <v>1000</v>
      </c>
      <c r="O548" s="157">
        <v>0</v>
      </c>
      <c r="P548" s="158">
        <f t="shared" si="38"/>
        <v>1000</v>
      </c>
      <c r="Q548" s="398"/>
      <c r="R548" s="399">
        <v>1000</v>
      </c>
      <c r="S548" s="400"/>
      <c r="T548" s="401"/>
    </row>
    <row r="549" spans="1:20">
      <c r="A549" s="31">
        <f t="shared" si="41"/>
        <v>230</v>
      </c>
      <c r="B549" s="37"/>
      <c r="C549" s="33"/>
      <c r="D549" s="392"/>
      <c r="E549" s="55"/>
      <c r="F549" s="55"/>
      <c r="G549" s="32" t="s">
        <v>577</v>
      </c>
      <c r="H549" s="33" t="s">
        <v>578</v>
      </c>
      <c r="I549" s="30"/>
      <c r="J549" s="30"/>
      <c r="K549" s="30"/>
      <c r="L549" s="30"/>
      <c r="M549" s="30"/>
      <c r="N549" s="130">
        <v>2000</v>
      </c>
      <c r="O549" s="157">
        <v>0</v>
      </c>
      <c r="P549" s="158">
        <f t="shared" si="38"/>
        <v>2000</v>
      </c>
      <c r="Q549" s="398"/>
      <c r="R549" s="399">
        <v>2000</v>
      </c>
      <c r="S549" s="400"/>
      <c r="T549" s="401"/>
    </row>
    <row r="550" spans="1:20">
      <c r="A550" s="31">
        <f t="shared" si="41"/>
        <v>231</v>
      </c>
      <c r="B550" s="37"/>
      <c r="C550" s="33"/>
      <c r="D550" s="392"/>
      <c r="E550" s="55"/>
      <c r="F550" s="55"/>
      <c r="G550" s="32" t="s">
        <v>579</v>
      </c>
      <c r="H550" s="33" t="s">
        <v>580</v>
      </c>
      <c r="I550" s="30"/>
      <c r="J550" s="30"/>
      <c r="K550" s="30"/>
      <c r="L550" s="30"/>
      <c r="M550" s="30"/>
      <c r="N550" s="130">
        <v>2500</v>
      </c>
      <c r="O550" s="157">
        <v>0</v>
      </c>
      <c r="P550" s="158">
        <f t="shared" si="38"/>
        <v>2500</v>
      </c>
      <c r="Q550" s="398"/>
      <c r="R550" s="399">
        <v>2500</v>
      </c>
      <c r="S550" s="400"/>
      <c r="T550" s="401"/>
    </row>
    <row r="551" spans="1:20">
      <c r="A551" s="31">
        <f t="shared" si="41"/>
        <v>232</v>
      </c>
      <c r="B551" s="37"/>
      <c r="C551" s="33"/>
      <c r="D551" s="392"/>
      <c r="E551" s="55"/>
      <c r="F551" s="55"/>
      <c r="G551" s="32" t="s">
        <v>581</v>
      </c>
      <c r="H551" s="33" t="s">
        <v>582</v>
      </c>
      <c r="I551" s="30"/>
      <c r="J551" s="30"/>
      <c r="K551" s="30"/>
      <c r="L551" s="30"/>
      <c r="M551" s="30"/>
      <c r="N551" s="130">
        <v>3000</v>
      </c>
      <c r="O551" s="157">
        <v>0</v>
      </c>
      <c r="P551" s="158">
        <f t="shared" si="38"/>
        <v>3000</v>
      </c>
      <c r="Q551" s="398"/>
      <c r="R551" s="399">
        <v>3000</v>
      </c>
      <c r="S551" s="400"/>
      <c r="T551" s="401"/>
    </row>
    <row r="552" spans="1:20">
      <c r="A552" s="31">
        <f t="shared" si="41"/>
        <v>233</v>
      </c>
      <c r="B552" s="37"/>
      <c r="C552" s="33"/>
      <c r="D552" s="392"/>
      <c r="E552" s="55"/>
      <c r="F552" s="55"/>
      <c r="G552" s="32" t="s">
        <v>583</v>
      </c>
      <c r="H552" s="33" t="s">
        <v>584</v>
      </c>
      <c r="I552" s="30"/>
      <c r="J552" s="30"/>
      <c r="K552" s="30"/>
      <c r="L552" s="30"/>
      <c r="M552" s="30"/>
      <c r="N552" s="130">
        <v>2000</v>
      </c>
      <c r="O552" s="157">
        <v>0</v>
      </c>
      <c r="P552" s="158">
        <f t="shared" si="38"/>
        <v>2000</v>
      </c>
      <c r="Q552" s="398"/>
      <c r="R552" s="399">
        <v>2000</v>
      </c>
      <c r="S552" s="400"/>
      <c r="T552" s="401"/>
    </row>
    <row r="553" spans="1:20">
      <c r="A553" s="31">
        <f t="shared" si="41"/>
        <v>234</v>
      </c>
      <c r="B553" s="37"/>
      <c r="C553" s="33"/>
      <c r="D553" s="392"/>
      <c r="E553" s="55"/>
      <c r="F553" s="55"/>
      <c r="G553" s="32" t="s">
        <v>585</v>
      </c>
      <c r="H553" s="33" t="s">
        <v>586</v>
      </c>
      <c r="I553" s="30"/>
      <c r="J553" s="30"/>
      <c r="K553" s="30"/>
      <c r="L553" s="30"/>
      <c r="M553" s="30"/>
      <c r="N553" s="130">
        <v>1500</v>
      </c>
      <c r="O553" s="157">
        <v>0</v>
      </c>
      <c r="P553" s="158">
        <f t="shared" si="38"/>
        <v>1500</v>
      </c>
      <c r="Q553" s="398"/>
      <c r="R553" s="399">
        <v>1500</v>
      </c>
      <c r="S553" s="400"/>
      <c r="T553" s="401"/>
    </row>
    <row r="554" spans="1:20">
      <c r="A554" s="31">
        <f t="shared" si="41"/>
        <v>235</v>
      </c>
      <c r="B554" s="37"/>
      <c r="C554" s="33"/>
      <c r="D554" s="392"/>
      <c r="E554" s="55"/>
      <c r="F554" s="55"/>
      <c r="G554" s="32" t="s">
        <v>587</v>
      </c>
      <c r="H554" s="33" t="s">
        <v>588</v>
      </c>
      <c r="I554" s="30"/>
      <c r="J554" s="30"/>
      <c r="K554" s="30"/>
      <c r="L554" s="30"/>
      <c r="M554" s="30"/>
      <c r="N554" s="130">
        <v>300</v>
      </c>
      <c r="O554" s="157">
        <v>0</v>
      </c>
      <c r="P554" s="158">
        <f t="shared" si="38"/>
        <v>300</v>
      </c>
      <c r="Q554" s="398"/>
      <c r="R554" s="399">
        <v>300</v>
      </c>
      <c r="S554" s="400"/>
      <c r="T554" s="401"/>
    </row>
    <row r="555" spans="1:20">
      <c r="A555" s="31">
        <f t="shared" si="41"/>
        <v>236</v>
      </c>
      <c r="B555" s="37"/>
      <c r="C555" s="33"/>
      <c r="D555" s="392"/>
      <c r="E555" s="55"/>
      <c r="F555" s="55"/>
      <c r="G555" s="32" t="s">
        <v>589</v>
      </c>
      <c r="H555" s="33" t="s">
        <v>590</v>
      </c>
      <c r="I555" s="30"/>
      <c r="J555" s="30"/>
      <c r="K555" s="30"/>
      <c r="L555" s="30"/>
      <c r="M555" s="30"/>
      <c r="N555" s="130">
        <v>500</v>
      </c>
      <c r="O555" s="157">
        <v>0</v>
      </c>
      <c r="P555" s="158">
        <f t="shared" si="38"/>
        <v>500</v>
      </c>
      <c r="Q555" s="398"/>
      <c r="R555" s="399">
        <v>500</v>
      </c>
      <c r="S555" s="400"/>
      <c r="T555" s="401"/>
    </row>
    <row r="556" spans="1:20">
      <c r="A556" s="31"/>
      <c r="B556" s="31" t="s">
        <v>591</v>
      </c>
      <c r="C556" s="33" t="s">
        <v>592</v>
      </c>
      <c r="D556" s="392">
        <v>350</v>
      </c>
      <c r="E556" s="55">
        <v>0</v>
      </c>
      <c r="F556" s="55">
        <f t="shared" ref="F556:F564" si="44">D556</f>
        <v>350</v>
      </c>
      <c r="G556" s="286"/>
      <c r="H556" s="421" t="s">
        <v>561</v>
      </c>
      <c r="I556" s="286"/>
      <c r="J556" s="30"/>
      <c r="K556" s="30"/>
      <c r="L556" s="30"/>
      <c r="M556" s="30"/>
      <c r="N556" s="130"/>
      <c r="O556" s="157"/>
      <c r="P556" s="158"/>
      <c r="Q556" s="398"/>
      <c r="R556" s="399"/>
    </row>
    <row r="557" spans="1:20">
      <c r="A557" s="31">
        <f>237</f>
        <v>237</v>
      </c>
      <c r="B557" s="31" t="s">
        <v>593</v>
      </c>
      <c r="C557" s="33" t="s">
        <v>594</v>
      </c>
      <c r="D557" s="392">
        <v>350</v>
      </c>
      <c r="E557" s="55">
        <v>0</v>
      </c>
      <c r="F557" s="55">
        <f t="shared" si="44"/>
        <v>350</v>
      </c>
      <c r="G557" s="424" t="s">
        <v>591</v>
      </c>
      <c r="H557" s="279" t="s">
        <v>595</v>
      </c>
      <c r="I557" s="286">
        <v>400</v>
      </c>
      <c r="J557" s="30">
        <v>0</v>
      </c>
      <c r="K557" s="30">
        <f t="shared" ref="K557:K573" si="45">I557+J557</f>
        <v>400</v>
      </c>
      <c r="L557" s="30"/>
      <c r="M557" s="30">
        <v>300</v>
      </c>
      <c r="N557" s="130">
        <v>400</v>
      </c>
      <c r="O557" s="157">
        <v>0</v>
      </c>
      <c r="P557" s="158">
        <f t="shared" si="38"/>
        <v>400</v>
      </c>
      <c r="Q557" s="398"/>
      <c r="R557" s="399">
        <v>300</v>
      </c>
      <c r="S557" s="400" t="s">
        <v>596</v>
      </c>
      <c r="T557" s="401"/>
    </row>
    <row r="558" spans="1:20">
      <c r="A558" s="31">
        <f>A557+1</f>
        <v>238</v>
      </c>
      <c r="B558" s="31" t="s">
        <v>597</v>
      </c>
      <c r="C558" s="33" t="s">
        <v>598</v>
      </c>
      <c r="D558" s="392">
        <v>350</v>
      </c>
      <c r="E558" s="55">
        <v>0</v>
      </c>
      <c r="F558" s="55">
        <f t="shared" si="44"/>
        <v>350</v>
      </c>
      <c r="G558" s="424" t="s">
        <v>593</v>
      </c>
      <c r="H558" s="279" t="s">
        <v>594</v>
      </c>
      <c r="I558" s="286">
        <v>400</v>
      </c>
      <c r="J558" s="30">
        <v>0</v>
      </c>
      <c r="K558" s="30">
        <f t="shared" si="45"/>
        <v>400</v>
      </c>
      <c r="L558" s="30">
        <v>300</v>
      </c>
      <c r="M558" s="30">
        <v>300</v>
      </c>
      <c r="N558" s="130">
        <v>400</v>
      </c>
      <c r="O558" s="157">
        <v>0</v>
      </c>
      <c r="P558" s="158">
        <f t="shared" si="38"/>
        <v>400</v>
      </c>
      <c r="Q558" s="398"/>
      <c r="R558" s="399">
        <v>300</v>
      </c>
      <c r="S558" s="400"/>
      <c r="T558" s="401"/>
    </row>
    <row r="559" spans="1:20">
      <c r="A559" s="31">
        <f t="shared" ref="A559:A622" si="46">A558+1</f>
        <v>239</v>
      </c>
      <c r="B559" s="31" t="s">
        <v>599</v>
      </c>
      <c r="C559" s="33" t="s">
        <v>600</v>
      </c>
      <c r="D559" s="392">
        <v>350</v>
      </c>
      <c r="E559" s="55">
        <v>0</v>
      </c>
      <c r="F559" s="55">
        <f t="shared" si="44"/>
        <v>350</v>
      </c>
      <c r="G559" s="424" t="s">
        <v>597</v>
      </c>
      <c r="H559" s="279" t="s">
        <v>598</v>
      </c>
      <c r="I559" s="286">
        <v>400</v>
      </c>
      <c r="J559" s="30">
        <v>0</v>
      </c>
      <c r="K559" s="30">
        <f t="shared" si="45"/>
        <v>400</v>
      </c>
      <c r="L559" s="30">
        <v>150</v>
      </c>
      <c r="M559" s="30">
        <v>300</v>
      </c>
      <c r="N559" s="130">
        <v>400</v>
      </c>
      <c r="O559" s="157">
        <v>0</v>
      </c>
      <c r="P559" s="158">
        <f t="shared" si="38"/>
        <v>400</v>
      </c>
      <c r="Q559" s="398"/>
      <c r="R559" s="399">
        <v>300</v>
      </c>
      <c r="S559" s="400"/>
      <c r="T559" s="401"/>
    </row>
    <row r="560" spans="1:20" ht="14.25" customHeight="1">
      <c r="A560" s="31">
        <f t="shared" si="46"/>
        <v>240</v>
      </c>
      <c r="B560" s="31" t="s">
        <v>601</v>
      </c>
      <c r="C560" s="33" t="s">
        <v>602</v>
      </c>
      <c r="D560" s="392">
        <v>350</v>
      </c>
      <c r="E560" s="55">
        <v>0</v>
      </c>
      <c r="F560" s="55">
        <f t="shared" si="44"/>
        <v>350</v>
      </c>
      <c r="G560" s="424" t="s">
        <v>599</v>
      </c>
      <c r="H560" s="279" t="s">
        <v>603</v>
      </c>
      <c r="I560" s="286">
        <v>400</v>
      </c>
      <c r="J560" s="30">
        <v>0</v>
      </c>
      <c r="K560" s="30">
        <f t="shared" si="45"/>
        <v>400</v>
      </c>
      <c r="L560" s="30"/>
      <c r="M560" s="30"/>
      <c r="N560" s="130">
        <v>400</v>
      </c>
      <c r="O560" s="157">
        <v>0</v>
      </c>
      <c r="P560" s="158">
        <f t="shared" si="38"/>
        <v>400</v>
      </c>
      <c r="Q560" s="398"/>
      <c r="R560" s="399">
        <v>300</v>
      </c>
      <c r="S560" s="400"/>
      <c r="T560" s="401"/>
    </row>
    <row r="561" spans="1:20">
      <c r="A561" s="31">
        <f t="shared" si="46"/>
        <v>241</v>
      </c>
      <c r="B561" s="31" t="s">
        <v>604</v>
      </c>
      <c r="C561" s="33" t="s">
        <v>605</v>
      </c>
      <c r="D561" s="392">
        <v>250</v>
      </c>
      <c r="E561" s="55">
        <v>0</v>
      </c>
      <c r="F561" s="55">
        <f t="shared" si="44"/>
        <v>250</v>
      </c>
      <c r="G561" s="424" t="s">
        <v>601</v>
      </c>
      <c r="H561" s="279" t="s">
        <v>606</v>
      </c>
      <c r="I561" s="286">
        <v>400</v>
      </c>
      <c r="J561" s="30">
        <v>0</v>
      </c>
      <c r="K561" s="30">
        <f t="shared" si="45"/>
        <v>400</v>
      </c>
      <c r="L561" s="30"/>
      <c r="M561" s="30"/>
      <c r="N561" s="130">
        <v>650</v>
      </c>
      <c r="O561" s="157">
        <v>0</v>
      </c>
      <c r="P561" s="158">
        <f t="shared" si="38"/>
        <v>650</v>
      </c>
      <c r="Q561" s="398"/>
      <c r="R561" s="399">
        <v>650</v>
      </c>
      <c r="S561" s="400" t="s">
        <v>607</v>
      </c>
      <c r="T561" s="401"/>
    </row>
    <row r="562" spans="1:20">
      <c r="A562" s="31">
        <f t="shared" si="46"/>
        <v>242</v>
      </c>
      <c r="B562" s="31" t="s">
        <v>608</v>
      </c>
      <c r="C562" s="33" t="s">
        <v>609</v>
      </c>
      <c r="D562" s="392">
        <v>400</v>
      </c>
      <c r="E562" s="55">
        <v>0</v>
      </c>
      <c r="F562" s="55">
        <f t="shared" si="44"/>
        <v>400</v>
      </c>
      <c r="G562" s="424" t="s">
        <v>610</v>
      </c>
      <c r="H562" s="279" t="s">
        <v>611</v>
      </c>
      <c r="I562" s="286"/>
      <c r="J562" s="30"/>
      <c r="K562" s="30"/>
      <c r="L562" s="30"/>
      <c r="M562" s="30"/>
      <c r="N562" s="130">
        <v>400</v>
      </c>
      <c r="O562" s="157">
        <v>0</v>
      </c>
      <c r="P562" s="158">
        <f t="shared" si="38"/>
        <v>400</v>
      </c>
      <c r="Q562" s="398"/>
      <c r="R562" s="399">
        <v>300</v>
      </c>
      <c r="S562" s="400"/>
      <c r="T562" s="401"/>
    </row>
    <row r="563" spans="1:20">
      <c r="A563" s="31">
        <f t="shared" si="46"/>
        <v>243</v>
      </c>
      <c r="B563" s="31" t="s">
        <v>612</v>
      </c>
      <c r="C563" s="33" t="s">
        <v>613</v>
      </c>
      <c r="D563" s="392">
        <v>400</v>
      </c>
      <c r="E563" s="55">
        <v>0</v>
      </c>
      <c r="F563" s="55">
        <f t="shared" si="44"/>
        <v>400</v>
      </c>
      <c r="G563" s="424" t="s">
        <v>604</v>
      </c>
      <c r="H563" s="279" t="s">
        <v>614</v>
      </c>
      <c r="I563" s="286">
        <v>350</v>
      </c>
      <c r="J563" s="30">
        <v>0</v>
      </c>
      <c r="K563" s="30">
        <f t="shared" si="45"/>
        <v>350</v>
      </c>
      <c r="L563" s="30"/>
      <c r="M563" s="30">
        <v>450</v>
      </c>
      <c r="N563" s="130">
        <v>600</v>
      </c>
      <c r="O563" s="157">
        <v>0</v>
      </c>
      <c r="P563" s="158">
        <f t="shared" ref="P563:P625" si="47">O563+N563</f>
        <v>600</v>
      </c>
      <c r="Q563" s="398"/>
      <c r="R563" s="399">
        <v>600</v>
      </c>
      <c r="S563" s="400" t="s">
        <v>615</v>
      </c>
      <c r="T563" s="401"/>
    </row>
    <row r="564" spans="1:20">
      <c r="A564" s="31">
        <f t="shared" si="46"/>
        <v>244</v>
      </c>
      <c r="B564" s="32" t="s">
        <v>616</v>
      </c>
      <c r="C564" s="33" t="s">
        <v>617</v>
      </c>
      <c r="D564" s="392">
        <v>350</v>
      </c>
      <c r="E564" s="55">
        <v>0</v>
      </c>
      <c r="F564" s="55">
        <f t="shared" si="44"/>
        <v>350</v>
      </c>
      <c r="G564" s="425" t="s">
        <v>618</v>
      </c>
      <c r="H564" s="281" t="s">
        <v>619</v>
      </c>
      <c r="I564" s="286">
        <v>450</v>
      </c>
      <c r="J564" s="30">
        <v>0</v>
      </c>
      <c r="K564" s="30">
        <f t="shared" si="45"/>
        <v>450</v>
      </c>
      <c r="L564" s="30">
        <v>300</v>
      </c>
      <c r="M564" s="30">
        <v>400</v>
      </c>
      <c r="N564" s="130">
        <v>500</v>
      </c>
      <c r="O564" s="157">
        <v>0</v>
      </c>
      <c r="P564" s="158">
        <f t="shared" si="47"/>
        <v>500</v>
      </c>
      <c r="Q564" s="398"/>
      <c r="R564" s="399">
        <v>500</v>
      </c>
      <c r="S564" s="400" t="s">
        <v>620</v>
      </c>
      <c r="T564" s="401"/>
    </row>
    <row r="565" spans="1:20">
      <c r="A565" s="31">
        <f t="shared" si="46"/>
        <v>245</v>
      </c>
      <c r="B565" s="31" t="s">
        <v>621</v>
      </c>
      <c r="C565" s="33" t="s">
        <v>622</v>
      </c>
      <c r="D565" s="392">
        <v>350</v>
      </c>
      <c r="E565" s="55">
        <v>0</v>
      </c>
      <c r="F565" s="55">
        <f t="shared" ref="F565:F588" si="48">D565</f>
        <v>350</v>
      </c>
      <c r="G565" s="425" t="s">
        <v>623</v>
      </c>
      <c r="H565" s="281" t="s">
        <v>624</v>
      </c>
      <c r="I565" s="286">
        <v>450</v>
      </c>
      <c r="J565" s="30">
        <v>0</v>
      </c>
      <c r="K565" s="30">
        <f t="shared" si="45"/>
        <v>450</v>
      </c>
      <c r="L565" s="30">
        <v>300</v>
      </c>
      <c r="M565" s="30"/>
      <c r="N565" s="130">
        <v>500</v>
      </c>
      <c r="O565" s="157">
        <v>0</v>
      </c>
      <c r="P565" s="158">
        <f t="shared" si="47"/>
        <v>500</v>
      </c>
      <c r="Q565" s="398"/>
      <c r="R565" s="399">
        <v>500</v>
      </c>
      <c r="S565" s="400"/>
      <c r="T565" s="401"/>
    </row>
    <row r="566" spans="1:20">
      <c r="A566" s="31">
        <f t="shared" si="46"/>
        <v>246</v>
      </c>
      <c r="B566" s="31"/>
      <c r="C566" s="33"/>
      <c r="D566" s="392"/>
      <c r="E566" s="55"/>
      <c r="F566" s="55"/>
      <c r="G566" s="425" t="s">
        <v>625</v>
      </c>
      <c r="H566" s="281" t="s">
        <v>626</v>
      </c>
      <c r="I566" s="286"/>
      <c r="J566" s="30"/>
      <c r="K566" s="30"/>
      <c r="L566" s="30"/>
      <c r="M566" s="30"/>
      <c r="N566" s="130">
        <v>800</v>
      </c>
      <c r="O566" s="157">
        <v>0</v>
      </c>
      <c r="P566" s="158">
        <f t="shared" si="47"/>
        <v>800</v>
      </c>
      <c r="Q566" s="398"/>
      <c r="R566" s="399">
        <v>800</v>
      </c>
      <c r="S566" s="400"/>
      <c r="T566" s="401"/>
    </row>
    <row r="567" spans="1:20">
      <c r="A567" s="31">
        <f t="shared" si="46"/>
        <v>247</v>
      </c>
      <c r="B567" s="32" t="s">
        <v>627</v>
      </c>
      <c r="C567" s="33" t="s">
        <v>628</v>
      </c>
      <c r="D567" s="392">
        <v>700</v>
      </c>
      <c r="E567" s="55">
        <v>0</v>
      </c>
      <c r="F567" s="55">
        <f t="shared" si="48"/>
        <v>700</v>
      </c>
      <c r="G567" s="426" t="s">
        <v>629</v>
      </c>
      <c r="H567" s="279" t="s">
        <v>630</v>
      </c>
      <c r="I567" s="286">
        <v>400</v>
      </c>
      <c r="J567" s="30">
        <v>0</v>
      </c>
      <c r="K567" s="30">
        <f t="shared" si="45"/>
        <v>400</v>
      </c>
      <c r="L567" s="30"/>
      <c r="M567" s="30"/>
      <c r="N567" s="130">
        <v>400</v>
      </c>
      <c r="O567" s="157">
        <v>0</v>
      </c>
      <c r="P567" s="158">
        <f t="shared" si="47"/>
        <v>400</v>
      </c>
      <c r="Q567" s="398"/>
      <c r="R567" s="399"/>
      <c r="S567" s="400"/>
      <c r="T567" s="401"/>
    </row>
    <row r="568" spans="1:20">
      <c r="A568" s="31">
        <f t="shared" si="46"/>
        <v>248</v>
      </c>
      <c r="B568" s="32" t="s">
        <v>631</v>
      </c>
      <c r="C568" s="33" t="s">
        <v>632</v>
      </c>
      <c r="D568" s="392">
        <v>350</v>
      </c>
      <c r="E568" s="55">
        <v>0</v>
      </c>
      <c r="F568" s="55">
        <f t="shared" si="48"/>
        <v>350</v>
      </c>
      <c r="G568" s="425" t="s">
        <v>633</v>
      </c>
      <c r="H568" s="281" t="s">
        <v>634</v>
      </c>
      <c r="I568" s="286">
        <v>400</v>
      </c>
      <c r="J568" s="30">
        <v>0</v>
      </c>
      <c r="K568" s="30">
        <f t="shared" si="45"/>
        <v>400</v>
      </c>
      <c r="L568" s="30"/>
      <c r="M568" s="30">
        <v>400</v>
      </c>
      <c r="N568" s="130">
        <v>400</v>
      </c>
      <c r="O568" s="157">
        <v>0</v>
      </c>
      <c r="P568" s="158">
        <f t="shared" si="47"/>
        <v>400</v>
      </c>
      <c r="Q568" s="398"/>
      <c r="R568" s="399">
        <v>400</v>
      </c>
      <c r="S568" s="400"/>
      <c r="T568" s="401"/>
    </row>
    <row r="569" spans="1:20">
      <c r="A569" s="31">
        <f t="shared" si="46"/>
        <v>249</v>
      </c>
      <c r="B569" s="32" t="s">
        <v>635</v>
      </c>
      <c r="C569" s="33" t="s">
        <v>636</v>
      </c>
      <c r="D569" s="392">
        <v>350</v>
      </c>
      <c r="E569" s="55">
        <v>0</v>
      </c>
      <c r="F569" s="55">
        <f t="shared" si="48"/>
        <v>350</v>
      </c>
      <c r="G569" s="426" t="s">
        <v>637</v>
      </c>
      <c r="H569" s="286" t="s">
        <v>638</v>
      </c>
      <c r="I569" s="286">
        <v>750</v>
      </c>
      <c r="J569" s="30">
        <v>0</v>
      </c>
      <c r="K569" s="30">
        <f t="shared" si="45"/>
        <v>750</v>
      </c>
      <c r="L569" s="30">
        <v>700</v>
      </c>
      <c r="M569" s="30" t="s">
        <v>639</v>
      </c>
      <c r="N569" s="130">
        <v>850</v>
      </c>
      <c r="O569" s="157">
        <v>0</v>
      </c>
      <c r="P569" s="158">
        <f t="shared" si="47"/>
        <v>850</v>
      </c>
      <c r="Q569" s="398"/>
      <c r="R569" s="399">
        <v>850</v>
      </c>
      <c r="S569" s="400" t="s">
        <v>640</v>
      </c>
      <c r="T569" s="401"/>
    </row>
    <row r="570" spans="1:20">
      <c r="A570" s="31">
        <f t="shared" si="46"/>
        <v>250</v>
      </c>
      <c r="B570" s="32" t="s">
        <v>641</v>
      </c>
      <c r="C570" s="33" t="s">
        <v>642</v>
      </c>
      <c r="D570" s="392">
        <v>450</v>
      </c>
      <c r="E570" s="55">
        <v>0</v>
      </c>
      <c r="F570" s="55">
        <f t="shared" si="48"/>
        <v>450</v>
      </c>
      <c r="G570" s="426" t="s">
        <v>631</v>
      </c>
      <c r="H570" s="279" t="s">
        <v>643</v>
      </c>
      <c r="I570" s="286">
        <v>450</v>
      </c>
      <c r="J570" s="30">
        <v>0</v>
      </c>
      <c r="K570" s="30">
        <f t="shared" si="45"/>
        <v>450</v>
      </c>
      <c r="L570" s="30">
        <v>450</v>
      </c>
      <c r="M570" s="30">
        <v>500</v>
      </c>
      <c r="N570" s="130">
        <v>600</v>
      </c>
      <c r="O570" s="157">
        <v>0</v>
      </c>
      <c r="P570" s="158">
        <f t="shared" si="47"/>
        <v>600</v>
      </c>
      <c r="Q570" s="398"/>
      <c r="R570" s="399">
        <v>600</v>
      </c>
      <c r="S570" s="400" t="s">
        <v>510</v>
      </c>
      <c r="T570" s="401"/>
    </row>
    <row r="571" spans="1:20">
      <c r="A571" s="31">
        <f t="shared" si="46"/>
        <v>251</v>
      </c>
      <c r="B571" s="32" t="s">
        <v>644</v>
      </c>
      <c r="C571" s="33" t="s">
        <v>645</v>
      </c>
      <c r="D571" s="392">
        <v>450</v>
      </c>
      <c r="E571" s="55">
        <v>0</v>
      </c>
      <c r="F571" s="55">
        <f t="shared" si="48"/>
        <v>450</v>
      </c>
      <c r="G571" s="426" t="s">
        <v>646</v>
      </c>
      <c r="H571" s="279" t="s">
        <v>636</v>
      </c>
      <c r="I571" s="286">
        <v>450</v>
      </c>
      <c r="J571" s="30">
        <v>0</v>
      </c>
      <c r="K571" s="30">
        <f t="shared" si="45"/>
        <v>450</v>
      </c>
      <c r="L571" s="30">
        <v>300</v>
      </c>
      <c r="M571" s="30"/>
      <c r="N571" s="130">
        <v>450</v>
      </c>
      <c r="O571" s="157">
        <v>0</v>
      </c>
      <c r="P571" s="158">
        <f t="shared" si="47"/>
        <v>450</v>
      </c>
      <c r="Q571" s="398"/>
      <c r="R571" s="399"/>
      <c r="S571" s="400"/>
      <c r="T571" s="401"/>
    </row>
    <row r="572" spans="1:20" ht="15" customHeight="1">
      <c r="A572" s="31">
        <f t="shared" si="46"/>
        <v>252</v>
      </c>
      <c r="B572" s="32" t="s">
        <v>647</v>
      </c>
      <c r="C572" s="33" t="s">
        <v>648</v>
      </c>
      <c r="D572" s="392">
        <v>450</v>
      </c>
      <c r="E572" s="55">
        <v>0</v>
      </c>
      <c r="F572" s="55">
        <f t="shared" si="48"/>
        <v>450</v>
      </c>
      <c r="G572" s="426" t="s">
        <v>649</v>
      </c>
      <c r="H572" s="279" t="s">
        <v>650</v>
      </c>
      <c r="I572" s="286">
        <v>500</v>
      </c>
      <c r="J572" s="30">
        <v>0</v>
      </c>
      <c r="K572" s="30">
        <f t="shared" si="45"/>
        <v>500</v>
      </c>
      <c r="L572" s="30"/>
      <c r="M572" s="30"/>
      <c r="N572" s="130">
        <v>700</v>
      </c>
      <c r="O572" s="157">
        <v>0</v>
      </c>
      <c r="P572" s="158">
        <f t="shared" si="47"/>
        <v>700</v>
      </c>
      <c r="Q572" s="398"/>
      <c r="R572" s="399"/>
      <c r="S572" s="400"/>
      <c r="T572" s="401"/>
    </row>
    <row r="573" spans="1:20">
      <c r="A573" s="31">
        <f t="shared" si="46"/>
        <v>253</v>
      </c>
      <c r="B573" s="32" t="s">
        <v>651</v>
      </c>
      <c r="C573" s="33" t="s">
        <v>652</v>
      </c>
      <c r="D573" s="392">
        <v>450</v>
      </c>
      <c r="E573" s="55">
        <v>0</v>
      </c>
      <c r="F573" s="55">
        <f t="shared" si="48"/>
        <v>450</v>
      </c>
      <c r="G573" s="426" t="s">
        <v>653</v>
      </c>
      <c r="H573" s="279" t="s">
        <v>654</v>
      </c>
      <c r="I573" s="286">
        <v>500</v>
      </c>
      <c r="J573" s="30">
        <v>0</v>
      </c>
      <c r="K573" s="30">
        <f t="shared" si="45"/>
        <v>500</v>
      </c>
      <c r="L573" s="30"/>
      <c r="M573" s="30"/>
      <c r="N573" s="130">
        <v>700</v>
      </c>
      <c r="O573" s="157">
        <v>0</v>
      </c>
      <c r="P573" s="158">
        <f t="shared" si="47"/>
        <v>700</v>
      </c>
      <c r="Q573" s="398"/>
      <c r="R573" s="399"/>
      <c r="S573" s="400"/>
      <c r="T573" s="401"/>
    </row>
    <row r="574" spans="1:20">
      <c r="A574" s="31">
        <f t="shared" si="46"/>
        <v>254</v>
      </c>
      <c r="B574" s="32" t="s">
        <v>651</v>
      </c>
      <c r="C574" s="33" t="s">
        <v>652</v>
      </c>
      <c r="D574" s="392">
        <v>450</v>
      </c>
      <c r="E574" s="55">
        <v>0</v>
      </c>
      <c r="F574" s="55">
        <f t="shared" si="48"/>
        <v>450</v>
      </c>
      <c r="G574" s="426" t="s">
        <v>655</v>
      </c>
      <c r="H574" s="279" t="s">
        <v>656</v>
      </c>
      <c r="I574" s="286">
        <v>700</v>
      </c>
      <c r="J574" s="30">
        <v>0</v>
      </c>
      <c r="K574" s="30">
        <v>700</v>
      </c>
      <c r="L574" s="30"/>
      <c r="M574" s="30"/>
      <c r="N574" s="130">
        <v>700</v>
      </c>
      <c r="O574" s="157">
        <v>0</v>
      </c>
      <c r="P574" s="158">
        <f t="shared" si="47"/>
        <v>700</v>
      </c>
      <c r="Q574" s="398"/>
      <c r="R574" s="399"/>
      <c r="S574" s="400"/>
      <c r="T574" s="401"/>
    </row>
    <row r="575" spans="1:20" ht="30">
      <c r="A575" s="31">
        <f t="shared" si="46"/>
        <v>255</v>
      </c>
      <c r="B575" s="32" t="s">
        <v>657</v>
      </c>
      <c r="C575" s="33" t="s">
        <v>658</v>
      </c>
      <c r="D575" s="392">
        <v>250</v>
      </c>
      <c r="E575" s="55">
        <v>0</v>
      </c>
      <c r="F575" s="55">
        <f t="shared" si="48"/>
        <v>250</v>
      </c>
      <c r="G575" s="426" t="s">
        <v>659</v>
      </c>
      <c r="H575" s="279" t="s">
        <v>660</v>
      </c>
      <c r="I575" s="286">
        <v>1050</v>
      </c>
      <c r="J575" s="30">
        <v>0</v>
      </c>
      <c r="K575" s="30">
        <f t="shared" ref="K575:K584" si="49">I575+J575</f>
        <v>1050</v>
      </c>
      <c r="L575" s="30"/>
      <c r="M575" s="30"/>
      <c r="N575" s="130">
        <v>1300</v>
      </c>
      <c r="O575" s="157">
        <v>0</v>
      </c>
      <c r="P575" s="158">
        <f t="shared" si="47"/>
        <v>1300</v>
      </c>
      <c r="Q575" s="398"/>
      <c r="R575" s="399"/>
      <c r="S575" s="400"/>
      <c r="T575" s="401"/>
    </row>
    <row r="576" spans="1:20">
      <c r="A576" s="31">
        <f t="shared" si="46"/>
        <v>256</v>
      </c>
      <c r="B576" s="32" t="s">
        <v>659</v>
      </c>
      <c r="C576" s="33" t="s">
        <v>661</v>
      </c>
      <c r="D576" s="392">
        <v>950</v>
      </c>
      <c r="E576" s="55">
        <v>0</v>
      </c>
      <c r="F576" s="55">
        <f t="shared" si="48"/>
        <v>950</v>
      </c>
      <c r="G576" s="426" t="s">
        <v>662</v>
      </c>
      <c r="H576" s="279" t="s">
        <v>663</v>
      </c>
      <c r="I576" s="286">
        <v>600</v>
      </c>
      <c r="J576" s="30">
        <v>0</v>
      </c>
      <c r="K576" s="30">
        <f t="shared" si="49"/>
        <v>600</v>
      </c>
      <c r="L576" s="30">
        <v>750</v>
      </c>
      <c r="M576" s="30"/>
      <c r="N576" s="130">
        <v>650</v>
      </c>
      <c r="O576" s="157">
        <v>0</v>
      </c>
      <c r="P576" s="158">
        <f t="shared" si="47"/>
        <v>650</v>
      </c>
      <c r="Q576" s="398"/>
      <c r="R576" s="399"/>
      <c r="S576" s="400"/>
      <c r="T576" s="401"/>
    </row>
    <row r="577" spans="1:20">
      <c r="A577" s="31">
        <f t="shared" si="46"/>
        <v>257</v>
      </c>
      <c r="B577" s="32" t="s">
        <v>664</v>
      </c>
      <c r="C577" s="33" t="s">
        <v>131</v>
      </c>
      <c r="D577" s="392">
        <v>550</v>
      </c>
      <c r="E577" s="55">
        <v>0</v>
      </c>
      <c r="F577" s="55">
        <f t="shared" si="48"/>
        <v>550</v>
      </c>
      <c r="G577" s="426" t="s">
        <v>130</v>
      </c>
      <c r="H577" s="279" t="s">
        <v>131</v>
      </c>
      <c r="I577" s="286">
        <v>650</v>
      </c>
      <c r="J577" s="30">
        <v>0</v>
      </c>
      <c r="K577" s="30">
        <f t="shared" si="49"/>
        <v>650</v>
      </c>
      <c r="L577" s="30">
        <v>500</v>
      </c>
      <c r="M577" s="30">
        <v>550</v>
      </c>
      <c r="N577" s="130">
        <v>750</v>
      </c>
      <c r="O577" s="157">
        <v>0</v>
      </c>
      <c r="P577" s="158">
        <f t="shared" si="47"/>
        <v>750</v>
      </c>
      <c r="Q577" s="398"/>
      <c r="R577" s="399">
        <v>600</v>
      </c>
      <c r="S577" s="400" t="s">
        <v>665</v>
      </c>
      <c r="T577" s="401"/>
    </row>
    <row r="578" spans="1:20">
      <c r="A578" s="31">
        <f t="shared" si="46"/>
        <v>258</v>
      </c>
      <c r="B578" s="32" t="s">
        <v>666</v>
      </c>
      <c r="C578" s="60" t="s">
        <v>667</v>
      </c>
      <c r="D578" s="392">
        <v>550</v>
      </c>
      <c r="E578" s="55">
        <v>0</v>
      </c>
      <c r="F578" s="55">
        <f t="shared" si="48"/>
        <v>550</v>
      </c>
      <c r="G578" s="426" t="s">
        <v>666</v>
      </c>
      <c r="H578" s="285" t="s">
        <v>668</v>
      </c>
      <c r="I578" s="286">
        <v>650</v>
      </c>
      <c r="J578" s="30">
        <v>0</v>
      </c>
      <c r="K578" s="30">
        <f t="shared" si="49"/>
        <v>650</v>
      </c>
      <c r="L578" s="30">
        <v>600</v>
      </c>
      <c r="M578" s="30">
        <v>600</v>
      </c>
      <c r="N578" s="130">
        <v>800</v>
      </c>
      <c r="O578" s="157">
        <v>0</v>
      </c>
      <c r="P578" s="158">
        <f t="shared" si="47"/>
        <v>800</v>
      </c>
      <c r="Q578" s="398"/>
      <c r="R578" s="399">
        <v>800</v>
      </c>
      <c r="S578" s="400" t="s">
        <v>669</v>
      </c>
      <c r="T578" s="401"/>
    </row>
    <row r="579" spans="1:20">
      <c r="A579" s="31">
        <f t="shared" si="46"/>
        <v>259</v>
      </c>
      <c r="B579" s="32" t="s">
        <v>670</v>
      </c>
      <c r="C579" s="60" t="s">
        <v>671</v>
      </c>
      <c r="D579" s="392">
        <v>700</v>
      </c>
      <c r="E579" s="55">
        <v>0</v>
      </c>
      <c r="F579" s="55">
        <f t="shared" si="48"/>
        <v>700</v>
      </c>
      <c r="G579" s="426" t="s">
        <v>672</v>
      </c>
      <c r="H579" s="286" t="s">
        <v>673</v>
      </c>
      <c r="I579" s="286">
        <v>900</v>
      </c>
      <c r="J579" s="30">
        <v>0</v>
      </c>
      <c r="K579" s="30">
        <f t="shared" si="49"/>
        <v>900</v>
      </c>
      <c r="L579" s="30"/>
      <c r="M579" s="30">
        <v>700</v>
      </c>
      <c r="N579" s="130">
        <v>1300</v>
      </c>
      <c r="O579" s="157">
        <v>0</v>
      </c>
      <c r="P579" s="158">
        <f t="shared" si="47"/>
        <v>1300</v>
      </c>
      <c r="Q579" s="398"/>
      <c r="R579" s="399">
        <v>1000</v>
      </c>
      <c r="S579" s="400"/>
      <c r="T579" s="401"/>
    </row>
    <row r="580" spans="1:20">
      <c r="A580" s="31">
        <f t="shared" si="46"/>
        <v>260</v>
      </c>
      <c r="B580" s="32" t="s">
        <v>674</v>
      </c>
      <c r="C580" s="60" t="s">
        <v>675</v>
      </c>
      <c r="D580" s="392">
        <v>700</v>
      </c>
      <c r="E580" s="55">
        <v>0</v>
      </c>
      <c r="F580" s="55">
        <f t="shared" si="48"/>
        <v>700</v>
      </c>
      <c r="G580" s="426" t="s">
        <v>676</v>
      </c>
      <c r="H580" s="286" t="s">
        <v>677</v>
      </c>
      <c r="I580" s="286">
        <v>900</v>
      </c>
      <c r="J580" s="30">
        <v>0</v>
      </c>
      <c r="K580" s="30">
        <f t="shared" si="49"/>
        <v>900</v>
      </c>
      <c r="L580" s="30"/>
      <c r="M580" s="30">
        <v>700</v>
      </c>
      <c r="N580" s="130">
        <v>1300</v>
      </c>
      <c r="O580" s="157">
        <v>0</v>
      </c>
      <c r="P580" s="158">
        <f t="shared" si="47"/>
        <v>1300</v>
      </c>
      <c r="Q580" s="398"/>
      <c r="R580" s="399">
        <v>1000</v>
      </c>
      <c r="S580" s="400"/>
      <c r="T580" s="401"/>
    </row>
    <row r="581" spans="1:20" ht="15" customHeight="1">
      <c r="A581" s="31">
        <f t="shared" si="46"/>
        <v>261</v>
      </c>
      <c r="B581" s="32" t="s">
        <v>678</v>
      </c>
      <c r="C581" s="60" t="s">
        <v>679</v>
      </c>
      <c r="D581" s="392">
        <v>700</v>
      </c>
      <c r="E581" s="55">
        <v>0</v>
      </c>
      <c r="F581" s="55">
        <f t="shared" si="48"/>
        <v>700</v>
      </c>
      <c r="G581" s="426" t="s">
        <v>680</v>
      </c>
      <c r="H581" s="285" t="s">
        <v>681</v>
      </c>
      <c r="I581" s="286">
        <v>800</v>
      </c>
      <c r="J581" s="30">
        <v>0</v>
      </c>
      <c r="K581" s="30">
        <f t="shared" si="49"/>
        <v>800</v>
      </c>
      <c r="L581" s="30"/>
      <c r="M581" s="30"/>
      <c r="N581" s="130">
        <v>900</v>
      </c>
      <c r="O581" s="157">
        <v>0</v>
      </c>
      <c r="P581" s="158">
        <f t="shared" si="47"/>
        <v>900</v>
      </c>
      <c r="Q581" s="398"/>
      <c r="R581" s="399">
        <v>750</v>
      </c>
      <c r="S581" s="400" t="s">
        <v>682</v>
      </c>
      <c r="T581" s="401"/>
    </row>
    <row r="582" spans="1:20">
      <c r="A582" s="31">
        <f t="shared" si="46"/>
        <v>262</v>
      </c>
      <c r="B582" s="32" t="s">
        <v>683</v>
      </c>
      <c r="C582" s="60" t="s">
        <v>684</v>
      </c>
      <c r="D582" s="392">
        <v>1500</v>
      </c>
      <c r="E582" s="55">
        <v>0</v>
      </c>
      <c r="F582" s="55">
        <f t="shared" si="48"/>
        <v>1500</v>
      </c>
      <c r="G582" s="426" t="s">
        <v>683</v>
      </c>
      <c r="H582" s="285" t="s">
        <v>684</v>
      </c>
      <c r="I582" s="286">
        <v>3000</v>
      </c>
      <c r="J582" s="30">
        <v>0</v>
      </c>
      <c r="K582" s="30">
        <f t="shared" si="49"/>
        <v>3000</v>
      </c>
      <c r="L582" s="30"/>
      <c r="M582" s="30"/>
      <c r="N582" s="130">
        <v>3000</v>
      </c>
      <c r="O582" s="157">
        <v>0</v>
      </c>
      <c r="P582" s="158">
        <f t="shared" si="47"/>
        <v>3000</v>
      </c>
      <c r="Q582" s="398"/>
      <c r="R582" s="399"/>
      <c r="S582" s="400"/>
      <c r="T582" s="401"/>
    </row>
    <row r="583" spans="1:20">
      <c r="A583" s="31">
        <f t="shared" si="46"/>
        <v>263</v>
      </c>
      <c r="B583" s="32"/>
      <c r="C583" s="60"/>
      <c r="D583" s="392"/>
      <c r="E583" s="55"/>
      <c r="F583" s="55"/>
      <c r="G583" s="426" t="s">
        <v>685</v>
      </c>
      <c r="H583" s="285" t="s">
        <v>686</v>
      </c>
      <c r="I583" s="286"/>
      <c r="J583" s="30"/>
      <c r="K583" s="30"/>
      <c r="L583" s="30"/>
      <c r="M583" s="30"/>
      <c r="N583" s="130">
        <v>300</v>
      </c>
      <c r="O583" s="157">
        <v>0</v>
      </c>
      <c r="P583" s="158">
        <f t="shared" si="47"/>
        <v>300</v>
      </c>
      <c r="Q583" s="398"/>
      <c r="R583" s="399">
        <v>300</v>
      </c>
      <c r="S583" s="400"/>
      <c r="T583" s="401"/>
    </row>
    <row r="584" spans="1:20">
      <c r="A584" s="31">
        <f t="shared" si="46"/>
        <v>264</v>
      </c>
      <c r="B584" s="32" t="s">
        <v>687</v>
      </c>
      <c r="C584" s="33" t="s">
        <v>688</v>
      </c>
      <c r="D584" s="392">
        <v>550</v>
      </c>
      <c r="E584" s="55">
        <v>0</v>
      </c>
      <c r="F584" s="55">
        <f t="shared" si="48"/>
        <v>550</v>
      </c>
      <c r="G584" s="426" t="s">
        <v>687</v>
      </c>
      <c r="H584" s="279" t="s">
        <v>689</v>
      </c>
      <c r="I584" s="286">
        <v>550</v>
      </c>
      <c r="J584" s="30">
        <v>0</v>
      </c>
      <c r="K584" s="30">
        <f t="shared" si="49"/>
        <v>550</v>
      </c>
      <c r="L584" s="30">
        <v>400</v>
      </c>
      <c r="M584" s="30"/>
      <c r="N584" s="130">
        <v>600</v>
      </c>
      <c r="O584" s="157">
        <v>0</v>
      </c>
      <c r="P584" s="158">
        <f t="shared" si="47"/>
        <v>600</v>
      </c>
      <c r="Q584" s="398"/>
      <c r="R584" s="399"/>
      <c r="S584" s="400"/>
      <c r="T584" s="401"/>
    </row>
    <row r="585" spans="1:20">
      <c r="A585" s="31">
        <f t="shared" si="46"/>
        <v>265</v>
      </c>
      <c r="B585" s="32"/>
      <c r="C585" s="33"/>
      <c r="D585" s="392"/>
      <c r="E585" s="55"/>
      <c r="F585" s="55"/>
      <c r="G585" s="426" t="s">
        <v>690</v>
      </c>
      <c r="H585" s="279" t="s">
        <v>691</v>
      </c>
      <c r="I585" s="286"/>
      <c r="J585" s="30"/>
      <c r="K585" s="30"/>
      <c r="L585" s="30"/>
      <c r="M585" s="30"/>
      <c r="N585" s="130">
        <v>300</v>
      </c>
      <c r="O585" s="157">
        <v>0</v>
      </c>
      <c r="P585" s="158">
        <f t="shared" si="47"/>
        <v>300</v>
      </c>
      <c r="Q585" s="398"/>
      <c r="R585" s="399">
        <v>300</v>
      </c>
      <c r="S585" s="400"/>
      <c r="T585" s="401"/>
    </row>
    <row r="586" spans="1:20" ht="30">
      <c r="A586" s="31">
        <f t="shared" si="46"/>
        <v>266</v>
      </c>
      <c r="B586" s="32"/>
      <c r="C586" s="33"/>
      <c r="D586" s="392"/>
      <c r="E586" s="55"/>
      <c r="F586" s="55"/>
      <c r="G586" s="426" t="s">
        <v>692</v>
      </c>
      <c r="H586" s="279" t="s">
        <v>693</v>
      </c>
      <c r="I586" s="286"/>
      <c r="J586" s="30"/>
      <c r="K586" s="30"/>
      <c r="L586" s="30"/>
      <c r="M586" s="30"/>
      <c r="N586" s="130">
        <v>1000</v>
      </c>
      <c r="O586" s="157">
        <v>0</v>
      </c>
      <c r="P586" s="158">
        <f t="shared" si="47"/>
        <v>1000</v>
      </c>
      <c r="Q586" s="398"/>
      <c r="R586" s="399">
        <v>1000</v>
      </c>
      <c r="S586" s="400"/>
      <c r="T586" s="401"/>
    </row>
    <row r="587" spans="1:20">
      <c r="A587" s="31">
        <f t="shared" si="46"/>
        <v>267</v>
      </c>
      <c r="B587" s="32" t="s">
        <v>694</v>
      </c>
      <c r="C587" s="33" t="s">
        <v>695</v>
      </c>
      <c r="D587" s="392">
        <v>350</v>
      </c>
      <c r="E587" s="55">
        <v>0</v>
      </c>
      <c r="F587" s="55">
        <f t="shared" si="48"/>
        <v>350</v>
      </c>
      <c r="G587" s="426" t="s">
        <v>696</v>
      </c>
      <c r="H587" s="279" t="s">
        <v>697</v>
      </c>
      <c r="I587" s="286">
        <v>850</v>
      </c>
      <c r="J587" s="30">
        <v>0</v>
      </c>
      <c r="K587" s="30">
        <v>850</v>
      </c>
      <c r="L587" s="30">
        <v>700</v>
      </c>
      <c r="M587" s="30">
        <v>900</v>
      </c>
      <c r="N587" s="130">
        <v>900</v>
      </c>
      <c r="O587" s="157">
        <v>0</v>
      </c>
      <c r="P587" s="158">
        <f t="shared" si="47"/>
        <v>900</v>
      </c>
      <c r="Q587" s="398"/>
      <c r="R587" s="399">
        <v>800</v>
      </c>
      <c r="S587" s="400" t="s">
        <v>698</v>
      </c>
      <c r="T587" s="400" t="s">
        <v>692</v>
      </c>
    </row>
    <row r="588" spans="1:20">
      <c r="A588" s="31">
        <f t="shared" si="46"/>
        <v>268</v>
      </c>
      <c r="B588" s="32" t="s">
        <v>699</v>
      </c>
      <c r="C588" s="33" t="s">
        <v>700</v>
      </c>
      <c r="D588" s="392">
        <v>550</v>
      </c>
      <c r="E588" s="55">
        <v>0</v>
      </c>
      <c r="F588" s="55">
        <f t="shared" si="48"/>
        <v>550</v>
      </c>
      <c r="G588" s="426" t="s">
        <v>612</v>
      </c>
      <c r="H588" s="279" t="s">
        <v>695</v>
      </c>
      <c r="I588" s="286">
        <v>500</v>
      </c>
      <c r="J588" s="30">
        <v>0</v>
      </c>
      <c r="K588" s="30">
        <f>I588+J588</f>
        <v>500</v>
      </c>
      <c r="L588" s="30"/>
      <c r="M588" s="30">
        <v>500</v>
      </c>
      <c r="N588" s="130">
        <v>500</v>
      </c>
      <c r="O588" s="157">
        <v>0</v>
      </c>
      <c r="P588" s="158">
        <f t="shared" si="47"/>
        <v>500</v>
      </c>
      <c r="Q588" s="398"/>
      <c r="R588" s="399"/>
      <c r="S588" s="400"/>
      <c r="T588" s="401"/>
    </row>
    <row r="589" spans="1:20">
      <c r="A589" s="31">
        <f t="shared" si="46"/>
        <v>269</v>
      </c>
      <c r="B589" s="32"/>
      <c r="C589" s="33"/>
      <c r="D589" s="392"/>
      <c r="E589" s="55"/>
      <c r="F589" s="55"/>
      <c r="G589" s="426" t="s">
        <v>701</v>
      </c>
      <c r="H589" s="286" t="s">
        <v>702</v>
      </c>
      <c r="I589" s="286">
        <v>500</v>
      </c>
      <c r="J589" s="30">
        <v>0</v>
      </c>
      <c r="K589" s="30">
        <f>I589+J589</f>
        <v>500</v>
      </c>
      <c r="L589" s="30"/>
      <c r="M589" s="30"/>
      <c r="N589" s="130">
        <v>500</v>
      </c>
      <c r="O589" s="157">
        <v>0</v>
      </c>
      <c r="P589" s="158">
        <f t="shared" si="47"/>
        <v>500</v>
      </c>
      <c r="Q589" s="398"/>
      <c r="R589" s="399"/>
      <c r="S589" s="400"/>
      <c r="T589" s="401"/>
    </row>
    <row r="590" spans="1:20">
      <c r="A590" s="31">
        <f t="shared" si="46"/>
        <v>270</v>
      </c>
      <c r="B590" s="32"/>
      <c r="C590" s="33"/>
      <c r="D590" s="392"/>
      <c r="E590" s="55"/>
      <c r="F590" s="55"/>
      <c r="G590" s="426" t="s">
        <v>703</v>
      </c>
      <c r="H590" s="286" t="s">
        <v>704</v>
      </c>
      <c r="I590" s="286"/>
      <c r="J590" s="30"/>
      <c r="K590" s="30"/>
      <c r="L590" s="30"/>
      <c r="M590" s="30"/>
      <c r="N590" s="130">
        <v>750</v>
      </c>
      <c r="O590" s="157">
        <v>0</v>
      </c>
      <c r="P590" s="158">
        <f t="shared" si="47"/>
        <v>750</v>
      </c>
      <c r="Q590" s="398"/>
      <c r="R590" s="399">
        <v>750</v>
      </c>
      <c r="S590" s="400"/>
      <c r="T590" s="401"/>
    </row>
    <row r="591" spans="1:20">
      <c r="A591" s="31">
        <f t="shared" si="46"/>
        <v>271</v>
      </c>
      <c r="B591" s="32"/>
      <c r="C591" s="33"/>
      <c r="D591" s="392"/>
      <c r="E591" s="55"/>
      <c r="F591" s="55"/>
      <c r="G591" s="426" t="s">
        <v>705</v>
      </c>
      <c r="H591" s="286" t="s">
        <v>706</v>
      </c>
      <c r="I591" s="286">
        <v>500</v>
      </c>
      <c r="J591" s="30">
        <v>0</v>
      </c>
      <c r="K591" s="30">
        <f>I591+J591</f>
        <v>500</v>
      </c>
      <c r="L591" s="30"/>
      <c r="M591" s="30"/>
      <c r="N591" s="130">
        <v>500</v>
      </c>
      <c r="O591" s="157">
        <v>0</v>
      </c>
      <c r="P591" s="158">
        <f t="shared" si="47"/>
        <v>500</v>
      </c>
      <c r="Q591" s="398"/>
      <c r="R591" s="399"/>
      <c r="S591" s="400"/>
      <c r="T591" s="401"/>
    </row>
    <row r="592" spans="1:20">
      <c r="A592" s="31">
        <f t="shared" si="46"/>
        <v>272</v>
      </c>
      <c r="B592" s="32"/>
      <c r="C592" s="33"/>
      <c r="D592" s="392"/>
      <c r="E592" s="55"/>
      <c r="F592" s="55"/>
      <c r="G592" s="426" t="s">
        <v>707</v>
      </c>
      <c r="H592" s="279" t="s">
        <v>708</v>
      </c>
      <c r="I592" s="286">
        <v>1050</v>
      </c>
      <c r="J592" s="30">
        <v>0</v>
      </c>
      <c r="K592" s="30">
        <v>1050</v>
      </c>
      <c r="L592" s="30"/>
      <c r="M592" s="30"/>
      <c r="N592" s="130">
        <v>1400</v>
      </c>
      <c r="O592" s="157">
        <v>0</v>
      </c>
      <c r="P592" s="158">
        <f t="shared" si="47"/>
        <v>1400</v>
      </c>
      <c r="Q592" s="398"/>
      <c r="R592" s="399"/>
      <c r="S592" s="400"/>
      <c r="T592" s="401"/>
    </row>
    <row r="593" spans="1:20">
      <c r="A593" s="31">
        <f t="shared" si="46"/>
        <v>273</v>
      </c>
      <c r="B593" s="32"/>
      <c r="C593" s="33"/>
      <c r="D593" s="392"/>
      <c r="E593" s="55"/>
      <c r="F593" s="55"/>
      <c r="G593" s="426" t="s">
        <v>709</v>
      </c>
      <c r="H593" s="279" t="s">
        <v>710</v>
      </c>
      <c r="I593" s="286">
        <v>700</v>
      </c>
      <c r="J593" s="30">
        <v>0</v>
      </c>
      <c r="K593" s="30">
        <v>700</v>
      </c>
      <c r="L593" s="30"/>
      <c r="M593" s="30"/>
      <c r="N593" s="130">
        <v>800</v>
      </c>
      <c r="O593" s="157">
        <v>0</v>
      </c>
      <c r="P593" s="158">
        <f t="shared" si="47"/>
        <v>800</v>
      </c>
      <c r="Q593" s="398"/>
      <c r="R593" s="399"/>
      <c r="S593" s="400"/>
      <c r="T593" s="401"/>
    </row>
    <row r="594" spans="1:20" ht="30">
      <c r="A594" s="31">
        <f t="shared" si="46"/>
        <v>274</v>
      </c>
      <c r="B594" s="32" t="s">
        <v>711</v>
      </c>
      <c r="C594" s="33" t="s">
        <v>712</v>
      </c>
      <c r="D594" s="392">
        <v>350</v>
      </c>
      <c r="E594" s="55">
        <v>0</v>
      </c>
      <c r="F594" s="55">
        <f>D594</f>
        <v>350</v>
      </c>
      <c r="G594" s="426" t="s">
        <v>713</v>
      </c>
      <c r="H594" s="279" t="s">
        <v>714</v>
      </c>
      <c r="I594" s="286">
        <v>1050</v>
      </c>
      <c r="J594" s="30">
        <v>0</v>
      </c>
      <c r="K594" s="30">
        <f t="shared" ref="K594:K599" si="50">I594+J594</f>
        <v>1050</v>
      </c>
      <c r="L594" s="30"/>
      <c r="M594" s="30"/>
      <c r="N594" s="130">
        <v>1400</v>
      </c>
      <c r="O594" s="157">
        <v>0</v>
      </c>
      <c r="P594" s="158">
        <f t="shared" si="47"/>
        <v>1400</v>
      </c>
      <c r="Q594" s="398"/>
      <c r="R594" s="399"/>
      <c r="S594" s="400"/>
      <c r="T594" s="401"/>
    </row>
    <row r="595" spans="1:20">
      <c r="A595" s="31">
        <f t="shared" si="46"/>
        <v>275</v>
      </c>
      <c r="B595" s="32" t="s">
        <v>715</v>
      </c>
      <c r="C595" s="33" t="s">
        <v>716</v>
      </c>
      <c r="D595" s="392">
        <v>700</v>
      </c>
      <c r="E595" s="55">
        <v>0</v>
      </c>
      <c r="F595" s="55">
        <f>D595</f>
        <v>700</v>
      </c>
      <c r="G595" s="426" t="s">
        <v>717</v>
      </c>
      <c r="H595" s="279" t="s">
        <v>718</v>
      </c>
      <c r="I595" s="286">
        <v>600</v>
      </c>
      <c r="J595" s="30">
        <v>0</v>
      </c>
      <c r="K595" s="30">
        <f t="shared" si="50"/>
        <v>600</v>
      </c>
      <c r="L595" s="30">
        <v>600</v>
      </c>
      <c r="M595" s="30">
        <v>600</v>
      </c>
      <c r="N595" s="130">
        <v>900</v>
      </c>
      <c r="O595" s="157">
        <v>0</v>
      </c>
      <c r="P595" s="158">
        <f t="shared" si="47"/>
        <v>900</v>
      </c>
      <c r="Q595" s="398"/>
      <c r="R595" s="399">
        <v>900</v>
      </c>
      <c r="S595" s="400" t="s">
        <v>719</v>
      </c>
      <c r="T595" s="400" t="s">
        <v>720</v>
      </c>
    </row>
    <row r="596" spans="1:20">
      <c r="A596" s="31">
        <f t="shared" si="46"/>
        <v>276</v>
      </c>
      <c r="B596" s="32" t="s">
        <v>721</v>
      </c>
      <c r="C596" s="33" t="s">
        <v>722</v>
      </c>
      <c r="D596" s="392">
        <v>450</v>
      </c>
      <c r="E596" s="55">
        <v>0</v>
      </c>
      <c r="F596" s="55">
        <f>D596</f>
        <v>450</v>
      </c>
      <c r="G596" s="426" t="s">
        <v>723</v>
      </c>
      <c r="H596" s="279" t="s">
        <v>724</v>
      </c>
      <c r="I596" s="286">
        <v>800</v>
      </c>
      <c r="J596" s="30">
        <v>0</v>
      </c>
      <c r="K596" s="30">
        <f t="shared" si="50"/>
        <v>800</v>
      </c>
      <c r="L596" s="30"/>
      <c r="M596" s="30"/>
      <c r="N596" s="130">
        <v>800</v>
      </c>
      <c r="O596" s="157">
        <v>0</v>
      </c>
      <c r="P596" s="158">
        <f t="shared" si="47"/>
        <v>800</v>
      </c>
      <c r="Q596" s="398"/>
      <c r="R596" s="399"/>
      <c r="S596" s="400"/>
      <c r="T596" s="401"/>
    </row>
    <row r="597" spans="1:20">
      <c r="A597" s="31">
        <f t="shared" si="46"/>
        <v>277</v>
      </c>
      <c r="B597" s="31" t="s">
        <v>725</v>
      </c>
      <c r="C597" s="33" t="s">
        <v>67</v>
      </c>
      <c r="D597" s="392">
        <v>550</v>
      </c>
      <c r="E597" s="55">
        <v>0</v>
      </c>
      <c r="F597" s="55">
        <f>D597</f>
        <v>550</v>
      </c>
      <c r="G597" s="181" t="s">
        <v>726</v>
      </c>
      <c r="H597" s="286" t="s">
        <v>727</v>
      </c>
      <c r="I597" s="286">
        <v>100</v>
      </c>
      <c r="J597" s="30">
        <v>0</v>
      </c>
      <c r="K597" s="30">
        <f t="shared" si="50"/>
        <v>100</v>
      </c>
      <c r="L597" s="30"/>
      <c r="M597" s="30"/>
      <c r="N597" s="130">
        <v>100</v>
      </c>
      <c r="O597" s="157">
        <v>0</v>
      </c>
      <c r="P597" s="158">
        <f t="shared" si="47"/>
        <v>100</v>
      </c>
      <c r="Q597" s="398"/>
      <c r="R597" s="399"/>
      <c r="S597" s="400"/>
      <c r="T597" s="401"/>
    </row>
    <row r="598" spans="1:20">
      <c r="A598" s="31">
        <f t="shared" si="46"/>
        <v>278</v>
      </c>
      <c r="B598" s="31"/>
      <c r="C598" s="33"/>
      <c r="D598" s="392"/>
      <c r="E598" s="55"/>
      <c r="F598" s="55"/>
      <c r="G598" s="426" t="s">
        <v>728</v>
      </c>
      <c r="H598" s="279" t="s">
        <v>729</v>
      </c>
      <c r="I598" s="286">
        <v>600</v>
      </c>
      <c r="J598" s="30">
        <v>0</v>
      </c>
      <c r="K598" s="30">
        <f t="shared" si="50"/>
        <v>600</v>
      </c>
      <c r="L598" s="30">
        <v>600</v>
      </c>
      <c r="M598" s="30">
        <v>500</v>
      </c>
      <c r="N598" s="130">
        <v>600</v>
      </c>
      <c r="O598" s="157">
        <v>0</v>
      </c>
      <c r="P598" s="158">
        <f t="shared" si="47"/>
        <v>600</v>
      </c>
      <c r="Q598" s="398"/>
      <c r="R598" s="399">
        <v>500</v>
      </c>
      <c r="S598" s="400" t="s">
        <v>730</v>
      </c>
      <c r="T598" s="401"/>
    </row>
    <row r="599" spans="1:20">
      <c r="A599" s="31">
        <f t="shared" si="46"/>
        <v>279</v>
      </c>
      <c r="B599" s="31"/>
      <c r="C599" s="33"/>
      <c r="D599" s="392"/>
      <c r="E599" s="55"/>
      <c r="F599" s="55"/>
      <c r="G599" s="424" t="s">
        <v>66</v>
      </c>
      <c r="H599" s="279" t="s">
        <v>67</v>
      </c>
      <c r="I599" s="286">
        <v>700</v>
      </c>
      <c r="J599" s="30">
        <v>0</v>
      </c>
      <c r="K599" s="30">
        <f t="shared" si="50"/>
        <v>700</v>
      </c>
      <c r="L599" s="30">
        <v>600</v>
      </c>
      <c r="M599" s="30">
        <v>700</v>
      </c>
      <c r="N599" s="130">
        <v>900</v>
      </c>
      <c r="O599" s="157">
        <v>0</v>
      </c>
      <c r="P599" s="158">
        <f t="shared" si="47"/>
        <v>900</v>
      </c>
      <c r="Q599" s="398"/>
      <c r="R599" s="399">
        <v>900</v>
      </c>
      <c r="S599" s="400" t="s">
        <v>731</v>
      </c>
      <c r="T599" s="401"/>
    </row>
    <row r="600" spans="1:20">
      <c r="A600" s="31">
        <f t="shared" si="46"/>
        <v>280</v>
      </c>
      <c r="B600" s="31"/>
      <c r="C600" s="33"/>
      <c r="D600" s="392"/>
      <c r="E600" s="55"/>
      <c r="F600" s="55"/>
      <c r="G600" s="424" t="s">
        <v>732</v>
      </c>
      <c r="H600" s="279" t="s">
        <v>541</v>
      </c>
      <c r="I600" s="286"/>
      <c r="J600" s="30"/>
      <c r="K600" s="30"/>
      <c r="L600" s="30"/>
      <c r="M600" s="30"/>
      <c r="N600" s="130">
        <v>700</v>
      </c>
      <c r="O600" s="157">
        <v>0</v>
      </c>
      <c r="P600" s="158">
        <f t="shared" si="47"/>
        <v>700</v>
      </c>
      <c r="Q600" s="398"/>
      <c r="R600" s="399">
        <v>700</v>
      </c>
      <c r="S600" s="400"/>
      <c r="T600" s="401"/>
    </row>
    <row r="601" spans="1:20">
      <c r="A601" s="31">
        <f t="shared" si="46"/>
        <v>281</v>
      </c>
      <c r="B601" s="31"/>
      <c r="C601" s="33"/>
      <c r="D601" s="392"/>
      <c r="E601" s="55"/>
      <c r="F601" s="55"/>
      <c r="G601" s="181" t="s">
        <v>733</v>
      </c>
      <c r="H601" s="279" t="s">
        <v>734</v>
      </c>
      <c r="I601" s="286"/>
      <c r="J601" s="30"/>
      <c r="K601" s="30"/>
      <c r="L601" s="30"/>
      <c r="M601" s="30"/>
      <c r="N601" s="130">
        <v>900</v>
      </c>
      <c r="O601" s="157">
        <v>0</v>
      </c>
      <c r="P601" s="158">
        <f t="shared" si="47"/>
        <v>900</v>
      </c>
      <c r="Q601" s="398"/>
      <c r="R601" s="399">
        <v>900</v>
      </c>
      <c r="S601" s="400" t="s">
        <v>735</v>
      </c>
      <c r="T601" s="400" t="s">
        <v>720</v>
      </c>
    </row>
    <row r="602" spans="1:20">
      <c r="A602" s="31">
        <f t="shared" si="46"/>
        <v>282</v>
      </c>
      <c r="B602" s="31"/>
      <c r="C602" s="33"/>
      <c r="D602" s="392"/>
      <c r="E602" s="55"/>
      <c r="F602" s="55"/>
      <c r="G602" s="426" t="s">
        <v>736</v>
      </c>
      <c r="H602" s="279" t="s">
        <v>737</v>
      </c>
      <c r="I602" s="286"/>
      <c r="J602" s="30"/>
      <c r="K602" s="30"/>
      <c r="L602" s="30"/>
      <c r="M602" s="30"/>
      <c r="N602" s="130">
        <v>650</v>
      </c>
      <c r="O602" s="157">
        <v>0</v>
      </c>
      <c r="P602" s="158">
        <f t="shared" si="47"/>
        <v>650</v>
      </c>
      <c r="Q602" s="398"/>
      <c r="R602" s="399"/>
      <c r="S602" s="400"/>
      <c r="T602" s="401"/>
    </row>
    <row r="603" spans="1:20">
      <c r="A603" s="31">
        <f t="shared" si="46"/>
        <v>283</v>
      </c>
      <c r="B603" s="31"/>
      <c r="C603" s="33"/>
      <c r="D603" s="392"/>
      <c r="E603" s="55"/>
      <c r="F603" s="55"/>
      <c r="G603" s="181" t="s">
        <v>738</v>
      </c>
      <c r="H603" s="279" t="s">
        <v>739</v>
      </c>
      <c r="I603" s="286"/>
      <c r="J603" s="30"/>
      <c r="K603" s="30"/>
      <c r="L603" s="30"/>
      <c r="M603" s="30"/>
      <c r="N603" s="130">
        <v>800</v>
      </c>
      <c r="O603" s="157">
        <v>0</v>
      </c>
      <c r="P603" s="158">
        <f t="shared" si="47"/>
        <v>800</v>
      </c>
      <c r="Q603" s="398"/>
      <c r="R603" s="399"/>
      <c r="S603" s="400"/>
      <c r="T603" s="401"/>
    </row>
    <row r="604" spans="1:20">
      <c r="A604" s="31">
        <f t="shared" si="46"/>
        <v>284</v>
      </c>
      <c r="B604" s="31"/>
      <c r="C604" s="33"/>
      <c r="D604" s="392"/>
      <c r="E604" s="55"/>
      <c r="F604" s="55"/>
      <c r="G604" s="181" t="s">
        <v>740</v>
      </c>
      <c r="H604" s="279" t="s">
        <v>741</v>
      </c>
      <c r="I604" s="286"/>
      <c r="J604" s="30"/>
      <c r="K604" s="30"/>
      <c r="L604" s="30"/>
      <c r="M604" s="30"/>
      <c r="N604" s="130">
        <v>650</v>
      </c>
      <c r="O604" s="157">
        <v>0</v>
      </c>
      <c r="P604" s="158">
        <f t="shared" si="47"/>
        <v>650</v>
      </c>
      <c r="Q604" s="398"/>
      <c r="R604" s="399"/>
      <c r="S604" s="400"/>
      <c r="T604" s="401"/>
    </row>
    <row r="605" spans="1:20">
      <c r="A605" s="31">
        <f t="shared" si="46"/>
        <v>285</v>
      </c>
      <c r="B605" s="31"/>
      <c r="C605" s="33"/>
      <c r="D605" s="392"/>
      <c r="E605" s="55"/>
      <c r="F605" s="55"/>
      <c r="G605" s="181" t="s">
        <v>742</v>
      </c>
      <c r="H605" s="279" t="s">
        <v>743</v>
      </c>
      <c r="I605" s="286"/>
      <c r="J605" s="30"/>
      <c r="K605" s="30"/>
      <c r="L605" s="30"/>
      <c r="M605" s="30"/>
      <c r="N605" s="130">
        <v>1100</v>
      </c>
      <c r="O605" s="157">
        <v>0</v>
      </c>
      <c r="P605" s="158">
        <f t="shared" si="47"/>
        <v>1100</v>
      </c>
      <c r="Q605" s="398"/>
      <c r="R605" s="399">
        <v>1100</v>
      </c>
      <c r="S605" s="400" t="s">
        <v>744</v>
      </c>
      <c r="T605" s="400" t="s">
        <v>720</v>
      </c>
    </row>
    <row r="606" spans="1:20">
      <c r="A606" s="31">
        <f t="shared" si="46"/>
        <v>286</v>
      </c>
      <c r="B606" s="31"/>
      <c r="C606" s="33"/>
      <c r="D606" s="392"/>
      <c r="E606" s="55"/>
      <c r="F606" s="55"/>
      <c r="G606" s="181" t="s">
        <v>745</v>
      </c>
      <c r="H606" s="279" t="s">
        <v>746</v>
      </c>
      <c r="I606" s="286"/>
      <c r="J606" s="30"/>
      <c r="K606" s="30"/>
      <c r="L606" s="30"/>
      <c r="M606" s="30"/>
      <c r="N606" s="130">
        <v>1200</v>
      </c>
      <c r="O606" s="157">
        <v>0</v>
      </c>
      <c r="P606" s="158">
        <f t="shared" si="47"/>
        <v>1200</v>
      </c>
      <c r="Q606" s="398"/>
      <c r="R606" s="399"/>
      <c r="S606" s="400"/>
      <c r="T606" s="401"/>
    </row>
    <row r="607" spans="1:20" ht="16.5" hidden="1" customHeight="1">
      <c r="A607" s="31">
        <f t="shared" si="46"/>
        <v>287</v>
      </c>
      <c r="B607" s="31"/>
      <c r="C607" s="33"/>
      <c r="D607" s="392"/>
      <c r="E607" s="55"/>
      <c r="F607" s="55"/>
      <c r="G607" s="426" t="s">
        <v>747</v>
      </c>
      <c r="H607" s="279" t="s">
        <v>748</v>
      </c>
      <c r="I607" s="286"/>
      <c r="J607" s="30"/>
      <c r="K607" s="30"/>
      <c r="L607" s="30"/>
      <c r="M607" s="30"/>
      <c r="N607" s="130"/>
      <c r="O607" s="157">
        <v>0</v>
      </c>
      <c r="P607" s="158">
        <f t="shared" si="47"/>
        <v>0</v>
      </c>
      <c r="Q607" s="398"/>
      <c r="R607" s="399"/>
      <c r="S607" s="400"/>
      <c r="T607" s="401"/>
    </row>
    <row r="608" spans="1:20">
      <c r="A608" s="31">
        <f>A606+1</f>
        <v>287</v>
      </c>
      <c r="B608" s="27"/>
      <c r="C608" s="28" t="s">
        <v>749</v>
      </c>
      <c r="D608" s="392"/>
      <c r="E608" s="55"/>
      <c r="F608" s="55"/>
      <c r="G608" s="426" t="s">
        <v>717</v>
      </c>
      <c r="H608" s="279" t="s">
        <v>750</v>
      </c>
      <c r="I608" s="286"/>
      <c r="J608" s="30"/>
      <c r="K608" s="30"/>
      <c r="L608" s="30"/>
      <c r="M608" s="30"/>
      <c r="N608" s="130">
        <v>500</v>
      </c>
      <c r="O608" s="157">
        <v>0</v>
      </c>
      <c r="P608" s="158">
        <f t="shared" si="47"/>
        <v>500</v>
      </c>
      <c r="Q608" s="398"/>
      <c r="R608" s="399"/>
      <c r="S608" s="400"/>
      <c r="T608" s="401"/>
    </row>
    <row r="609" spans="1:20">
      <c r="A609" s="31">
        <f t="shared" si="46"/>
        <v>288</v>
      </c>
      <c r="B609" s="31" t="s">
        <v>751</v>
      </c>
      <c r="C609" s="33" t="s">
        <v>752</v>
      </c>
      <c r="D609" s="392">
        <v>400</v>
      </c>
      <c r="E609" s="55">
        <v>0</v>
      </c>
      <c r="F609" s="55">
        <f t="shared" ref="F609:F648" si="51">D609</f>
        <v>400</v>
      </c>
      <c r="G609" s="426" t="s">
        <v>753</v>
      </c>
      <c r="H609" s="279" t="s">
        <v>754</v>
      </c>
      <c r="I609" s="286"/>
      <c r="J609" s="30"/>
      <c r="K609" s="30"/>
      <c r="L609" s="30"/>
      <c r="M609" s="30"/>
      <c r="N609" s="130">
        <v>300</v>
      </c>
      <c r="O609" s="157">
        <v>0</v>
      </c>
      <c r="P609" s="158">
        <f t="shared" si="47"/>
        <v>300</v>
      </c>
      <c r="Q609" s="398"/>
      <c r="R609" s="399">
        <v>250</v>
      </c>
      <c r="S609" s="400" t="s">
        <v>755</v>
      </c>
      <c r="T609" s="401"/>
    </row>
    <row r="610" spans="1:20">
      <c r="A610" s="31">
        <f t="shared" si="46"/>
        <v>289</v>
      </c>
      <c r="B610" s="31"/>
      <c r="C610" s="33"/>
      <c r="D610" s="392"/>
      <c r="E610" s="55"/>
      <c r="F610" s="55"/>
      <c r="G610" s="426" t="s">
        <v>756</v>
      </c>
      <c r="H610" s="279" t="s">
        <v>757</v>
      </c>
      <c r="I610" s="286"/>
      <c r="J610" s="30"/>
      <c r="K610" s="30"/>
      <c r="L610" s="30"/>
      <c r="M610" s="30"/>
      <c r="N610" s="130">
        <v>600</v>
      </c>
      <c r="O610" s="157">
        <v>0</v>
      </c>
      <c r="P610" s="158">
        <f t="shared" si="47"/>
        <v>600</v>
      </c>
      <c r="Q610" s="398"/>
      <c r="R610" s="399">
        <v>600</v>
      </c>
      <c r="S610" s="400"/>
      <c r="T610" s="401"/>
    </row>
    <row r="611" spans="1:20">
      <c r="A611" s="31">
        <f t="shared" si="46"/>
        <v>290</v>
      </c>
      <c r="B611" s="31"/>
      <c r="C611" s="33"/>
      <c r="D611" s="392"/>
      <c r="E611" s="55"/>
      <c r="F611" s="55"/>
      <c r="G611" s="408" t="s">
        <v>758</v>
      </c>
      <c r="H611" s="289" t="s">
        <v>759</v>
      </c>
      <c r="I611" s="286"/>
      <c r="J611" s="30"/>
      <c r="K611" s="30"/>
      <c r="L611" s="30"/>
      <c r="M611" s="30"/>
      <c r="N611" s="130">
        <v>600</v>
      </c>
      <c r="O611" s="157">
        <v>0</v>
      </c>
      <c r="P611" s="158">
        <f t="shared" si="47"/>
        <v>600</v>
      </c>
      <c r="Q611" s="398"/>
      <c r="R611" s="399">
        <v>600</v>
      </c>
      <c r="S611" s="400"/>
      <c r="T611" s="401"/>
    </row>
    <row r="612" spans="1:20">
      <c r="A612" s="31">
        <f t="shared" si="46"/>
        <v>291</v>
      </c>
      <c r="B612" s="31"/>
      <c r="C612" s="33"/>
      <c r="D612" s="392"/>
      <c r="E612" s="55"/>
      <c r="F612" s="55"/>
      <c r="G612" s="408" t="s">
        <v>760</v>
      </c>
      <c r="H612" s="289" t="s">
        <v>761</v>
      </c>
      <c r="I612" s="286"/>
      <c r="J612" s="30"/>
      <c r="K612" s="30"/>
      <c r="L612" s="30"/>
      <c r="M612" s="30"/>
      <c r="N612" s="130">
        <v>1000</v>
      </c>
      <c r="O612" s="157">
        <v>0</v>
      </c>
      <c r="P612" s="158">
        <f t="shared" si="47"/>
        <v>1000</v>
      </c>
      <c r="Q612" s="398"/>
      <c r="R612" s="399">
        <v>1000</v>
      </c>
      <c r="S612" s="400"/>
      <c r="T612" s="401"/>
    </row>
    <row r="613" spans="1:20" hidden="1">
      <c r="A613" s="31">
        <f t="shared" si="46"/>
        <v>292</v>
      </c>
      <c r="B613" s="31"/>
      <c r="C613" s="33"/>
      <c r="D613" s="392"/>
      <c r="E613" s="55"/>
      <c r="F613" s="55"/>
      <c r="G613" s="408" t="s">
        <v>690</v>
      </c>
      <c r="H613" s="289" t="s">
        <v>762</v>
      </c>
      <c r="I613" s="286"/>
      <c r="J613" s="30"/>
      <c r="K613" s="30"/>
      <c r="L613" s="30"/>
      <c r="M613" s="30"/>
      <c r="N613" s="130"/>
      <c r="O613" s="157">
        <v>0</v>
      </c>
      <c r="P613" s="158">
        <f t="shared" si="47"/>
        <v>0</v>
      </c>
      <c r="Q613" s="398"/>
      <c r="R613" s="399">
        <v>300</v>
      </c>
      <c r="S613" s="400"/>
      <c r="T613" s="401"/>
    </row>
    <row r="614" spans="1:20">
      <c r="A614" s="31">
        <f>A612+1</f>
        <v>292</v>
      </c>
      <c r="B614" s="31"/>
      <c r="C614" s="33"/>
      <c r="D614" s="392"/>
      <c r="E614" s="55"/>
      <c r="F614" s="55"/>
      <c r="G614" s="408" t="s">
        <v>763</v>
      </c>
      <c r="H614" s="289" t="s">
        <v>764</v>
      </c>
      <c r="I614" s="286"/>
      <c r="J614" s="30"/>
      <c r="K614" s="30"/>
      <c r="L614" s="30"/>
      <c r="M614" s="30"/>
      <c r="N614" s="130">
        <v>200</v>
      </c>
      <c r="O614" s="157">
        <v>0</v>
      </c>
      <c r="P614" s="158">
        <f t="shared" si="47"/>
        <v>200</v>
      </c>
      <c r="Q614" s="398"/>
      <c r="R614" s="399">
        <v>180</v>
      </c>
      <c r="S614" s="400"/>
      <c r="T614" s="401"/>
    </row>
    <row r="615" spans="1:20">
      <c r="A615" s="31">
        <f t="shared" si="46"/>
        <v>293</v>
      </c>
      <c r="B615" s="31"/>
      <c r="C615" s="33"/>
      <c r="D615" s="392"/>
      <c r="E615" s="55"/>
      <c r="F615" s="55"/>
      <c r="G615" s="408" t="s">
        <v>765</v>
      </c>
      <c r="H615" s="289" t="s">
        <v>766</v>
      </c>
      <c r="I615" s="286"/>
      <c r="J615" s="30"/>
      <c r="K615" s="30"/>
      <c r="L615" s="30"/>
      <c r="M615" s="30"/>
      <c r="N615" s="524">
        <v>500</v>
      </c>
      <c r="O615" s="530">
        <v>0</v>
      </c>
      <c r="P615" s="524">
        <f t="shared" si="47"/>
        <v>500</v>
      </c>
      <c r="Q615" s="398"/>
      <c r="R615" s="537">
        <v>500</v>
      </c>
      <c r="S615" s="400"/>
      <c r="T615" s="401"/>
    </row>
    <row r="616" spans="1:20">
      <c r="A616" s="31">
        <f t="shared" si="46"/>
        <v>294</v>
      </c>
      <c r="B616" s="31"/>
      <c r="C616" s="33"/>
      <c r="D616" s="392"/>
      <c r="E616" s="55"/>
      <c r="F616" s="55"/>
      <c r="G616" s="408" t="s">
        <v>767</v>
      </c>
      <c r="H616" s="289" t="s">
        <v>768</v>
      </c>
      <c r="I616" s="286"/>
      <c r="J616" s="30"/>
      <c r="K616" s="30"/>
      <c r="L616" s="30"/>
      <c r="M616" s="30"/>
      <c r="N616" s="525"/>
      <c r="O616" s="531"/>
      <c r="P616" s="525"/>
      <c r="Q616" s="398"/>
      <c r="R616" s="537"/>
      <c r="S616" s="400"/>
      <c r="T616" s="401"/>
    </row>
    <row r="617" spans="1:20">
      <c r="A617" s="31">
        <f t="shared" si="46"/>
        <v>295</v>
      </c>
      <c r="B617" s="31"/>
      <c r="C617" s="33"/>
      <c r="D617" s="392"/>
      <c r="E617" s="55"/>
      <c r="F617" s="55"/>
      <c r="G617" s="408" t="s">
        <v>769</v>
      </c>
      <c r="H617" s="289" t="s">
        <v>770</v>
      </c>
      <c r="I617" s="286"/>
      <c r="J617" s="30"/>
      <c r="K617" s="30"/>
      <c r="L617" s="30"/>
      <c r="M617" s="30"/>
      <c r="N617" s="130">
        <v>550</v>
      </c>
      <c r="O617" s="157">
        <v>0</v>
      </c>
      <c r="P617" s="158">
        <f t="shared" si="47"/>
        <v>550</v>
      </c>
      <c r="Q617" s="398"/>
      <c r="R617" s="399">
        <v>550</v>
      </c>
      <c r="S617" s="400"/>
      <c r="T617" s="401"/>
    </row>
    <row r="618" spans="1:20">
      <c r="A618" s="31">
        <f t="shared" si="46"/>
        <v>296</v>
      </c>
      <c r="B618" s="31"/>
      <c r="C618" s="33"/>
      <c r="D618" s="392"/>
      <c r="E618" s="55"/>
      <c r="F618" s="55"/>
      <c r="G618" s="408" t="s">
        <v>771</v>
      </c>
      <c r="H618" s="289" t="s">
        <v>772</v>
      </c>
      <c r="I618" s="286"/>
      <c r="J618" s="30"/>
      <c r="K618" s="30"/>
      <c r="L618" s="30"/>
      <c r="M618" s="30"/>
      <c r="N618" s="130">
        <v>350</v>
      </c>
      <c r="O618" s="157">
        <v>0</v>
      </c>
      <c r="P618" s="158">
        <f t="shared" si="47"/>
        <v>350</v>
      </c>
      <c r="Q618" s="398"/>
      <c r="R618" s="399">
        <v>350</v>
      </c>
      <c r="S618" s="400"/>
      <c r="T618" s="401"/>
    </row>
    <row r="619" spans="1:20" hidden="1">
      <c r="A619" s="31">
        <f t="shared" si="46"/>
        <v>297</v>
      </c>
      <c r="B619" s="31"/>
      <c r="C619" s="33"/>
      <c r="D619" s="392"/>
      <c r="E619" s="55"/>
      <c r="F619" s="55"/>
      <c r="G619" s="408" t="s">
        <v>728</v>
      </c>
      <c r="H619" s="289" t="s">
        <v>755</v>
      </c>
      <c r="I619" s="286"/>
      <c r="J619" s="30"/>
      <c r="K619" s="30"/>
      <c r="L619" s="30"/>
      <c r="M619" s="30"/>
      <c r="N619" s="130"/>
      <c r="O619" s="157">
        <v>0</v>
      </c>
      <c r="P619" s="158">
        <f t="shared" si="47"/>
        <v>0</v>
      </c>
      <c r="Q619" s="398"/>
      <c r="R619" s="399">
        <v>250</v>
      </c>
      <c r="S619" s="400"/>
      <c r="T619" s="401"/>
    </row>
    <row r="620" spans="1:20">
      <c r="A620" s="31">
        <f>A618+1</f>
        <v>297</v>
      </c>
      <c r="B620" s="31"/>
      <c r="C620" s="33"/>
      <c r="D620" s="392"/>
      <c r="E620" s="55"/>
      <c r="F620" s="55"/>
      <c r="G620" s="408" t="s">
        <v>773</v>
      </c>
      <c r="H620" s="289" t="s">
        <v>774</v>
      </c>
      <c r="I620" s="286"/>
      <c r="J620" s="30"/>
      <c r="K620" s="30"/>
      <c r="L620" s="30"/>
      <c r="M620" s="30"/>
      <c r="N620" s="130">
        <v>600</v>
      </c>
      <c r="O620" s="157">
        <v>0</v>
      </c>
      <c r="P620" s="158">
        <f t="shared" si="47"/>
        <v>600</v>
      </c>
      <c r="Q620" s="398"/>
      <c r="R620" s="399">
        <v>600</v>
      </c>
      <c r="S620" s="400"/>
      <c r="T620" s="401"/>
    </row>
    <row r="621" spans="1:20">
      <c r="A621" s="31">
        <f t="shared" si="46"/>
        <v>298</v>
      </c>
      <c r="B621" s="31"/>
      <c r="C621" s="33"/>
      <c r="D621" s="392"/>
      <c r="E621" s="55"/>
      <c r="F621" s="55"/>
      <c r="G621" s="408" t="s">
        <v>775</v>
      </c>
      <c r="H621" s="289" t="s">
        <v>776</v>
      </c>
      <c r="I621" s="286"/>
      <c r="J621" s="30"/>
      <c r="K621" s="30"/>
      <c r="L621" s="30"/>
      <c r="M621" s="30"/>
      <c r="N621" s="524">
        <v>550</v>
      </c>
      <c r="O621" s="530">
        <v>0</v>
      </c>
      <c r="P621" s="524">
        <f t="shared" si="47"/>
        <v>550</v>
      </c>
      <c r="Q621" s="398"/>
      <c r="R621" s="537">
        <v>550</v>
      </c>
      <c r="S621" s="400"/>
      <c r="T621" s="401"/>
    </row>
    <row r="622" spans="1:20">
      <c r="A622" s="31">
        <f t="shared" si="46"/>
        <v>299</v>
      </c>
      <c r="B622" s="31"/>
      <c r="C622" s="33"/>
      <c r="D622" s="392"/>
      <c r="E622" s="55"/>
      <c r="F622" s="55"/>
      <c r="G622" s="408" t="s">
        <v>777</v>
      </c>
      <c r="H622" s="289" t="s">
        <v>615</v>
      </c>
      <c r="I622" s="286"/>
      <c r="J622" s="30"/>
      <c r="K622" s="30"/>
      <c r="L622" s="30"/>
      <c r="M622" s="30"/>
      <c r="N622" s="525"/>
      <c r="O622" s="531"/>
      <c r="P622" s="525"/>
      <c r="Q622" s="398"/>
      <c r="R622" s="537"/>
      <c r="S622" s="400"/>
      <c r="T622" s="401"/>
    </row>
    <row r="623" spans="1:20">
      <c r="A623" s="31">
        <f t="shared" ref="A623:A625" si="52">A622+1</f>
        <v>300</v>
      </c>
      <c r="B623" s="31"/>
      <c r="C623" s="33"/>
      <c r="D623" s="392"/>
      <c r="E623" s="55"/>
      <c r="F623" s="55"/>
      <c r="G623" s="408" t="s">
        <v>528</v>
      </c>
      <c r="H623" s="289" t="s">
        <v>778</v>
      </c>
      <c r="I623" s="286"/>
      <c r="J623" s="30"/>
      <c r="K623" s="30"/>
      <c r="L623" s="30"/>
      <c r="M623" s="30"/>
      <c r="N623" s="130">
        <v>500</v>
      </c>
      <c r="O623" s="157">
        <v>0</v>
      </c>
      <c r="P623" s="158">
        <f t="shared" si="47"/>
        <v>500</v>
      </c>
      <c r="Q623" s="398"/>
      <c r="R623" s="399">
        <v>500</v>
      </c>
      <c r="S623" s="400"/>
      <c r="T623" s="401"/>
    </row>
    <row r="624" spans="1:20">
      <c r="A624" s="31">
        <f t="shared" si="52"/>
        <v>301</v>
      </c>
      <c r="B624" s="31"/>
      <c r="C624" s="33"/>
      <c r="D624" s="392"/>
      <c r="E624" s="55"/>
      <c r="F624" s="55"/>
      <c r="G624" s="408" t="s">
        <v>779</v>
      </c>
      <c r="H624" s="289" t="s">
        <v>780</v>
      </c>
      <c r="I624" s="286"/>
      <c r="J624" s="30"/>
      <c r="K624" s="30"/>
      <c r="L624" s="30"/>
      <c r="M624" s="30"/>
      <c r="N624" s="130">
        <v>500</v>
      </c>
      <c r="O624" s="157">
        <v>0</v>
      </c>
      <c r="P624" s="158">
        <f t="shared" si="47"/>
        <v>500</v>
      </c>
      <c r="Q624" s="398"/>
      <c r="R624" s="399">
        <v>500</v>
      </c>
      <c r="S624" s="400"/>
      <c r="T624" s="401"/>
    </row>
    <row r="625" spans="1:20">
      <c r="A625" s="31">
        <f t="shared" si="52"/>
        <v>302</v>
      </c>
      <c r="B625" s="31"/>
      <c r="C625" s="33"/>
      <c r="D625" s="392"/>
      <c r="E625" s="55"/>
      <c r="F625" s="55"/>
      <c r="G625" s="408" t="s">
        <v>781</v>
      </c>
      <c r="H625" s="289" t="s">
        <v>782</v>
      </c>
      <c r="I625" s="286"/>
      <c r="J625" s="30"/>
      <c r="K625" s="30"/>
      <c r="L625" s="30"/>
      <c r="M625" s="30"/>
      <c r="N625" s="130">
        <v>1500</v>
      </c>
      <c r="O625" s="157">
        <v>0</v>
      </c>
      <c r="P625" s="158">
        <f t="shared" si="47"/>
        <v>1500</v>
      </c>
      <c r="Q625" s="398"/>
      <c r="R625" s="399">
        <v>1500</v>
      </c>
      <c r="S625" s="400"/>
      <c r="T625" s="401"/>
    </row>
    <row r="626" spans="1:20">
      <c r="A626" s="31"/>
      <c r="B626" s="31" t="s">
        <v>783</v>
      </c>
      <c r="C626" s="33" t="s">
        <v>784</v>
      </c>
      <c r="D626" s="392">
        <v>300</v>
      </c>
      <c r="E626" s="55">
        <v>0</v>
      </c>
      <c r="F626" s="55">
        <f t="shared" si="51"/>
        <v>300</v>
      </c>
      <c r="G626" s="286"/>
      <c r="H626" s="421" t="s">
        <v>749</v>
      </c>
      <c r="I626" s="286"/>
      <c r="J626" s="30"/>
      <c r="K626" s="30"/>
      <c r="L626" s="30"/>
      <c r="M626" s="30"/>
      <c r="N626" s="130"/>
      <c r="O626" s="157"/>
      <c r="P626" s="158"/>
      <c r="Q626" s="398"/>
      <c r="R626" s="399"/>
    </row>
    <row r="627" spans="1:20">
      <c r="A627" s="31">
        <v>303</v>
      </c>
      <c r="B627" s="31" t="s">
        <v>785</v>
      </c>
      <c r="C627" s="33" t="s">
        <v>786</v>
      </c>
      <c r="D627" s="392">
        <v>50</v>
      </c>
      <c r="E627" s="55">
        <v>0</v>
      </c>
      <c r="F627" s="55">
        <f t="shared" si="51"/>
        <v>50</v>
      </c>
      <c r="G627" s="424" t="s">
        <v>751</v>
      </c>
      <c r="H627" s="279" t="s">
        <v>752</v>
      </c>
      <c r="I627" s="286">
        <v>400</v>
      </c>
      <c r="J627" s="30">
        <v>0</v>
      </c>
      <c r="K627" s="30">
        <f t="shared" ref="K627:K656" si="53">I627+J627</f>
        <v>400</v>
      </c>
      <c r="L627" s="30"/>
      <c r="M627" s="30"/>
      <c r="N627" s="130">
        <v>400</v>
      </c>
      <c r="O627" s="157">
        <v>0</v>
      </c>
      <c r="P627" s="158">
        <f t="shared" ref="P627:P688" si="54">O627+N627</f>
        <v>400</v>
      </c>
      <c r="Q627" s="398"/>
      <c r="R627" s="399"/>
      <c r="S627" s="400"/>
      <c r="T627" s="401"/>
    </row>
    <row r="628" spans="1:20">
      <c r="A628" s="31">
        <f>A627+1</f>
        <v>304</v>
      </c>
      <c r="B628" s="31" t="s">
        <v>787</v>
      </c>
      <c r="C628" s="33" t="s">
        <v>788</v>
      </c>
      <c r="D628" s="392">
        <v>100</v>
      </c>
      <c r="E628" s="55">
        <v>0</v>
      </c>
      <c r="F628" s="55">
        <f t="shared" si="51"/>
        <v>100</v>
      </c>
      <c r="G628" s="424" t="s">
        <v>783</v>
      </c>
      <c r="H628" s="279" t="s">
        <v>784</v>
      </c>
      <c r="I628" s="286">
        <v>300</v>
      </c>
      <c r="J628" s="30">
        <v>0</v>
      </c>
      <c r="K628" s="30">
        <f t="shared" si="53"/>
        <v>300</v>
      </c>
      <c r="L628" s="30"/>
      <c r="M628" s="30"/>
      <c r="N628" s="130">
        <v>300</v>
      </c>
      <c r="O628" s="157">
        <v>0</v>
      </c>
      <c r="P628" s="158">
        <f t="shared" si="54"/>
        <v>300</v>
      </c>
      <c r="Q628" s="398"/>
      <c r="R628" s="399"/>
      <c r="S628" s="400"/>
      <c r="T628" s="401"/>
    </row>
    <row r="629" spans="1:20" ht="15" customHeight="1">
      <c r="A629" s="31">
        <f t="shared" ref="A629:A659" si="55">A628+1</f>
        <v>305</v>
      </c>
      <c r="B629" s="31" t="s">
        <v>789</v>
      </c>
      <c r="C629" s="33" t="s">
        <v>790</v>
      </c>
      <c r="D629" s="392">
        <v>100</v>
      </c>
      <c r="E629" s="55">
        <v>0</v>
      </c>
      <c r="F629" s="55">
        <f t="shared" si="51"/>
        <v>100</v>
      </c>
      <c r="G629" s="424" t="s">
        <v>785</v>
      </c>
      <c r="H629" s="279" t="s">
        <v>786</v>
      </c>
      <c r="I629" s="286">
        <v>100</v>
      </c>
      <c r="J629" s="30">
        <v>0</v>
      </c>
      <c r="K629" s="30">
        <f t="shared" si="53"/>
        <v>100</v>
      </c>
      <c r="L629" s="30">
        <v>100</v>
      </c>
      <c r="M629" s="30"/>
      <c r="N629" s="130">
        <v>100</v>
      </c>
      <c r="O629" s="157">
        <v>0</v>
      </c>
      <c r="P629" s="158">
        <f t="shared" si="54"/>
        <v>100</v>
      </c>
      <c r="Q629" s="398"/>
      <c r="R629" s="399"/>
      <c r="S629" s="400"/>
      <c r="T629" s="401"/>
    </row>
    <row r="630" spans="1:20" ht="16.5" customHeight="1">
      <c r="A630" s="31">
        <f t="shared" si="55"/>
        <v>306</v>
      </c>
      <c r="B630" s="31" t="s">
        <v>791</v>
      </c>
      <c r="C630" s="33" t="s">
        <v>792</v>
      </c>
      <c r="D630" s="392">
        <v>50</v>
      </c>
      <c r="E630" s="55">
        <v>0</v>
      </c>
      <c r="F630" s="55">
        <f t="shared" si="51"/>
        <v>50</v>
      </c>
      <c r="G630" s="424" t="s">
        <v>787</v>
      </c>
      <c r="H630" s="279" t="s">
        <v>788</v>
      </c>
      <c r="I630" s="286">
        <v>150</v>
      </c>
      <c r="J630" s="30">
        <v>0</v>
      </c>
      <c r="K630" s="30">
        <f t="shared" si="53"/>
        <v>150</v>
      </c>
      <c r="L630" s="30"/>
      <c r="M630" s="30"/>
      <c r="N630" s="130">
        <v>150</v>
      </c>
      <c r="O630" s="157">
        <v>0</v>
      </c>
      <c r="P630" s="158">
        <f t="shared" si="54"/>
        <v>150</v>
      </c>
      <c r="Q630" s="398"/>
      <c r="R630" s="399"/>
      <c r="S630" s="400"/>
      <c r="T630" s="401"/>
    </row>
    <row r="631" spans="1:20">
      <c r="A631" s="31">
        <f t="shared" si="55"/>
        <v>307</v>
      </c>
      <c r="B631" s="31"/>
      <c r="C631" s="33"/>
      <c r="D631" s="392"/>
      <c r="E631" s="55"/>
      <c r="F631" s="55"/>
      <c r="G631" s="424" t="s">
        <v>793</v>
      </c>
      <c r="H631" s="279" t="s">
        <v>794</v>
      </c>
      <c r="I631" s="286"/>
      <c r="J631" s="30"/>
      <c r="K631" s="30"/>
      <c r="L631" s="30"/>
      <c r="M631" s="30"/>
      <c r="N631" s="130">
        <v>100</v>
      </c>
      <c r="O631" s="157">
        <v>0</v>
      </c>
      <c r="P631" s="158">
        <f t="shared" si="54"/>
        <v>100</v>
      </c>
      <c r="Q631" s="398"/>
      <c r="R631" s="399">
        <v>60</v>
      </c>
      <c r="S631" s="400"/>
      <c r="T631" s="401"/>
    </row>
    <row r="632" spans="1:20">
      <c r="A632" s="31">
        <f t="shared" si="55"/>
        <v>308</v>
      </c>
      <c r="B632" s="31"/>
      <c r="C632" s="33"/>
      <c r="D632" s="392"/>
      <c r="E632" s="55"/>
      <c r="F632" s="55"/>
      <c r="G632" s="424" t="s">
        <v>795</v>
      </c>
      <c r="H632" s="279" t="s">
        <v>796</v>
      </c>
      <c r="I632" s="286"/>
      <c r="J632" s="30"/>
      <c r="K632" s="30"/>
      <c r="L632" s="30"/>
      <c r="M632" s="30"/>
      <c r="N632" s="130">
        <v>100</v>
      </c>
      <c r="O632" s="157">
        <v>0</v>
      </c>
      <c r="P632" s="158">
        <f t="shared" si="54"/>
        <v>100</v>
      </c>
      <c r="Q632" s="398"/>
      <c r="R632" s="399">
        <v>80</v>
      </c>
      <c r="S632" s="400"/>
      <c r="T632" s="401"/>
    </row>
    <row r="633" spans="1:20">
      <c r="A633" s="31">
        <f t="shared" si="55"/>
        <v>309</v>
      </c>
      <c r="B633" s="31" t="s">
        <v>797</v>
      </c>
      <c r="C633" s="33" t="s">
        <v>798</v>
      </c>
      <c r="D633" s="392">
        <v>50</v>
      </c>
      <c r="E633" s="55">
        <v>0</v>
      </c>
      <c r="F633" s="55">
        <f t="shared" si="51"/>
        <v>50</v>
      </c>
      <c r="G633" s="424" t="s">
        <v>799</v>
      </c>
      <c r="H633" s="279" t="s">
        <v>790</v>
      </c>
      <c r="I633" s="286">
        <v>150</v>
      </c>
      <c r="J633" s="30">
        <v>0</v>
      </c>
      <c r="K633" s="30">
        <f t="shared" si="53"/>
        <v>150</v>
      </c>
      <c r="L633" s="30"/>
      <c r="M633" s="30"/>
      <c r="N633" s="130">
        <v>150</v>
      </c>
      <c r="O633" s="157">
        <v>0</v>
      </c>
      <c r="P633" s="158">
        <f t="shared" si="54"/>
        <v>150</v>
      </c>
      <c r="Q633" s="398"/>
      <c r="R633" s="399"/>
      <c r="S633" s="400"/>
      <c r="T633" s="401"/>
    </row>
    <row r="634" spans="1:20" ht="15.75" customHeight="1">
      <c r="A634" s="31">
        <f t="shared" si="55"/>
        <v>310</v>
      </c>
      <c r="B634" s="31" t="s">
        <v>800</v>
      </c>
      <c r="C634" s="33" t="s">
        <v>801</v>
      </c>
      <c r="D634" s="392">
        <v>100</v>
      </c>
      <c r="E634" s="55">
        <v>0</v>
      </c>
      <c r="F634" s="55">
        <f t="shared" si="51"/>
        <v>100</v>
      </c>
      <c r="G634" s="424" t="s">
        <v>802</v>
      </c>
      <c r="H634" s="279" t="s">
        <v>803</v>
      </c>
      <c r="I634" s="286">
        <v>100</v>
      </c>
      <c r="J634" s="30">
        <v>0</v>
      </c>
      <c r="K634" s="30">
        <f t="shared" si="53"/>
        <v>100</v>
      </c>
      <c r="L634" s="30">
        <v>100</v>
      </c>
      <c r="M634" s="30">
        <v>60</v>
      </c>
      <c r="N634" s="130">
        <v>100</v>
      </c>
      <c r="O634" s="157">
        <v>0</v>
      </c>
      <c r="P634" s="158">
        <f t="shared" si="54"/>
        <v>100</v>
      </c>
      <c r="Q634" s="398"/>
      <c r="R634" s="399"/>
      <c r="S634" s="400"/>
      <c r="T634" s="401"/>
    </row>
    <row r="635" spans="1:20" ht="16.5" customHeight="1">
      <c r="A635" s="31">
        <f t="shared" si="55"/>
        <v>311</v>
      </c>
      <c r="B635" s="31" t="s">
        <v>804</v>
      </c>
      <c r="C635" s="33" t="s">
        <v>805</v>
      </c>
      <c r="D635" s="392">
        <v>50</v>
      </c>
      <c r="E635" s="55">
        <v>0</v>
      </c>
      <c r="F635" s="55">
        <f t="shared" si="51"/>
        <v>50</v>
      </c>
      <c r="G635" s="424" t="s">
        <v>797</v>
      </c>
      <c r="H635" s="279" t="s">
        <v>798</v>
      </c>
      <c r="I635" s="286">
        <v>50</v>
      </c>
      <c r="J635" s="30">
        <v>0</v>
      </c>
      <c r="K635" s="30">
        <f t="shared" si="53"/>
        <v>50</v>
      </c>
      <c r="L635" s="30">
        <v>50</v>
      </c>
      <c r="M635" s="30">
        <v>50</v>
      </c>
      <c r="N635" s="130">
        <v>100</v>
      </c>
      <c r="O635" s="157">
        <v>0</v>
      </c>
      <c r="P635" s="158">
        <f t="shared" si="54"/>
        <v>100</v>
      </c>
      <c r="Q635" s="398"/>
      <c r="R635" s="399">
        <v>60</v>
      </c>
      <c r="S635" s="400" t="s">
        <v>806</v>
      </c>
      <c r="T635" s="401"/>
    </row>
    <row r="636" spans="1:20">
      <c r="A636" s="31">
        <f t="shared" si="55"/>
        <v>312</v>
      </c>
      <c r="B636" s="31" t="s">
        <v>807</v>
      </c>
      <c r="C636" s="33" t="s">
        <v>808</v>
      </c>
      <c r="D636" s="392">
        <v>150</v>
      </c>
      <c r="E636" s="55">
        <v>0</v>
      </c>
      <c r="F636" s="55">
        <f t="shared" si="51"/>
        <v>150</v>
      </c>
      <c r="G636" s="424" t="s">
        <v>809</v>
      </c>
      <c r="H636" s="279" t="s">
        <v>801</v>
      </c>
      <c r="I636" s="286">
        <v>100</v>
      </c>
      <c r="J636" s="30">
        <v>0</v>
      </c>
      <c r="K636" s="30">
        <f t="shared" si="53"/>
        <v>100</v>
      </c>
      <c r="L636" s="30">
        <v>50</v>
      </c>
      <c r="M636" s="30">
        <v>70</v>
      </c>
      <c r="N636" s="130">
        <v>100</v>
      </c>
      <c r="O636" s="157">
        <v>0</v>
      </c>
      <c r="P636" s="158">
        <f t="shared" si="54"/>
        <v>100</v>
      </c>
      <c r="Q636" s="398"/>
      <c r="R636" s="399">
        <v>80</v>
      </c>
      <c r="S636" s="400"/>
      <c r="T636" s="401"/>
    </row>
    <row r="637" spans="1:20" ht="15.75" customHeight="1">
      <c r="A637" s="31">
        <f t="shared" si="55"/>
        <v>313</v>
      </c>
      <c r="B637" s="31" t="s">
        <v>810</v>
      </c>
      <c r="C637" s="33" t="s">
        <v>811</v>
      </c>
      <c r="D637" s="392">
        <v>50</v>
      </c>
      <c r="E637" s="55">
        <v>0</v>
      </c>
      <c r="F637" s="55">
        <f t="shared" si="51"/>
        <v>50</v>
      </c>
      <c r="G637" s="424" t="s">
        <v>804</v>
      </c>
      <c r="H637" s="279" t="s">
        <v>805</v>
      </c>
      <c r="I637" s="286">
        <v>100</v>
      </c>
      <c r="J637" s="30">
        <v>0</v>
      </c>
      <c r="K637" s="30">
        <f t="shared" si="53"/>
        <v>100</v>
      </c>
      <c r="L637" s="30">
        <v>300</v>
      </c>
      <c r="M637" s="30"/>
      <c r="N637" s="130">
        <v>200</v>
      </c>
      <c r="O637" s="157">
        <v>0</v>
      </c>
      <c r="P637" s="158">
        <f t="shared" si="54"/>
        <v>200</v>
      </c>
      <c r="Q637" s="398"/>
      <c r="R637" s="399">
        <v>170</v>
      </c>
      <c r="S637" s="400" t="s">
        <v>812</v>
      </c>
      <c r="T637" s="401"/>
    </row>
    <row r="638" spans="1:20">
      <c r="A638" s="31">
        <f t="shared" si="55"/>
        <v>314</v>
      </c>
      <c r="B638" s="31" t="s">
        <v>813</v>
      </c>
      <c r="C638" s="33" t="s">
        <v>814</v>
      </c>
      <c r="D638" s="392">
        <v>100</v>
      </c>
      <c r="E638" s="55">
        <v>0</v>
      </c>
      <c r="F638" s="55">
        <f t="shared" si="51"/>
        <v>100</v>
      </c>
      <c r="G638" s="424" t="s">
        <v>807</v>
      </c>
      <c r="H638" s="279" t="s">
        <v>808</v>
      </c>
      <c r="I638" s="286">
        <v>150</v>
      </c>
      <c r="J638" s="30">
        <v>0</v>
      </c>
      <c r="K638" s="30">
        <f t="shared" si="53"/>
        <v>150</v>
      </c>
      <c r="L638" s="30"/>
      <c r="M638" s="30">
        <v>150</v>
      </c>
      <c r="N638" s="130">
        <v>200</v>
      </c>
      <c r="O638" s="157">
        <v>0</v>
      </c>
      <c r="P638" s="158">
        <f t="shared" si="54"/>
        <v>200</v>
      </c>
      <c r="Q638" s="398"/>
      <c r="R638" s="399">
        <v>180</v>
      </c>
      <c r="S638" s="400"/>
      <c r="T638" s="401"/>
    </row>
    <row r="639" spans="1:20">
      <c r="A639" s="31">
        <f t="shared" si="55"/>
        <v>315</v>
      </c>
      <c r="B639" s="31" t="s">
        <v>815</v>
      </c>
      <c r="C639" s="33" t="s">
        <v>816</v>
      </c>
      <c r="D639" s="392">
        <v>350</v>
      </c>
      <c r="E639" s="55">
        <v>0</v>
      </c>
      <c r="F639" s="55">
        <f t="shared" si="51"/>
        <v>350</v>
      </c>
      <c r="G639" s="424" t="s">
        <v>810</v>
      </c>
      <c r="H639" s="279" t="s">
        <v>811</v>
      </c>
      <c r="I639" s="286">
        <v>100</v>
      </c>
      <c r="J639" s="30">
        <v>0</v>
      </c>
      <c r="K639" s="30">
        <f t="shared" si="53"/>
        <v>100</v>
      </c>
      <c r="L639" s="30">
        <v>50</v>
      </c>
      <c r="M639" s="30">
        <v>50</v>
      </c>
      <c r="N639" s="130">
        <v>100</v>
      </c>
      <c r="O639" s="157">
        <v>0</v>
      </c>
      <c r="P639" s="158">
        <f t="shared" si="54"/>
        <v>100</v>
      </c>
      <c r="Q639" s="398"/>
      <c r="R639" s="399">
        <v>60</v>
      </c>
      <c r="S639" s="400" t="s">
        <v>817</v>
      </c>
      <c r="T639" s="401"/>
    </row>
    <row r="640" spans="1:20">
      <c r="A640" s="31">
        <f t="shared" si="55"/>
        <v>316</v>
      </c>
      <c r="B640" s="31" t="s">
        <v>818</v>
      </c>
      <c r="C640" s="33" t="s">
        <v>819</v>
      </c>
      <c r="D640" s="392">
        <v>100</v>
      </c>
      <c r="E640" s="55">
        <v>0</v>
      </c>
      <c r="F640" s="55">
        <f t="shared" si="51"/>
        <v>100</v>
      </c>
      <c r="G640" s="424" t="s">
        <v>813</v>
      </c>
      <c r="H640" s="279" t="s">
        <v>814</v>
      </c>
      <c r="I640" s="286">
        <v>100</v>
      </c>
      <c r="J640" s="30">
        <v>0</v>
      </c>
      <c r="K640" s="30">
        <f t="shared" si="53"/>
        <v>100</v>
      </c>
      <c r="L640" s="30">
        <v>50</v>
      </c>
      <c r="M640" s="30"/>
      <c r="N640" s="130">
        <v>100</v>
      </c>
      <c r="O640" s="157">
        <v>0</v>
      </c>
      <c r="P640" s="158">
        <f t="shared" si="54"/>
        <v>100</v>
      </c>
      <c r="Q640" s="398"/>
      <c r="R640" s="399">
        <v>80</v>
      </c>
      <c r="S640" s="400" t="s">
        <v>820</v>
      </c>
      <c r="T640" s="401"/>
    </row>
    <row r="641" spans="1:20">
      <c r="A641" s="31">
        <f t="shared" si="55"/>
        <v>317</v>
      </c>
      <c r="B641" s="31" t="s">
        <v>821</v>
      </c>
      <c r="C641" s="33" t="s">
        <v>822</v>
      </c>
      <c r="D641" s="392">
        <v>100</v>
      </c>
      <c r="E641" s="55">
        <v>0</v>
      </c>
      <c r="F641" s="55">
        <f t="shared" si="51"/>
        <v>100</v>
      </c>
      <c r="G641" s="424" t="s">
        <v>815</v>
      </c>
      <c r="H641" s="279" t="s">
        <v>816</v>
      </c>
      <c r="I641" s="286">
        <v>350</v>
      </c>
      <c r="J641" s="30">
        <v>0</v>
      </c>
      <c r="K641" s="30">
        <f t="shared" si="53"/>
        <v>350</v>
      </c>
      <c r="L641" s="30"/>
      <c r="M641" s="30"/>
      <c r="N641" s="130">
        <v>350</v>
      </c>
      <c r="O641" s="157">
        <v>0</v>
      </c>
      <c r="P641" s="158">
        <f t="shared" si="54"/>
        <v>350</v>
      </c>
      <c r="Q641" s="398"/>
      <c r="R641" s="399"/>
      <c r="S641" s="400"/>
      <c r="T641" s="401"/>
    </row>
    <row r="642" spans="1:20">
      <c r="A642" s="31">
        <f t="shared" si="55"/>
        <v>318</v>
      </c>
      <c r="B642" s="31" t="s">
        <v>823</v>
      </c>
      <c r="C642" s="33" t="s">
        <v>824</v>
      </c>
      <c r="D642" s="392">
        <v>50</v>
      </c>
      <c r="E642" s="55">
        <v>0</v>
      </c>
      <c r="F642" s="55">
        <f t="shared" si="51"/>
        <v>50</v>
      </c>
      <c r="G642" s="424" t="s">
        <v>825</v>
      </c>
      <c r="H642" s="279" t="s">
        <v>819</v>
      </c>
      <c r="I642" s="286">
        <v>150</v>
      </c>
      <c r="J642" s="30">
        <v>0</v>
      </c>
      <c r="K642" s="30">
        <f t="shared" si="53"/>
        <v>150</v>
      </c>
      <c r="L642" s="30"/>
      <c r="M642" s="30"/>
      <c r="N642" s="130">
        <v>150</v>
      </c>
      <c r="O642" s="157">
        <v>0</v>
      </c>
      <c r="P642" s="158">
        <f t="shared" si="54"/>
        <v>150</v>
      </c>
      <c r="Q642" s="398"/>
      <c r="R642" s="399"/>
      <c r="S642" s="400"/>
      <c r="T642" s="401"/>
    </row>
    <row r="643" spans="1:20">
      <c r="A643" s="31">
        <f t="shared" si="55"/>
        <v>319</v>
      </c>
      <c r="B643" s="31" t="s">
        <v>826</v>
      </c>
      <c r="C643" s="33" t="s">
        <v>827</v>
      </c>
      <c r="D643" s="392">
        <v>300</v>
      </c>
      <c r="E643" s="55">
        <v>0</v>
      </c>
      <c r="F643" s="55">
        <f t="shared" si="51"/>
        <v>300</v>
      </c>
      <c r="G643" s="424" t="s">
        <v>821</v>
      </c>
      <c r="H643" s="279" t="s">
        <v>822</v>
      </c>
      <c r="I643" s="286">
        <v>200</v>
      </c>
      <c r="J643" s="30">
        <v>0</v>
      </c>
      <c r="K643" s="30">
        <f t="shared" si="53"/>
        <v>200</v>
      </c>
      <c r="L643" s="30"/>
      <c r="M643" s="30"/>
      <c r="N643" s="130">
        <v>200</v>
      </c>
      <c r="O643" s="157">
        <v>0</v>
      </c>
      <c r="P643" s="158">
        <f t="shared" si="54"/>
        <v>200</v>
      </c>
      <c r="Q643" s="398"/>
      <c r="R643" s="399"/>
      <c r="S643" s="400"/>
      <c r="T643" s="401"/>
    </row>
    <row r="644" spans="1:20">
      <c r="A644" s="31">
        <f t="shared" si="55"/>
        <v>320</v>
      </c>
      <c r="B644" s="31" t="s">
        <v>828</v>
      </c>
      <c r="C644" s="33" t="s">
        <v>829</v>
      </c>
      <c r="D644" s="392">
        <v>100</v>
      </c>
      <c r="E644" s="55">
        <v>0</v>
      </c>
      <c r="F644" s="55">
        <f t="shared" si="51"/>
        <v>100</v>
      </c>
      <c r="G644" s="424" t="s">
        <v>830</v>
      </c>
      <c r="H644" s="279" t="s">
        <v>824</v>
      </c>
      <c r="I644" s="286">
        <v>100</v>
      </c>
      <c r="J644" s="30">
        <v>0</v>
      </c>
      <c r="K644" s="30">
        <f t="shared" si="53"/>
        <v>100</v>
      </c>
      <c r="L644" s="30"/>
      <c r="M644" s="30">
        <v>40</v>
      </c>
      <c r="N644" s="130">
        <v>100</v>
      </c>
      <c r="O644" s="157">
        <v>0</v>
      </c>
      <c r="P644" s="158">
        <f t="shared" si="54"/>
        <v>100</v>
      </c>
      <c r="Q644" s="398"/>
      <c r="R644" s="399"/>
      <c r="S644" s="400"/>
      <c r="T644" s="401"/>
    </row>
    <row r="645" spans="1:20">
      <c r="A645" s="31">
        <f t="shared" si="55"/>
        <v>321</v>
      </c>
      <c r="B645" s="31" t="s">
        <v>831</v>
      </c>
      <c r="C645" s="33" t="s">
        <v>832</v>
      </c>
      <c r="D645" s="392">
        <v>50</v>
      </c>
      <c r="E645" s="55">
        <v>0</v>
      </c>
      <c r="F645" s="55">
        <f t="shared" si="51"/>
        <v>50</v>
      </c>
      <c r="G645" s="424" t="s">
        <v>833</v>
      </c>
      <c r="H645" s="279" t="s">
        <v>827</v>
      </c>
      <c r="I645" s="286">
        <v>400</v>
      </c>
      <c r="J645" s="30">
        <v>0</v>
      </c>
      <c r="K645" s="30">
        <f t="shared" si="53"/>
        <v>400</v>
      </c>
      <c r="L645" s="30"/>
      <c r="M645" s="30"/>
      <c r="N645" s="130">
        <v>400</v>
      </c>
      <c r="O645" s="157">
        <v>0</v>
      </c>
      <c r="P645" s="158">
        <f t="shared" si="54"/>
        <v>400</v>
      </c>
      <c r="Q645" s="398"/>
      <c r="R645" s="399"/>
      <c r="S645" s="400"/>
      <c r="T645" s="401"/>
    </row>
    <row r="646" spans="1:20">
      <c r="A646" s="31">
        <f t="shared" si="55"/>
        <v>322</v>
      </c>
      <c r="B646" s="31" t="s">
        <v>834</v>
      </c>
      <c r="C646" s="33" t="s">
        <v>835</v>
      </c>
      <c r="D646" s="392">
        <v>100</v>
      </c>
      <c r="E646" s="55">
        <v>0</v>
      </c>
      <c r="F646" s="55">
        <f t="shared" si="51"/>
        <v>100</v>
      </c>
      <c r="G646" s="424" t="s">
        <v>836</v>
      </c>
      <c r="H646" s="279" t="s">
        <v>829</v>
      </c>
      <c r="I646" s="286">
        <v>150</v>
      </c>
      <c r="J646" s="30">
        <v>0</v>
      </c>
      <c r="K646" s="30">
        <f t="shared" si="53"/>
        <v>150</v>
      </c>
      <c r="L646" s="30">
        <v>50</v>
      </c>
      <c r="M646" s="30"/>
      <c r="N646" s="130">
        <v>150</v>
      </c>
      <c r="O646" s="157">
        <v>0</v>
      </c>
      <c r="P646" s="158">
        <f t="shared" si="54"/>
        <v>150</v>
      </c>
      <c r="Q646" s="398"/>
      <c r="R646" s="399"/>
      <c r="S646" s="400"/>
      <c r="T646" s="401"/>
    </row>
    <row r="647" spans="1:20">
      <c r="A647" s="31">
        <f t="shared" si="55"/>
        <v>323</v>
      </c>
      <c r="B647" s="31" t="s">
        <v>837</v>
      </c>
      <c r="C647" s="33" t="s">
        <v>838</v>
      </c>
      <c r="D647" s="392">
        <v>150</v>
      </c>
      <c r="E647" s="55">
        <v>0</v>
      </c>
      <c r="F647" s="55">
        <f t="shared" si="51"/>
        <v>150</v>
      </c>
      <c r="G647" s="424" t="s">
        <v>839</v>
      </c>
      <c r="H647" s="279" t="s">
        <v>840</v>
      </c>
      <c r="I647" s="286">
        <v>100</v>
      </c>
      <c r="J647" s="30">
        <v>0</v>
      </c>
      <c r="K647" s="30">
        <f t="shared" si="53"/>
        <v>100</v>
      </c>
      <c r="L647" s="30"/>
      <c r="M647" s="30"/>
      <c r="N647" s="130">
        <v>100</v>
      </c>
      <c r="O647" s="157">
        <v>0</v>
      </c>
      <c r="P647" s="158">
        <f t="shared" si="54"/>
        <v>100</v>
      </c>
      <c r="Q647" s="398"/>
      <c r="R647" s="399">
        <v>50</v>
      </c>
      <c r="S647" s="400" t="s">
        <v>841</v>
      </c>
      <c r="T647" s="401"/>
    </row>
    <row r="648" spans="1:20">
      <c r="A648" s="31">
        <f t="shared" si="55"/>
        <v>324</v>
      </c>
      <c r="B648" s="31" t="s">
        <v>842</v>
      </c>
      <c r="C648" s="33" t="s">
        <v>843</v>
      </c>
      <c r="D648" s="392">
        <v>150</v>
      </c>
      <c r="E648" s="55">
        <v>0</v>
      </c>
      <c r="F648" s="55">
        <f t="shared" si="51"/>
        <v>150</v>
      </c>
      <c r="G648" s="424" t="s">
        <v>844</v>
      </c>
      <c r="H648" s="279" t="s">
        <v>838</v>
      </c>
      <c r="I648" s="286">
        <v>150</v>
      </c>
      <c r="J648" s="30">
        <v>0</v>
      </c>
      <c r="K648" s="30">
        <f t="shared" si="53"/>
        <v>150</v>
      </c>
      <c r="L648" s="30"/>
      <c r="M648" s="30"/>
      <c r="N648" s="130">
        <v>150</v>
      </c>
      <c r="O648" s="157">
        <v>0</v>
      </c>
      <c r="P648" s="158">
        <f t="shared" si="54"/>
        <v>150</v>
      </c>
      <c r="Q648" s="398"/>
      <c r="R648" s="399"/>
      <c r="S648" s="400"/>
      <c r="T648" s="401"/>
    </row>
    <row r="649" spans="1:20">
      <c r="A649" s="31">
        <f t="shared" si="55"/>
        <v>325</v>
      </c>
      <c r="B649" s="31" t="s">
        <v>845</v>
      </c>
      <c r="C649" s="33" t="s">
        <v>846</v>
      </c>
      <c r="D649" s="392">
        <v>50</v>
      </c>
      <c r="E649" s="55">
        <v>0</v>
      </c>
      <c r="F649" s="55">
        <f t="shared" ref="F649:F657" si="56">D649</f>
        <v>50</v>
      </c>
      <c r="G649" s="424" t="s">
        <v>847</v>
      </c>
      <c r="H649" s="279" t="s">
        <v>843</v>
      </c>
      <c r="I649" s="286">
        <v>150</v>
      </c>
      <c r="J649" s="30">
        <v>0</v>
      </c>
      <c r="K649" s="30">
        <f t="shared" si="53"/>
        <v>150</v>
      </c>
      <c r="L649" s="30">
        <v>150</v>
      </c>
      <c r="M649" s="30"/>
      <c r="N649" s="130">
        <v>170</v>
      </c>
      <c r="O649" s="157">
        <v>0</v>
      </c>
      <c r="P649" s="158">
        <f t="shared" si="54"/>
        <v>170</v>
      </c>
      <c r="Q649" s="398"/>
      <c r="R649" s="399">
        <v>170</v>
      </c>
      <c r="S649" s="400" t="s">
        <v>848</v>
      </c>
      <c r="T649" s="401"/>
    </row>
    <row r="650" spans="1:20">
      <c r="A650" s="31">
        <f t="shared" si="55"/>
        <v>326</v>
      </c>
      <c r="B650" s="31" t="s">
        <v>849</v>
      </c>
      <c r="C650" s="33" t="s">
        <v>850</v>
      </c>
      <c r="D650" s="392">
        <v>100</v>
      </c>
      <c r="E650" s="55">
        <v>0</v>
      </c>
      <c r="F650" s="55">
        <f t="shared" si="56"/>
        <v>100</v>
      </c>
      <c r="G650" s="424" t="s">
        <v>851</v>
      </c>
      <c r="H650" s="279" t="s">
        <v>852</v>
      </c>
      <c r="I650" s="286">
        <v>200</v>
      </c>
      <c r="J650" s="30">
        <v>0</v>
      </c>
      <c r="K650" s="30">
        <f t="shared" si="53"/>
        <v>200</v>
      </c>
      <c r="L650" s="30"/>
      <c r="M650" s="30"/>
      <c r="N650" s="130">
        <v>200</v>
      </c>
      <c r="O650" s="157">
        <v>0</v>
      </c>
      <c r="P650" s="158">
        <f t="shared" si="54"/>
        <v>200</v>
      </c>
      <c r="Q650" s="398"/>
      <c r="R650" s="399">
        <v>170</v>
      </c>
      <c r="S650" s="400" t="s">
        <v>853</v>
      </c>
      <c r="T650" s="401"/>
    </row>
    <row r="651" spans="1:20">
      <c r="A651" s="31">
        <f t="shared" si="55"/>
        <v>327</v>
      </c>
      <c r="B651" s="31" t="s">
        <v>854</v>
      </c>
      <c r="C651" s="33" t="s">
        <v>855</v>
      </c>
      <c r="D651" s="392">
        <v>70</v>
      </c>
      <c r="E651" s="55">
        <v>0</v>
      </c>
      <c r="F651" s="55">
        <f t="shared" si="56"/>
        <v>70</v>
      </c>
      <c r="G651" s="31" t="s">
        <v>856</v>
      </c>
      <c r="H651" s="33" t="s">
        <v>857</v>
      </c>
      <c r="I651" s="30">
        <v>100</v>
      </c>
      <c r="J651" s="30">
        <v>0</v>
      </c>
      <c r="K651" s="30">
        <f t="shared" si="53"/>
        <v>100</v>
      </c>
      <c r="L651" s="30">
        <v>200</v>
      </c>
      <c r="M651" s="30">
        <v>90</v>
      </c>
      <c r="N651" s="130">
        <v>200</v>
      </c>
      <c r="O651" s="157">
        <v>0</v>
      </c>
      <c r="P651" s="158">
        <f t="shared" si="54"/>
        <v>200</v>
      </c>
      <c r="Q651" s="398"/>
      <c r="R651" s="399">
        <v>100</v>
      </c>
      <c r="S651" s="400" t="s">
        <v>858</v>
      </c>
      <c r="T651" s="401"/>
    </row>
    <row r="652" spans="1:20">
      <c r="A652" s="31">
        <f t="shared" si="55"/>
        <v>328</v>
      </c>
      <c r="B652" s="31" t="s">
        <v>859</v>
      </c>
      <c r="C652" s="33" t="s">
        <v>860</v>
      </c>
      <c r="D652" s="392">
        <v>150</v>
      </c>
      <c r="E652" s="55">
        <v>0</v>
      </c>
      <c r="F652" s="55">
        <f t="shared" si="56"/>
        <v>150</v>
      </c>
      <c r="G652" s="31" t="s">
        <v>861</v>
      </c>
      <c r="H652" s="33" t="s">
        <v>862</v>
      </c>
      <c r="I652" s="30">
        <v>100</v>
      </c>
      <c r="J652" s="30">
        <v>0</v>
      </c>
      <c r="K652" s="30">
        <f t="shared" si="53"/>
        <v>100</v>
      </c>
      <c r="L652" s="30">
        <v>300</v>
      </c>
      <c r="M652" s="30">
        <v>60</v>
      </c>
      <c r="N652" s="130">
        <v>200</v>
      </c>
      <c r="O652" s="157">
        <v>0</v>
      </c>
      <c r="P652" s="158">
        <f t="shared" si="54"/>
        <v>200</v>
      </c>
      <c r="Q652" s="398"/>
      <c r="R652" s="399">
        <v>70</v>
      </c>
      <c r="S652" s="400" t="s">
        <v>863</v>
      </c>
      <c r="T652" s="401"/>
    </row>
    <row r="653" spans="1:20">
      <c r="A653" s="31">
        <f t="shared" si="55"/>
        <v>329</v>
      </c>
      <c r="B653" s="31" t="s">
        <v>864</v>
      </c>
      <c r="C653" s="33" t="s">
        <v>865</v>
      </c>
      <c r="D653" s="392">
        <v>100</v>
      </c>
      <c r="E653" s="55">
        <v>0</v>
      </c>
      <c r="F653" s="55">
        <f t="shared" si="56"/>
        <v>100</v>
      </c>
      <c r="G653" s="31" t="s">
        <v>845</v>
      </c>
      <c r="H653" s="33" t="s">
        <v>846</v>
      </c>
      <c r="I653" s="30">
        <v>100</v>
      </c>
      <c r="J653" s="30">
        <v>0</v>
      </c>
      <c r="K653" s="30">
        <f t="shared" si="53"/>
        <v>100</v>
      </c>
      <c r="L653" s="30">
        <v>300</v>
      </c>
      <c r="M653" s="30">
        <v>60</v>
      </c>
      <c r="N653" s="130">
        <v>200</v>
      </c>
      <c r="O653" s="157">
        <v>0</v>
      </c>
      <c r="P653" s="158">
        <f t="shared" si="54"/>
        <v>200</v>
      </c>
      <c r="Q653" s="398"/>
      <c r="R653" s="399">
        <v>70</v>
      </c>
      <c r="S653" s="400" t="s">
        <v>866</v>
      </c>
      <c r="T653" s="401"/>
    </row>
    <row r="654" spans="1:20">
      <c r="A654" s="31">
        <f t="shared" si="55"/>
        <v>330</v>
      </c>
      <c r="B654" s="31" t="s">
        <v>867</v>
      </c>
      <c r="C654" s="33" t="s">
        <v>868</v>
      </c>
      <c r="D654" s="392">
        <v>100</v>
      </c>
      <c r="E654" s="55">
        <v>0</v>
      </c>
      <c r="F654" s="55">
        <f t="shared" si="56"/>
        <v>100</v>
      </c>
      <c r="G654" s="31" t="s">
        <v>869</v>
      </c>
      <c r="H654" s="33" t="s">
        <v>870</v>
      </c>
      <c r="I654" s="30">
        <v>200</v>
      </c>
      <c r="J654" s="30">
        <v>0</v>
      </c>
      <c r="K654" s="30">
        <f t="shared" si="53"/>
        <v>200</v>
      </c>
      <c r="L654" s="30"/>
      <c r="M654" s="30">
        <v>110</v>
      </c>
      <c r="N654" s="130">
        <v>200</v>
      </c>
      <c r="O654" s="157">
        <v>0</v>
      </c>
      <c r="P654" s="158">
        <f t="shared" si="54"/>
        <v>200</v>
      </c>
      <c r="Q654" s="398"/>
      <c r="R654" s="399">
        <v>120</v>
      </c>
      <c r="S654" s="400" t="s">
        <v>871</v>
      </c>
      <c r="T654" s="401"/>
    </row>
    <row r="655" spans="1:20">
      <c r="A655" s="31">
        <f t="shared" si="55"/>
        <v>331</v>
      </c>
      <c r="B655" s="31"/>
      <c r="C655" s="33"/>
      <c r="D655" s="392"/>
      <c r="E655" s="55"/>
      <c r="F655" s="55"/>
      <c r="G655" s="31" t="s">
        <v>872</v>
      </c>
      <c r="H655" s="33" t="s">
        <v>855</v>
      </c>
      <c r="I655" s="30">
        <v>100</v>
      </c>
      <c r="J655" s="30">
        <v>0</v>
      </c>
      <c r="K655" s="30">
        <f t="shared" si="53"/>
        <v>100</v>
      </c>
      <c r="L655" s="30"/>
      <c r="M655" s="30"/>
      <c r="N655" s="130">
        <v>200</v>
      </c>
      <c r="O655" s="157">
        <v>0</v>
      </c>
      <c r="P655" s="158">
        <f t="shared" si="54"/>
        <v>200</v>
      </c>
      <c r="Q655" s="398"/>
      <c r="R655" s="399"/>
      <c r="S655" s="400"/>
      <c r="T655" s="401"/>
    </row>
    <row r="656" spans="1:20" ht="30">
      <c r="A656" s="31">
        <f t="shared" si="55"/>
        <v>332</v>
      </c>
      <c r="B656" s="31" t="s">
        <v>873</v>
      </c>
      <c r="C656" s="33" t="s">
        <v>874</v>
      </c>
      <c r="D656" s="392">
        <v>200</v>
      </c>
      <c r="E656" s="55">
        <v>0</v>
      </c>
      <c r="F656" s="55">
        <f t="shared" si="56"/>
        <v>200</v>
      </c>
      <c r="G656" s="31" t="s">
        <v>875</v>
      </c>
      <c r="H656" s="33" t="s">
        <v>876</v>
      </c>
      <c r="I656" s="30">
        <v>250</v>
      </c>
      <c r="J656" s="30">
        <v>0</v>
      </c>
      <c r="K656" s="30">
        <f t="shared" si="53"/>
        <v>250</v>
      </c>
      <c r="L656" s="30"/>
      <c r="M656" s="30"/>
      <c r="N656" s="130">
        <v>250</v>
      </c>
      <c r="O656" s="157">
        <v>0</v>
      </c>
      <c r="P656" s="158">
        <f t="shared" si="54"/>
        <v>250</v>
      </c>
      <c r="Q656" s="398"/>
      <c r="R656" s="399">
        <v>150</v>
      </c>
      <c r="S656" s="400" t="s">
        <v>877</v>
      </c>
      <c r="T656" s="401"/>
    </row>
    <row r="657" spans="1:20">
      <c r="A657" s="31">
        <f t="shared" si="55"/>
        <v>333</v>
      </c>
      <c r="B657" s="31" t="s">
        <v>878</v>
      </c>
      <c r="C657" s="33" t="s">
        <v>879</v>
      </c>
      <c r="D657" s="392">
        <v>150</v>
      </c>
      <c r="E657" s="55">
        <v>0</v>
      </c>
      <c r="F657" s="55">
        <f t="shared" si="56"/>
        <v>150</v>
      </c>
      <c r="G657" s="31" t="s">
        <v>880</v>
      </c>
      <c r="H657" s="33" t="s">
        <v>865</v>
      </c>
      <c r="I657" s="30">
        <v>100</v>
      </c>
      <c r="J657" s="30">
        <v>0</v>
      </c>
      <c r="K657" s="30">
        <f t="shared" ref="K657:K692" si="57">I657+J657</f>
        <v>100</v>
      </c>
      <c r="L657" s="30"/>
      <c r="M657" s="30"/>
      <c r="N657" s="130">
        <v>200</v>
      </c>
      <c r="O657" s="157">
        <v>0</v>
      </c>
      <c r="P657" s="158">
        <f t="shared" si="54"/>
        <v>200</v>
      </c>
      <c r="Q657" s="398"/>
      <c r="R657" s="399">
        <v>100</v>
      </c>
      <c r="S657" s="400" t="s">
        <v>881</v>
      </c>
      <c r="T657" s="401"/>
    </row>
    <row r="658" spans="1:20">
      <c r="A658" s="31">
        <f t="shared" si="55"/>
        <v>334</v>
      </c>
      <c r="B658" s="31"/>
      <c r="C658" s="33"/>
      <c r="D658" s="392"/>
      <c r="E658" s="55"/>
      <c r="F658" s="55"/>
      <c r="G658" s="31" t="s">
        <v>882</v>
      </c>
      <c r="H658" s="33" t="s">
        <v>883</v>
      </c>
      <c r="I658" s="30">
        <v>100</v>
      </c>
      <c r="J658" s="30">
        <v>0</v>
      </c>
      <c r="K658" s="30">
        <f t="shared" si="57"/>
        <v>100</v>
      </c>
      <c r="L658" s="30">
        <v>300</v>
      </c>
      <c r="M658" s="30">
        <v>90</v>
      </c>
      <c r="N658" s="130">
        <v>200</v>
      </c>
      <c r="O658" s="157">
        <v>0</v>
      </c>
      <c r="P658" s="158">
        <f t="shared" si="54"/>
        <v>200</v>
      </c>
      <c r="Q658" s="398"/>
      <c r="R658" s="399">
        <v>100</v>
      </c>
      <c r="S658" s="400" t="s">
        <v>884</v>
      </c>
      <c r="T658" s="401"/>
    </row>
    <row r="659" spans="1:20">
      <c r="A659" s="31">
        <f t="shared" si="55"/>
        <v>335</v>
      </c>
      <c r="B659" s="31"/>
      <c r="C659" s="33"/>
      <c r="D659" s="392"/>
      <c r="E659" s="55"/>
      <c r="F659" s="55"/>
      <c r="G659" s="31" t="s">
        <v>885</v>
      </c>
      <c r="H659" s="33" t="s">
        <v>886</v>
      </c>
      <c r="I659" s="30">
        <v>150</v>
      </c>
      <c r="J659" s="30">
        <v>0</v>
      </c>
      <c r="K659" s="30">
        <f t="shared" si="57"/>
        <v>150</v>
      </c>
      <c r="L659" s="30"/>
      <c r="M659" s="30">
        <v>90</v>
      </c>
      <c r="N659" s="130">
        <v>200</v>
      </c>
      <c r="O659" s="157">
        <v>0</v>
      </c>
      <c r="P659" s="158">
        <f t="shared" si="54"/>
        <v>200</v>
      </c>
      <c r="Q659" s="398"/>
      <c r="R659" s="399">
        <v>100</v>
      </c>
      <c r="S659" s="400" t="s">
        <v>887</v>
      </c>
      <c r="T659" s="401"/>
    </row>
    <row r="660" spans="1:20" s="240" customFormat="1" hidden="1">
      <c r="A660" s="411"/>
      <c r="B660" s="411"/>
      <c r="C660" s="350"/>
      <c r="D660" s="413"/>
      <c r="E660" s="414"/>
      <c r="F660" s="414"/>
      <c r="G660" s="430" t="s">
        <v>888</v>
      </c>
      <c r="H660" s="350" t="s">
        <v>889</v>
      </c>
      <c r="I660" s="415"/>
      <c r="J660" s="415"/>
      <c r="K660" s="415"/>
      <c r="L660" s="415"/>
      <c r="M660" s="415"/>
      <c r="N660" s="134">
        <v>150</v>
      </c>
      <c r="O660" s="157">
        <v>0</v>
      </c>
      <c r="P660" s="158">
        <f t="shared" si="54"/>
        <v>150</v>
      </c>
      <c r="Q660" s="418"/>
      <c r="R660" s="416">
        <v>150</v>
      </c>
      <c r="S660" s="417"/>
      <c r="T660" s="419"/>
    </row>
    <row r="661" spans="1:20">
      <c r="A661" s="31">
        <f>A659+1</f>
        <v>336</v>
      </c>
      <c r="B661" s="31"/>
      <c r="C661" s="33"/>
      <c r="D661" s="392"/>
      <c r="E661" s="55"/>
      <c r="F661" s="55"/>
      <c r="G661" s="31" t="s">
        <v>890</v>
      </c>
      <c r="H661" s="33" t="s">
        <v>891</v>
      </c>
      <c r="I661" s="30"/>
      <c r="J661" s="30"/>
      <c r="K661" s="30"/>
      <c r="L661" s="30"/>
      <c r="M661" s="30"/>
      <c r="N661" s="130">
        <v>150</v>
      </c>
      <c r="O661" s="157">
        <v>0</v>
      </c>
      <c r="P661" s="158">
        <f t="shared" si="54"/>
        <v>150</v>
      </c>
      <c r="Q661" s="398"/>
      <c r="R661" s="399">
        <v>150</v>
      </c>
      <c r="S661" s="400"/>
      <c r="T661" s="401"/>
    </row>
    <row r="662" spans="1:20">
      <c r="A662" s="31">
        <f>A661+1</f>
        <v>337</v>
      </c>
      <c r="B662" s="31"/>
      <c r="C662" s="33"/>
      <c r="D662" s="392"/>
      <c r="E662" s="55"/>
      <c r="F662" s="55"/>
      <c r="G662" s="31" t="s">
        <v>892</v>
      </c>
      <c r="H662" s="33" t="s">
        <v>893</v>
      </c>
      <c r="I662" s="30"/>
      <c r="J662" s="30"/>
      <c r="K662" s="30"/>
      <c r="L662" s="30"/>
      <c r="M662" s="30"/>
      <c r="N662" s="130">
        <v>150</v>
      </c>
      <c r="O662" s="157">
        <v>0</v>
      </c>
      <c r="P662" s="158">
        <f t="shared" si="54"/>
        <v>150</v>
      </c>
      <c r="Q662" s="398"/>
      <c r="R662" s="399">
        <v>120</v>
      </c>
      <c r="S662" s="400"/>
      <c r="T662" s="401"/>
    </row>
    <row r="663" spans="1:20">
      <c r="A663" s="31">
        <f t="shared" ref="A663:A676" si="58">A662+1</f>
        <v>338</v>
      </c>
      <c r="B663" s="31"/>
      <c r="C663" s="33"/>
      <c r="D663" s="392"/>
      <c r="E663" s="55"/>
      <c r="F663" s="55"/>
      <c r="G663" s="31" t="s">
        <v>894</v>
      </c>
      <c r="H663" s="279" t="s">
        <v>895</v>
      </c>
      <c r="I663" s="286"/>
      <c r="J663" s="30"/>
      <c r="K663" s="30"/>
      <c r="L663" s="30"/>
      <c r="M663" s="30"/>
      <c r="N663" s="130">
        <v>200</v>
      </c>
      <c r="O663" s="157">
        <v>0</v>
      </c>
      <c r="P663" s="158">
        <f t="shared" si="54"/>
        <v>200</v>
      </c>
      <c r="Q663" s="398"/>
      <c r="R663" s="399">
        <v>200</v>
      </c>
      <c r="S663" s="400"/>
      <c r="T663" s="401"/>
    </row>
    <row r="664" spans="1:20">
      <c r="A664" s="31">
        <f t="shared" si="58"/>
        <v>339</v>
      </c>
      <c r="B664" s="31"/>
      <c r="C664" s="33"/>
      <c r="D664" s="392"/>
      <c r="E664" s="55"/>
      <c r="F664" s="55"/>
      <c r="G664" s="31" t="s">
        <v>896</v>
      </c>
      <c r="H664" s="33" t="s">
        <v>897</v>
      </c>
      <c r="I664" s="30"/>
      <c r="J664" s="30"/>
      <c r="K664" s="30"/>
      <c r="L664" s="30"/>
      <c r="M664" s="30"/>
      <c r="N664" s="130">
        <v>200</v>
      </c>
      <c r="O664" s="157">
        <v>0</v>
      </c>
      <c r="P664" s="158">
        <f t="shared" si="54"/>
        <v>200</v>
      </c>
      <c r="Q664" s="398"/>
      <c r="R664" s="399">
        <v>180</v>
      </c>
      <c r="S664" s="400"/>
      <c r="T664" s="401"/>
    </row>
    <row r="665" spans="1:20">
      <c r="A665" s="31">
        <f t="shared" si="58"/>
        <v>340</v>
      </c>
      <c r="B665" s="31"/>
      <c r="C665" s="33"/>
      <c r="D665" s="392"/>
      <c r="E665" s="55"/>
      <c r="F665" s="55"/>
      <c r="G665" s="31" t="s">
        <v>898</v>
      </c>
      <c r="H665" s="33" t="s">
        <v>899</v>
      </c>
      <c r="I665" s="30"/>
      <c r="J665" s="30"/>
      <c r="K665" s="30"/>
      <c r="L665" s="30"/>
      <c r="M665" s="30"/>
      <c r="N665" s="130">
        <v>100</v>
      </c>
      <c r="O665" s="157">
        <v>0</v>
      </c>
      <c r="P665" s="158">
        <f t="shared" si="54"/>
        <v>100</v>
      </c>
      <c r="Q665" s="398"/>
      <c r="R665" s="399">
        <v>100</v>
      </c>
      <c r="S665" s="400"/>
      <c r="T665" s="401"/>
    </row>
    <row r="666" spans="1:20">
      <c r="A666" s="31">
        <f t="shared" si="58"/>
        <v>341</v>
      </c>
      <c r="B666" s="31"/>
      <c r="C666" s="33"/>
      <c r="D666" s="392"/>
      <c r="E666" s="55"/>
      <c r="F666" s="55"/>
      <c r="G666" s="31" t="s">
        <v>898</v>
      </c>
      <c r="H666" s="33" t="s">
        <v>900</v>
      </c>
      <c r="I666" s="30"/>
      <c r="J666" s="30"/>
      <c r="K666" s="30"/>
      <c r="L666" s="30"/>
      <c r="M666" s="30"/>
      <c r="N666" s="130">
        <v>150</v>
      </c>
      <c r="O666" s="157">
        <v>0</v>
      </c>
      <c r="P666" s="158">
        <f t="shared" si="54"/>
        <v>150</v>
      </c>
      <c r="Q666" s="398"/>
      <c r="R666" s="399">
        <v>120</v>
      </c>
      <c r="S666" s="400"/>
      <c r="T666" s="401"/>
    </row>
    <row r="667" spans="1:20">
      <c r="A667" s="31">
        <f t="shared" si="58"/>
        <v>342</v>
      </c>
      <c r="B667" s="31"/>
      <c r="C667" s="33"/>
      <c r="D667" s="392"/>
      <c r="E667" s="55"/>
      <c r="F667" s="55"/>
      <c r="G667" s="31" t="s">
        <v>901</v>
      </c>
      <c r="H667" s="33" t="s">
        <v>874</v>
      </c>
      <c r="I667" s="30"/>
      <c r="J667" s="30"/>
      <c r="K667" s="30"/>
      <c r="L667" s="30"/>
      <c r="M667" s="30"/>
      <c r="N667" s="130">
        <v>200</v>
      </c>
      <c r="O667" s="157">
        <v>0</v>
      </c>
      <c r="P667" s="158">
        <f t="shared" si="54"/>
        <v>200</v>
      </c>
      <c r="Q667" s="398"/>
      <c r="R667" s="399">
        <v>180</v>
      </c>
      <c r="S667" s="400"/>
      <c r="T667" s="401"/>
    </row>
    <row r="668" spans="1:20">
      <c r="A668" s="31">
        <f t="shared" si="58"/>
        <v>343</v>
      </c>
      <c r="B668" s="31"/>
      <c r="C668" s="33"/>
      <c r="D668" s="392"/>
      <c r="E668" s="55"/>
      <c r="F668" s="55"/>
      <c r="G668" s="31" t="s">
        <v>902</v>
      </c>
      <c r="H668" s="33" t="s">
        <v>903</v>
      </c>
      <c r="I668" s="30">
        <v>300</v>
      </c>
      <c r="J668" s="30">
        <v>0</v>
      </c>
      <c r="K668" s="30">
        <f t="shared" si="57"/>
        <v>300</v>
      </c>
      <c r="L668" s="30"/>
      <c r="M668" s="30">
        <v>170</v>
      </c>
      <c r="N668" s="130">
        <v>300</v>
      </c>
      <c r="O668" s="157">
        <v>0</v>
      </c>
      <c r="P668" s="158">
        <f t="shared" si="54"/>
        <v>300</v>
      </c>
      <c r="Q668" s="398"/>
      <c r="R668" s="399"/>
      <c r="S668" s="400"/>
      <c r="T668" s="401"/>
    </row>
    <row r="669" spans="1:20" ht="15.75" customHeight="1">
      <c r="A669" s="31">
        <f t="shared" si="58"/>
        <v>344</v>
      </c>
      <c r="B669" s="31"/>
      <c r="C669" s="33"/>
      <c r="D669" s="392"/>
      <c r="E669" s="55"/>
      <c r="F669" s="55"/>
      <c r="G669" s="31" t="s">
        <v>904</v>
      </c>
      <c r="H669" s="33" t="s">
        <v>879</v>
      </c>
      <c r="I669" s="30">
        <v>200</v>
      </c>
      <c r="J669" s="30">
        <v>0</v>
      </c>
      <c r="K669" s="30">
        <f t="shared" si="57"/>
        <v>200</v>
      </c>
      <c r="L669" s="30">
        <v>500</v>
      </c>
      <c r="M669" s="30"/>
      <c r="N669" s="130">
        <v>250</v>
      </c>
      <c r="O669" s="157">
        <v>0</v>
      </c>
      <c r="P669" s="158">
        <f t="shared" si="54"/>
        <v>250</v>
      </c>
      <c r="Q669" s="398"/>
      <c r="R669" s="399">
        <v>210</v>
      </c>
      <c r="S669" s="400"/>
      <c r="T669" s="401"/>
    </row>
    <row r="670" spans="1:20">
      <c r="A670" s="31">
        <f t="shared" si="58"/>
        <v>345</v>
      </c>
      <c r="B670" s="31"/>
      <c r="C670" s="33"/>
      <c r="D670" s="392"/>
      <c r="E670" s="55"/>
      <c r="F670" s="55"/>
      <c r="G670" s="31" t="s">
        <v>905</v>
      </c>
      <c r="H670" s="279" t="s">
        <v>906</v>
      </c>
      <c r="I670" s="286">
        <v>150</v>
      </c>
      <c r="J670" s="30">
        <v>0</v>
      </c>
      <c r="K670" s="30">
        <f t="shared" si="57"/>
        <v>150</v>
      </c>
      <c r="L670" s="30">
        <v>300</v>
      </c>
      <c r="M670" s="30"/>
      <c r="N670" s="130">
        <v>150</v>
      </c>
      <c r="O670" s="157">
        <v>0</v>
      </c>
      <c r="P670" s="158">
        <f t="shared" si="54"/>
        <v>150</v>
      </c>
      <c r="Q670" s="398"/>
      <c r="R670" s="399"/>
      <c r="S670" s="400"/>
      <c r="T670" s="401"/>
    </row>
    <row r="671" spans="1:20">
      <c r="A671" s="31">
        <f t="shared" si="58"/>
        <v>346</v>
      </c>
      <c r="B671" s="31"/>
      <c r="C671" s="33"/>
      <c r="D671" s="392"/>
      <c r="E671" s="55"/>
      <c r="F671" s="55"/>
      <c r="G671" s="31" t="s">
        <v>907</v>
      </c>
      <c r="H671" s="279" t="s">
        <v>908</v>
      </c>
      <c r="I671" s="286">
        <v>150</v>
      </c>
      <c r="J671" s="30">
        <v>0</v>
      </c>
      <c r="K671" s="30">
        <f t="shared" si="57"/>
        <v>150</v>
      </c>
      <c r="L671" s="30">
        <v>300</v>
      </c>
      <c r="M671" s="30"/>
      <c r="N671" s="130">
        <v>150</v>
      </c>
      <c r="O671" s="157">
        <v>0</v>
      </c>
      <c r="P671" s="158">
        <f t="shared" si="54"/>
        <v>150</v>
      </c>
      <c r="Q671" s="398"/>
      <c r="R671" s="399">
        <v>70</v>
      </c>
      <c r="S671" s="400" t="s">
        <v>909</v>
      </c>
      <c r="T671" s="401"/>
    </row>
    <row r="672" spans="1:20" ht="15.75" customHeight="1">
      <c r="A672" s="31">
        <f t="shared" si="58"/>
        <v>347</v>
      </c>
      <c r="B672" s="31"/>
      <c r="C672" s="33"/>
      <c r="D672" s="392"/>
      <c r="E672" s="55"/>
      <c r="F672" s="55"/>
      <c r="G672" s="31" t="s">
        <v>910</v>
      </c>
      <c r="H672" s="279" t="s">
        <v>911</v>
      </c>
      <c r="I672" s="286">
        <v>100</v>
      </c>
      <c r="J672" s="30">
        <v>0</v>
      </c>
      <c r="K672" s="30">
        <f t="shared" si="57"/>
        <v>100</v>
      </c>
      <c r="L672" s="30">
        <v>300</v>
      </c>
      <c r="M672" s="30"/>
      <c r="N672" s="130">
        <v>150</v>
      </c>
      <c r="O672" s="157">
        <v>0</v>
      </c>
      <c r="P672" s="158">
        <f t="shared" si="54"/>
        <v>150</v>
      </c>
      <c r="Q672" s="398"/>
      <c r="R672" s="399">
        <v>70</v>
      </c>
      <c r="S672" s="400" t="s">
        <v>912</v>
      </c>
      <c r="T672" s="401"/>
    </row>
    <row r="673" spans="1:20" ht="15.75" customHeight="1">
      <c r="A673" s="31">
        <f t="shared" si="58"/>
        <v>348</v>
      </c>
      <c r="B673" s="31"/>
      <c r="C673" s="33"/>
      <c r="D673" s="392"/>
      <c r="E673" s="55"/>
      <c r="F673" s="55"/>
      <c r="G673" s="31" t="s">
        <v>913</v>
      </c>
      <c r="H673" s="279" t="s">
        <v>914</v>
      </c>
      <c r="I673" s="286">
        <v>100</v>
      </c>
      <c r="J673" s="30">
        <v>0</v>
      </c>
      <c r="K673" s="30">
        <f t="shared" si="57"/>
        <v>100</v>
      </c>
      <c r="L673" s="30">
        <v>300</v>
      </c>
      <c r="M673" s="30"/>
      <c r="N673" s="130">
        <v>150</v>
      </c>
      <c r="O673" s="157">
        <v>0</v>
      </c>
      <c r="P673" s="158">
        <f t="shared" si="54"/>
        <v>150</v>
      </c>
      <c r="Q673" s="398"/>
      <c r="R673" s="399">
        <v>70</v>
      </c>
      <c r="S673" s="400" t="s">
        <v>915</v>
      </c>
      <c r="T673" s="401"/>
    </row>
    <row r="674" spans="1:20" ht="30">
      <c r="A674" s="31">
        <f t="shared" si="58"/>
        <v>349</v>
      </c>
      <c r="B674" s="31"/>
      <c r="C674" s="33"/>
      <c r="D674" s="392"/>
      <c r="E674" s="55"/>
      <c r="F674" s="55"/>
      <c r="G674" s="31" t="s">
        <v>916</v>
      </c>
      <c r="H674" s="279" t="s">
        <v>917</v>
      </c>
      <c r="I674" s="286">
        <v>100</v>
      </c>
      <c r="J674" s="30">
        <v>0</v>
      </c>
      <c r="K674" s="30">
        <f t="shared" si="57"/>
        <v>100</v>
      </c>
      <c r="L674" s="30">
        <v>300</v>
      </c>
      <c r="M674" s="30"/>
      <c r="N674" s="130">
        <v>150</v>
      </c>
      <c r="O674" s="157">
        <v>0</v>
      </c>
      <c r="P674" s="158">
        <f t="shared" si="54"/>
        <v>150</v>
      </c>
      <c r="Q674" s="398"/>
      <c r="R674" s="399">
        <v>70</v>
      </c>
      <c r="S674" s="400" t="s">
        <v>918</v>
      </c>
      <c r="T674" s="401"/>
    </row>
    <row r="675" spans="1:20">
      <c r="A675" s="31">
        <f t="shared" si="58"/>
        <v>350</v>
      </c>
      <c r="B675" s="31"/>
      <c r="C675" s="33"/>
      <c r="D675" s="392"/>
      <c r="E675" s="55"/>
      <c r="F675" s="55"/>
      <c r="G675" s="31" t="s">
        <v>919</v>
      </c>
      <c r="H675" s="279" t="s">
        <v>920</v>
      </c>
      <c r="I675" s="286">
        <v>150</v>
      </c>
      <c r="J675" s="30">
        <v>0</v>
      </c>
      <c r="K675" s="30">
        <f t="shared" si="57"/>
        <v>150</v>
      </c>
      <c r="L675" s="30">
        <v>500</v>
      </c>
      <c r="M675" s="30"/>
      <c r="N675" s="130">
        <v>150</v>
      </c>
      <c r="O675" s="157">
        <v>0</v>
      </c>
      <c r="P675" s="158">
        <f t="shared" si="54"/>
        <v>150</v>
      </c>
      <c r="Q675" s="398"/>
      <c r="R675" s="399"/>
      <c r="S675" s="400"/>
      <c r="T675" s="401"/>
    </row>
    <row r="676" spans="1:20">
      <c r="A676" s="31">
        <f t="shared" si="58"/>
        <v>351</v>
      </c>
      <c r="B676" s="31"/>
      <c r="C676" s="33"/>
      <c r="D676" s="392"/>
      <c r="E676" s="55"/>
      <c r="F676" s="55"/>
      <c r="G676" s="31" t="s">
        <v>921</v>
      </c>
      <c r="H676" s="279" t="s">
        <v>922</v>
      </c>
      <c r="I676" s="286">
        <v>200</v>
      </c>
      <c r="J676" s="30">
        <v>0</v>
      </c>
      <c r="K676" s="30">
        <f t="shared" si="57"/>
        <v>200</v>
      </c>
      <c r="L676" s="30"/>
      <c r="M676" s="30"/>
      <c r="N676" s="130">
        <v>200</v>
      </c>
      <c r="O676" s="157">
        <v>0</v>
      </c>
      <c r="P676" s="158">
        <f t="shared" si="54"/>
        <v>200</v>
      </c>
      <c r="Q676" s="398"/>
      <c r="R676" s="399"/>
      <c r="S676" s="400"/>
      <c r="T676" s="401"/>
    </row>
    <row r="677" spans="1:20" s="240" customFormat="1" hidden="1">
      <c r="A677" s="411"/>
      <c r="B677" s="411"/>
      <c r="C677" s="350"/>
      <c r="D677" s="413"/>
      <c r="E677" s="414"/>
      <c r="F677" s="414"/>
      <c r="G677" s="430" t="s">
        <v>923</v>
      </c>
      <c r="H677" s="431" t="s">
        <v>924</v>
      </c>
      <c r="I677" s="432"/>
      <c r="J677" s="415"/>
      <c r="K677" s="415"/>
      <c r="L677" s="415"/>
      <c r="M677" s="415"/>
      <c r="N677" s="134">
        <v>70</v>
      </c>
      <c r="O677" s="157">
        <v>0</v>
      </c>
      <c r="P677" s="158">
        <f t="shared" si="54"/>
        <v>70</v>
      </c>
      <c r="Q677" s="418"/>
      <c r="R677" s="416">
        <v>70</v>
      </c>
      <c r="S677" s="417"/>
      <c r="T677" s="419"/>
    </row>
    <row r="678" spans="1:20">
      <c r="A678" s="31">
        <f>A676+1</f>
        <v>352</v>
      </c>
      <c r="B678" s="31"/>
      <c r="C678" s="33"/>
      <c r="D678" s="392"/>
      <c r="E678" s="55"/>
      <c r="F678" s="55"/>
      <c r="G678" s="31" t="s">
        <v>925</v>
      </c>
      <c r="H678" s="279" t="s">
        <v>926</v>
      </c>
      <c r="I678" s="286">
        <v>100</v>
      </c>
      <c r="J678" s="30">
        <v>0</v>
      </c>
      <c r="K678" s="30">
        <f t="shared" si="57"/>
        <v>100</v>
      </c>
      <c r="L678" s="30">
        <v>300</v>
      </c>
      <c r="M678" s="30">
        <v>60</v>
      </c>
      <c r="N678" s="130">
        <v>200</v>
      </c>
      <c r="O678" s="157">
        <v>0</v>
      </c>
      <c r="P678" s="158">
        <f t="shared" si="54"/>
        <v>200</v>
      </c>
      <c r="Q678" s="398"/>
      <c r="R678" s="399">
        <v>70</v>
      </c>
      <c r="S678" s="400" t="s">
        <v>927</v>
      </c>
      <c r="T678" s="401"/>
    </row>
    <row r="679" spans="1:20">
      <c r="A679" s="31">
        <f>A678+1</f>
        <v>353</v>
      </c>
      <c r="B679" s="31" t="s">
        <v>928</v>
      </c>
      <c r="C679" s="33" t="s">
        <v>929</v>
      </c>
      <c r="D679" s="392">
        <v>50</v>
      </c>
      <c r="E679" s="55">
        <v>0</v>
      </c>
      <c r="F679" s="55">
        <f>D679</f>
        <v>50</v>
      </c>
      <c r="G679" s="31" t="s">
        <v>930</v>
      </c>
      <c r="H679" s="279" t="s">
        <v>931</v>
      </c>
      <c r="I679" s="286">
        <v>100</v>
      </c>
      <c r="J679" s="30">
        <v>0</v>
      </c>
      <c r="K679" s="30">
        <f t="shared" si="57"/>
        <v>100</v>
      </c>
      <c r="L679" s="30">
        <v>200</v>
      </c>
      <c r="M679" s="30">
        <v>60</v>
      </c>
      <c r="N679" s="130">
        <v>200</v>
      </c>
      <c r="O679" s="157">
        <v>0</v>
      </c>
      <c r="P679" s="158">
        <f t="shared" si="54"/>
        <v>200</v>
      </c>
      <c r="Q679" s="398"/>
      <c r="R679" s="399">
        <v>70</v>
      </c>
      <c r="S679" s="400" t="s">
        <v>932</v>
      </c>
      <c r="T679" s="401"/>
    </row>
    <row r="680" spans="1:20">
      <c r="A680" s="31">
        <f t="shared" ref="A680:A692" si="59">A679+1</f>
        <v>354</v>
      </c>
      <c r="B680" s="31"/>
      <c r="C680" s="28" t="s">
        <v>933</v>
      </c>
      <c r="D680" s="392"/>
      <c r="E680" s="55"/>
      <c r="F680" s="55"/>
      <c r="G680" s="31" t="s">
        <v>934</v>
      </c>
      <c r="H680" s="279" t="s">
        <v>935</v>
      </c>
      <c r="I680" s="286">
        <v>100</v>
      </c>
      <c r="J680" s="30">
        <v>0</v>
      </c>
      <c r="K680" s="30">
        <f t="shared" si="57"/>
        <v>100</v>
      </c>
      <c r="L680" s="30">
        <v>300</v>
      </c>
      <c r="M680" s="30">
        <v>60</v>
      </c>
      <c r="N680" s="130">
        <v>200</v>
      </c>
      <c r="O680" s="157">
        <v>0</v>
      </c>
      <c r="P680" s="158">
        <f t="shared" si="54"/>
        <v>200</v>
      </c>
      <c r="Q680" s="398"/>
      <c r="R680" s="399">
        <v>70</v>
      </c>
      <c r="S680" s="400" t="s">
        <v>936</v>
      </c>
      <c r="T680" s="401"/>
    </row>
    <row r="681" spans="1:20" ht="17.25" customHeight="1">
      <c r="A681" s="31">
        <f t="shared" si="59"/>
        <v>355</v>
      </c>
      <c r="B681" s="31" t="s">
        <v>937</v>
      </c>
      <c r="C681" s="33" t="s">
        <v>938</v>
      </c>
      <c r="D681" s="392">
        <v>150</v>
      </c>
      <c r="E681" s="55">
        <v>0</v>
      </c>
      <c r="F681" s="55">
        <f>D681</f>
        <v>150</v>
      </c>
      <c r="G681" s="31" t="s">
        <v>939</v>
      </c>
      <c r="H681" s="279" t="s">
        <v>940</v>
      </c>
      <c r="I681" s="286">
        <v>100</v>
      </c>
      <c r="J681" s="30">
        <v>0</v>
      </c>
      <c r="K681" s="30">
        <f t="shared" si="57"/>
        <v>100</v>
      </c>
      <c r="L681" s="30">
        <v>200</v>
      </c>
      <c r="M681" s="30">
        <v>60</v>
      </c>
      <c r="N681" s="130">
        <v>200</v>
      </c>
      <c r="O681" s="157">
        <v>0</v>
      </c>
      <c r="P681" s="158">
        <f t="shared" si="54"/>
        <v>200</v>
      </c>
      <c r="Q681" s="398"/>
      <c r="R681" s="399">
        <v>70</v>
      </c>
      <c r="S681" s="400" t="s">
        <v>941</v>
      </c>
      <c r="T681" s="401"/>
    </row>
    <row r="682" spans="1:20" ht="17.25" customHeight="1">
      <c r="A682" s="31">
        <f t="shared" si="59"/>
        <v>356</v>
      </c>
      <c r="B682" s="31"/>
      <c r="C682" s="33"/>
      <c r="D682" s="392"/>
      <c r="E682" s="55"/>
      <c r="F682" s="55"/>
      <c r="G682" s="31" t="s">
        <v>942</v>
      </c>
      <c r="H682" s="279" t="s">
        <v>943</v>
      </c>
      <c r="I682" s="286"/>
      <c r="J682" s="30"/>
      <c r="K682" s="30"/>
      <c r="L682" s="30"/>
      <c r="M682" s="30"/>
      <c r="N682" s="130">
        <v>100</v>
      </c>
      <c r="O682" s="157">
        <v>0</v>
      </c>
      <c r="P682" s="158">
        <f t="shared" si="54"/>
        <v>100</v>
      </c>
      <c r="Q682" s="398"/>
      <c r="R682" s="399">
        <v>100</v>
      </c>
      <c r="S682" s="400"/>
      <c r="T682" s="401"/>
    </row>
    <row r="683" spans="1:20" ht="17.25" customHeight="1">
      <c r="A683" s="31">
        <f t="shared" si="59"/>
        <v>357</v>
      </c>
      <c r="B683" s="31"/>
      <c r="C683" s="33"/>
      <c r="D683" s="392"/>
      <c r="E683" s="55"/>
      <c r="F683" s="55"/>
      <c r="G683" s="31" t="s">
        <v>888</v>
      </c>
      <c r="H683" s="279" t="s">
        <v>944</v>
      </c>
      <c r="I683" s="286"/>
      <c r="J683" s="30"/>
      <c r="K683" s="30"/>
      <c r="L683" s="30"/>
      <c r="M683" s="30"/>
      <c r="N683" s="130">
        <v>100</v>
      </c>
      <c r="O683" s="157">
        <v>0</v>
      </c>
      <c r="P683" s="158">
        <f t="shared" si="54"/>
        <v>100</v>
      </c>
      <c r="Q683" s="398"/>
      <c r="R683" s="399">
        <v>100</v>
      </c>
      <c r="S683" s="400"/>
      <c r="T683" s="401"/>
    </row>
    <row r="684" spans="1:20" ht="17.25" customHeight="1">
      <c r="A684" s="31">
        <f t="shared" si="59"/>
        <v>358</v>
      </c>
      <c r="B684" s="31"/>
      <c r="C684" s="33"/>
      <c r="D684" s="392"/>
      <c r="E684" s="55"/>
      <c r="F684" s="55"/>
      <c r="G684" s="31" t="s">
        <v>888</v>
      </c>
      <c r="H684" s="279" t="s">
        <v>871</v>
      </c>
      <c r="I684" s="286"/>
      <c r="J684" s="30"/>
      <c r="K684" s="30"/>
      <c r="L684" s="30"/>
      <c r="M684" s="30"/>
      <c r="N684" s="130">
        <v>150</v>
      </c>
      <c r="O684" s="157">
        <v>0</v>
      </c>
      <c r="P684" s="158">
        <f t="shared" si="54"/>
        <v>150</v>
      </c>
      <c r="Q684" s="398"/>
      <c r="R684" s="399">
        <v>120</v>
      </c>
      <c r="S684" s="400"/>
      <c r="T684" s="401"/>
    </row>
    <row r="685" spans="1:20" ht="17.25" customHeight="1">
      <c r="A685" s="31">
        <f t="shared" si="59"/>
        <v>359</v>
      </c>
      <c r="B685" s="31"/>
      <c r="C685" s="33"/>
      <c r="D685" s="392"/>
      <c r="E685" s="55"/>
      <c r="F685" s="55"/>
      <c r="G685" s="31" t="s">
        <v>945</v>
      </c>
      <c r="H685" s="279" t="s">
        <v>946</v>
      </c>
      <c r="I685" s="286"/>
      <c r="J685" s="30"/>
      <c r="K685" s="30"/>
      <c r="L685" s="30"/>
      <c r="M685" s="30"/>
      <c r="N685" s="130">
        <v>150</v>
      </c>
      <c r="O685" s="157">
        <v>0</v>
      </c>
      <c r="P685" s="158">
        <f t="shared" si="54"/>
        <v>150</v>
      </c>
      <c r="Q685" s="398"/>
      <c r="R685" s="399">
        <v>110</v>
      </c>
      <c r="S685" s="400"/>
      <c r="T685" s="401"/>
    </row>
    <row r="686" spans="1:20">
      <c r="A686" s="31">
        <f t="shared" si="59"/>
        <v>360</v>
      </c>
      <c r="B686" s="31" t="s">
        <v>947</v>
      </c>
      <c r="C686" s="33" t="s">
        <v>948</v>
      </c>
      <c r="D686" s="392">
        <v>100</v>
      </c>
      <c r="E686" s="55">
        <v>0</v>
      </c>
      <c r="F686" s="55">
        <f>D686</f>
        <v>100</v>
      </c>
      <c r="G686" s="424" t="s">
        <v>949</v>
      </c>
      <c r="H686" s="279" t="s">
        <v>929</v>
      </c>
      <c r="I686" s="286">
        <v>100</v>
      </c>
      <c r="J686" s="30">
        <v>0</v>
      </c>
      <c r="K686" s="30">
        <f t="shared" si="57"/>
        <v>100</v>
      </c>
      <c r="L686" s="30"/>
      <c r="M686" s="30"/>
      <c r="N686" s="130">
        <v>100</v>
      </c>
      <c r="O686" s="157">
        <v>0</v>
      </c>
      <c r="P686" s="158">
        <f t="shared" si="54"/>
        <v>100</v>
      </c>
      <c r="Q686" s="398"/>
      <c r="R686" s="399"/>
      <c r="S686" s="400"/>
      <c r="T686" s="401"/>
    </row>
    <row r="687" spans="1:20">
      <c r="A687" s="31">
        <f t="shared" si="59"/>
        <v>361</v>
      </c>
      <c r="B687" s="31"/>
      <c r="C687" s="28" t="s">
        <v>950</v>
      </c>
      <c r="D687" s="392"/>
      <c r="E687" s="55"/>
      <c r="F687" s="55"/>
      <c r="G687" s="424" t="s">
        <v>951</v>
      </c>
      <c r="H687" s="279" t="s">
        <v>952</v>
      </c>
      <c r="I687" s="286">
        <v>200</v>
      </c>
      <c r="J687" s="30">
        <v>0</v>
      </c>
      <c r="K687" s="30">
        <f t="shared" si="57"/>
        <v>200</v>
      </c>
      <c r="L687" s="30"/>
      <c r="M687" s="30">
        <v>150</v>
      </c>
      <c r="N687" s="130">
        <v>200</v>
      </c>
      <c r="O687" s="157">
        <v>0</v>
      </c>
      <c r="P687" s="158">
        <f t="shared" si="54"/>
        <v>200</v>
      </c>
      <c r="Q687" s="398"/>
      <c r="R687" s="399"/>
      <c r="S687" s="400"/>
      <c r="T687" s="401"/>
    </row>
    <row r="688" spans="1:20">
      <c r="A688" s="31">
        <f t="shared" si="59"/>
        <v>362</v>
      </c>
      <c r="B688" s="31" t="s">
        <v>953</v>
      </c>
      <c r="C688" s="33" t="s">
        <v>954</v>
      </c>
      <c r="D688" s="392">
        <v>50</v>
      </c>
      <c r="E688" s="55">
        <v>0</v>
      </c>
      <c r="F688" s="55">
        <f>D688</f>
        <v>50</v>
      </c>
      <c r="G688" s="424" t="s">
        <v>955</v>
      </c>
      <c r="H688" s="279" t="s">
        <v>956</v>
      </c>
      <c r="I688" s="286">
        <v>200</v>
      </c>
      <c r="J688" s="30">
        <v>0</v>
      </c>
      <c r="K688" s="30">
        <f t="shared" si="57"/>
        <v>200</v>
      </c>
      <c r="L688" s="30"/>
      <c r="M688" s="30">
        <v>200</v>
      </c>
      <c r="N688" s="130">
        <v>200</v>
      </c>
      <c r="O688" s="157">
        <v>0</v>
      </c>
      <c r="P688" s="158">
        <f t="shared" si="54"/>
        <v>200</v>
      </c>
      <c r="Q688" s="398"/>
      <c r="R688" s="399">
        <v>220</v>
      </c>
      <c r="S688" s="400"/>
      <c r="T688" s="401"/>
    </row>
    <row r="689" spans="1:20">
      <c r="A689" s="31">
        <f t="shared" si="59"/>
        <v>363</v>
      </c>
      <c r="B689" s="27"/>
      <c r="C689" s="28" t="s">
        <v>957</v>
      </c>
      <c r="D689" s="392"/>
      <c r="E689" s="55"/>
      <c r="F689" s="55"/>
      <c r="G689" s="424" t="s">
        <v>958</v>
      </c>
      <c r="H689" s="279" t="s">
        <v>959</v>
      </c>
      <c r="I689" s="286">
        <v>150</v>
      </c>
      <c r="J689" s="30">
        <v>0</v>
      </c>
      <c r="K689" s="30">
        <f t="shared" si="57"/>
        <v>150</v>
      </c>
      <c r="L689" s="30"/>
      <c r="M689" s="30"/>
      <c r="N689" s="130">
        <v>150</v>
      </c>
      <c r="O689" s="157">
        <v>0</v>
      </c>
      <c r="P689" s="158">
        <f t="shared" ref="P689:P752" si="60">O689+N689</f>
        <v>150</v>
      </c>
      <c r="Q689" s="398"/>
      <c r="R689" s="399">
        <v>220</v>
      </c>
      <c r="S689" s="400"/>
      <c r="T689" s="401"/>
    </row>
    <row r="690" spans="1:20">
      <c r="A690" s="31">
        <f t="shared" si="59"/>
        <v>364</v>
      </c>
      <c r="B690" s="31"/>
      <c r="C690" s="28" t="s">
        <v>960</v>
      </c>
      <c r="D690" s="392"/>
      <c r="E690" s="55"/>
      <c r="F690" s="55"/>
      <c r="G690" s="424" t="s">
        <v>961</v>
      </c>
      <c r="H690" s="279" t="s">
        <v>962</v>
      </c>
      <c r="I690" s="286">
        <v>200</v>
      </c>
      <c r="J690" s="30">
        <v>0</v>
      </c>
      <c r="K690" s="30">
        <f t="shared" si="57"/>
        <v>200</v>
      </c>
      <c r="L690" s="30"/>
      <c r="M690" s="30"/>
      <c r="N690" s="130">
        <v>200</v>
      </c>
      <c r="O690" s="157">
        <v>0</v>
      </c>
      <c r="P690" s="158">
        <f t="shared" si="60"/>
        <v>200</v>
      </c>
      <c r="Q690" s="398"/>
      <c r="R690" s="399"/>
      <c r="S690" s="400"/>
      <c r="T690" s="401"/>
    </row>
    <row r="691" spans="1:20">
      <c r="A691" s="31">
        <f t="shared" si="59"/>
        <v>365</v>
      </c>
      <c r="B691" s="31" t="s">
        <v>55</v>
      </c>
      <c r="C691" s="33" t="s">
        <v>963</v>
      </c>
      <c r="D691" s="392">
        <v>150</v>
      </c>
      <c r="E691" s="55">
        <v>0</v>
      </c>
      <c r="F691" s="55">
        <f t="shared" ref="F691:F754" si="61">D691</f>
        <v>150</v>
      </c>
      <c r="G691" s="424" t="s">
        <v>964</v>
      </c>
      <c r="H691" s="279" t="s">
        <v>954</v>
      </c>
      <c r="I691" s="286">
        <v>100</v>
      </c>
      <c r="J691" s="30">
        <v>0</v>
      </c>
      <c r="K691" s="30">
        <f t="shared" si="57"/>
        <v>100</v>
      </c>
      <c r="L691" s="30"/>
      <c r="M691" s="30"/>
      <c r="N691" s="130">
        <v>100</v>
      </c>
      <c r="O691" s="157">
        <v>0</v>
      </c>
      <c r="P691" s="158">
        <f t="shared" si="60"/>
        <v>100</v>
      </c>
      <c r="Q691" s="398"/>
      <c r="R691" s="399"/>
      <c r="S691" s="400"/>
      <c r="T691" s="401"/>
    </row>
    <row r="692" spans="1:20">
      <c r="A692" s="31">
        <f t="shared" si="59"/>
        <v>366</v>
      </c>
      <c r="B692" s="31" t="s">
        <v>965</v>
      </c>
      <c r="C692" s="33" t="s">
        <v>966</v>
      </c>
      <c r="D692" s="392">
        <v>150</v>
      </c>
      <c r="E692" s="55">
        <v>0</v>
      </c>
      <c r="F692" s="55">
        <f t="shared" si="61"/>
        <v>150</v>
      </c>
      <c r="G692" s="424" t="s">
        <v>967</v>
      </c>
      <c r="H692" s="279" t="s">
        <v>968</v>
      </c>
      <c r="I692" s="286">
        <v>100</v>
      </c>
      <c r="J692" s="30">
        <v>0</v>
      </c>
      <c r="K692" s="30">
        <f t="shared" si="57"/>
        <v>100</v>
      </c>
      <c r="L692" s="30"/>
      <c r="M692" s="30"/>
      <c r="N692" s="130">
        <v>100</v>
      </c>
      <c r="O692" s="157">
        <v>0</v>
      </c>
      <c r="P692" s="158">
        <f t="shared" si="60"/>
        <v>100</v>
      </c>
      <c r="Q692" s="398"/>
      <c r="R692" s="399"/>
      <c r="S692" s="400"/>
      <c r="T692" s="401"/>
    </row>
    <row r="693" spans="1:20" s="240" customFormat="1" hidden="1">
      <c r="A693" s="411"/>
      <c r="B693" s="411"/>
      <c r="C693" s="350"/>
      <c r="D693" s="413"/>
      <c r="E693" s="414"/>
      <c r="F693" s="414"/>
      <c r="G693" s="430" t="s">
        <v>969</v>
      </c>
      <c r="H693" s="431" t="s">
        <v>970</v>
      </c>
      <c r="I693" s="432"/>
      <c r="J693" s="415"/>
      <c r="K693" s="415"/>
      <c r="L693" s="415"/>
      <c r="M693" s="415"/>
      <c r="N693" s="134"/>
      <c r="O693" s="157">
        <v>0</v>
      </c>
      <c r="P693" s="158">
        <f t="shared" si="60"/>
        <v>0</v>
      </c>
      <c r="Q693" s="418"/>
      <c r="R693" s="416">
        <v>70</v>
      </c>
      <c r="S693" s="417"/>
      <c r="T693" s="419"/>
    </row>
    <row r="694" spans="1:20" s="240" customFormat="1" hidden="1">
      <c r="A694" s="411"/>
      <c r="B694" s="411"/>
      <c r="C694" s="350"/>
      <c r="D694" s="413"/>
      <c r="E694" s="414"/>
      <c r="F694" s="414"/>
      <c r="G694" s="430" t="s">
        <v>971</v>
      </c>
      <c r="H694" s="431" t="s">
        <v>972</v>
      </c>
      <c r="I694" s="432"/>
      <c r="J694" s="415"/>
      <c r="K694" s="415"/>
      <c r="L694" s="415"/>
      <c r="M694" s="415"/>
      <c r="N694" s="134"/>
      <c r="O694" s="157">
        <v>0</v>
      </c>
      <c r="P694" s="158">
        <f t="shared" si="60"/>
        <v>0</v>
      </c>
      <c r="Q694" s="418"/>
      <c r="R694" s="416">
        <v>70</v>
      </c>
      <c r="S694" s="417"/>
      <c r="T694" s="419"/>
    </row>
    <row r="695" spans="1:20" s="240" customFormat="1" hidden="1">
      <c r="A695" s="411"/>
      <c r="B695" s="411"/>
      <c r="C695" s="350"/>
      <c r="D695" s="413"/>
      <c r="E695" s="414"/>
      <c r="F695" s="414"/>
      <c r="G695" s="430" t="s">
        <v>973</v>
      </c>
      <c r="H695" s="431" t="s">
        <v>974</v>
      </c>
      <c r="I695" s="432"/>
      <c r="J695" s="415"/>
      <c r="K695" s="415"/>
      <c r="L695" s="415"/>
      <c r="M695" s="415"/>
      <c r="N695" s="134"/>
      <c r="O695" s="157">
        <v>0</v>
      </c>
      <c r="P695" s="158">
        <f t="shared" si="60"/>
        <v>0</v>
      </c>
      <c r="Q695" s="418"/>
      <c r="R695" s="416">
        <v>70</v>
      </c>
      <c r="S695" s="417" t="s">
        <v>975</v>
      </c>
      <c r="T695" s="419"/>
    </row>
    <row r="696" spans="1:20" s="240" customFormat="1" hidden="1">
      <c r="A696" s="411"/>
      <c r="B696" s="411"/>
      <c r="C696" s="350"/>
      <c r="D696" s="413"/>
      <c r="E696" s="414"/>
      <c r="F696" s="414"/>
      <c r="G696" s="430" t="s">
        <v>976</v>
      </c>
      <c r="H696" s="431" t="s">
        <v>977</v>
      </c>
      <c r="I696" s="432"/>
      <c r="J696" s="415"/>
      <c r="K696" s="415"/>
      <c r="L696" s="415"/>
      <c r="M696" s="415"/>
      <c r="N696" s="134"/>
      <c r="O696" s="157">
        <v>0</v>
      </c>
      <c r="P696" s="158">
        <f t="shared" si="60"/>
        <v>0</v>
      </c>
      <c r="Q696" s="418"/>
      <c r="R696" s="416">
        <v>70</v>
      </c>
      <c r="S696" s="417"/>
      <c r="T696" s="419"/>
    </row>
    <row r="697" spans="1:20" s="240" customFormat="1" hidden="1">
      <c r="A697" s="411"/>
      <c r="B697" s="411"/>
      <c r="C697" s="350"/>
      <c r="D697" s="413"/>
      <c r="E697" s="414"/>
      <c r="F697" s="414"/>
      <c r="G697" s="430" t="s">
        <v>978</v>
      </c>
      <c r="H697" s="431" t="s">
        <v>979</v>
      </c>
      <c r="I697" s="432"/>
      <c r="J697" s="415"/>
      <c r="K697" s="415"/>
      <c r="L697" s="415"/>
      <c r="M697" s="415"/>
      <c r="N697" s="134"/>
      <c r="O697" s="157">
        <v>0</v>
      </c>
      <c r="P697" s="158">
        <f t="shared" si="60"/>
        <v>0</v>
      </c>
      <c r="Q697" s="418"/>
      <c r="R697" s="416">
        <v>70</v>
      </c>
      <c r="S697" s="417"/>
      <c r="T697" s="419"/>
    </row>
    <row r="698" spans="1:20" s="240" customFormat="1" hidden="1">
      <c r="A698" s="411"/>
      <c r="B698" s="411"/>
      <c r="C698" s="350"/>
      <c r="D698" s="413"/>
      <c r="E698" s="414"/>
      <c r="F698" s="414"/>
      <c r="G698" s="430" t="s">
        <v>980</v>
      </c>
      <c r="H698" s="431" t="s">
        <v>981</v>
      </c>
      <c r="I698" s="432"/>
      <c r="J698" s="415"/>
      <c r="K698" s="415"/>
      <c r="L698" s="415"/>
      <c r="M698" s="415"/>
      <c r="N698" s="134"/>
      <c r="O698" s="157">
        <v>0</v>
      </c>
      <c r="P698" s="158">
        <f t="shared" si="60"/>
        <v>0</v>
      </c>
      <c r="Q698" s="418"/>
      <c r="R698" s="416">
        <v>70</v>
      </c>
      <c r="S698" s="417"/>
      <c r="T698" s="419"/>
    </row>
    <row r="699" spans="1:20">
      <c r="A699" s="31">
        <f>A692+1</f>
        <v>367</v>
      </c>
      <c r="B699" s="31"/>
      <c r="C699" s="33"/>
      <c r="D699" s="392"/>
      <c r="E699" s="55"/>
      <c r="F699" s="55"/>
      <c r="G699" s="424" t="s">
        <v>982</v>
      </c>
      <c r="H699" s="279" t="s">
        <v>983</v>
      </c>
      <c r="I699" s="286"/>
      <c r="J699" s="30"/>
      <c r="K699" s="30"/>
      <c r="L699" s="30"/>
      <c r="M699" s="30"/>
      <c r="N699" s="130">
        <v>100</v>
      </c>
      <c r="O699" s="157">
        <v>0</v>
      </c>
      <c r="P699" s="158">
        <f t="shared" si="60"/>
        <v>100</v>
      </c>
      <c r="Q699" s="398"/>
      <c r="R699" s="399">
        <v>70</v>
      </c>
      <c r="S699" s="400"/>
      <c r="T699" s="401"/>
    </row>
    <row r="700" spans="1:20" hidden="1">
      <c r="A700" s="31"/>
      <c r="B700" s="31"/>
      <c r="C700" s="33"/>
      <c r="D700" s="392"/>
      <c r="E700" s="55"/>
      <c r="F700" s="55"/>
      <c r="G700" s="424" t="s">
        <v>984</v>
      </c>
      <c r="H700" s="279" t="s">
        <v>985</v>
      </c>
      <c r="I700" s="286"/>
      <c r="J700" s="30"/>
      <c r="K700" s="30"/>
      <c r="L700" s="30"/>
      <c r="M700" s="30"/>
      <c r="N700" s="130"/>
      <c r="O700" s="157">
        <v>0</v>
      </c>
      <c r="P700" s="158">
        <f t="shared" si="60"/>
        <v>0</v>
      </c>
      <c r="Q700" s="398"/>
      <c r="R700" s="399">
        <v>70</v>
      </c>
      <c r="S700" s="400"/>
      <c r="T700" s="401"/>
    </row>
    <row r="701" spans="1:20" hidden="1">
      <c r="A701" s="31"/>
      <c r="B701" s="31"/>
      <c r="C701" s="33"/>
      <c r="D701" s="392"/>
      <c r="E701" s="55"/>
      <c r="F701" s="55"/>
      <c r="G701" s="424" t="s">
        <v>973</v>
      </c>
      <c r="H701" s="279" t="s">
        <v>974</v>
      </c>
      <c r="I701" s="286"/>
      <c r="J701" s="30"/>
      <c r="K701" s="30"/>
      <c r="L701" s="30"/>
      <c r="M701" s="30"/>
      <c r="N701" s="130"/>
      <c r="O701" s="157">
        <v>0</v>
      </c>
      <c r="P701" s="158">
        <f t="shared" si="60"/>
        <v>0</v>
      </c>
      <c r="Q701" s="398"/>
      <c r="R701" s="399">
        <v>100</v>
      </c>
      <c r="S701" s="400" t="s">
        <v>986</v>
      </c>
      <c r="T701" s="401"/>
    </row>
    <row r="702" spans="1:20" hidden="1">
      <c r="A702" s="31"/>
      <c r="B702" s="31"/>
      <c r="C702" s="33"/>
      <c r="D702" s="392"/>
      <c r="E702" s="55"/>
      <c r="F702" s="55"/>
      <c r="G702" s="424" t="s">
        <v>969</v>
      </c>
      <c r="H702" s="279" t="s">
        <v>970</v>
      </c>
      <c r="I702" s="286"/>
      <c r="J702" s="30"/>
      <c r="K702" s="30"/>
      <c r="L702" s="30"/>
      <c r="M702" s="30"/>
      <c r="N702" s="130"/>
      <c r="O702" s="157">
        <v>0</v>
      </c>
      <c r="P702" s="158">
        <f t="shared" si="60"/>
        <v>0</v>
      </c>
      <c r="Q702" s="398"/>
      <c r="R702" s="399">
        <v>100</v>
      </c>
      <c r="S702" s="400"/>
      <c r="T702" s="401"/>
    </row>
    <row r="703" spans="1:20" hidden="1">
      <c r="A703" s="31"/>
      <c r="B703" s="31"/>
      <c r="C703" s="33"/>
      <c r="D703" s="392"/>
      <c r="E703" s="55"/>
      <c r="F703" s="55"/>
      <c r="G703" s="424" t="s">
        <v>971</v>
      </c>
      <c r="H703" s="279" t="s">
        <v>972</v>
      </c>
      <c r="I703" s="286"/>
      <c r="J703" s="30"/>
      <c r="K703" s="30"/>
      <c r="L703" s="30"/>
      <c r="M703" s="30"/>
      <c r="N703" s="130"/>
      <c r="O703" s="157">
        <v>0</v>
      </c>
      <c r="P703" s="158">
        <f t="shared" si="60"/>
        <v>0</v>
      </c>
      <c r="Q703" s="398"/>
      <c r="R703" s="399">
        <v>100</v>
      </c>
      <c r="S703" s="400"/>
      <c r="T703" s="401"/>
    </row>
    <row r="704" spans="1:20" hidden="1">
      <c r="A704" s="31"/>
      <c r="B704" s="31"/>
      <c r="C704" s="33"/>
      <c r="D704" s="392"/>
      <c r="E704" s="55"/>
      <c r="F704" s="55"/>
      <c r="G704" s="424" t="s">
        <v>976</v>
      </c>
      <c r="H704" s="279" t="s">
        <v>977</v>
      </c>
      <c r="I704" s="286"/>
      <c r="J704" s="30"/>
      <c r="K704" s="30"/>
      <c r="L704" s="30"/>
      <c r="M704" s="30"/>
      <c r="N704" s="130"/>
      <c r="O704" s="157">
        <v>0</v>
      </c>
      <c r="P704" s="158">
        <f t="shared" si="60"/>
        <v>0</v>
      </c>
      <c r="Q704" s="398"/>
      <c r="R704" s="399">
        <v>100</v>
      </c>
      <c r="S704" s="400"/>
      <c r="T704" s="401"/>
    </row>
    <row r="705" spans="1:20" hidden="1">
      <c r="A705" s="31"/>
      <c r="B705" s="31"/>
      <c r="C705" s="33"/>
      <c r="D705" s="392"/>
      <c r="E705" s="55"/>
      <c r="F705" s="55"/>
      <c r="G705" s="424" t="s">
        <v>978</v>
      </c>
      <c r="H705" s="279" t="s">
        <v>979</v>
      </c>
      <c r="I705" s="286"/>
      <c r="J705" s="30"/>
      <c r="K705" s="30"/>
      <c r="L705" s="30"/>
      <c r="M705" s="30"/>
      <c r="N705" s="130"/>
      <c r="O705" s="157">
        <v>0</v>
      </c>
      <c r="P705" s="158">
        <f t="shared" si="60"/>
        <v>0</v>
      </c>
      <c r="Q705" s="398"/>
      <c r="R705" s="399">
        <v>100</v>
      </c>
      <c r="S705" s="400"/>
      <c r="T705" s="401"/>
    </row>
    <row r="706" spans="1:20" hidden="1">
      <c r="A706" s="31"/>
      <c r="B706" s="31"/>
      <c r="C706" s="33"/>
      <c r="D706" s="392"/>
      <c r="E706" s="55"/>
      <c r="F706" s="55"/>
      <c r="G706" s="424" t="s">
        <v>980</v>
      </c>
      <c r="H706" s="279" t="s">
        <v>981</v>
      </c>
      <c r="I706" s="286"/>
      <c r="J706" s="30"/>
      <c r="K706" s="30"/>
      <c r="L706" s="30"/>
      <c r="M706" s="30"/>
      <c r="N706" s="130"/>
      <c r="O706" s="157">
        <v>0</v>
      </c>
      <c r="P706" s="158">
        <f t="shared" si="60"/>
        <v>0</v>
      </c>
      <c r="Q706" s="398"/>
      <c r="R706" s="399">
        <v>100</v>
      </c>
      <c r="S706" s="400"/>
      <c r="T706" s="401"/>
    </row>
    <row r="707" spans="1:20">
      <c r="A707" s="31">
        <f>A699+1</f>
        <v>368</v>
      </c>
      <c r="B707" s="31"/>
      <c r="C707" s="33"/>
      <c r="D707" s="392"/>
      <c r="E707" s="55"/>
      <c r="F707" s="55"/>
      <c r="G707" s="424" t="s">
        <v>982</v>
      </c>
      <c r="H707" s="279" t="s">
        <v>983</v>
      </c>
      <c r="I707" s="286"/>
      <c r="J707" s="30"/>
      <c r="K707" s="30"/>
      <c r="L707" s="30"/>
      <c r="M707" s="30"/>
      <c r="N707" s="130">
        <v>100</v>
      </c>
      <c r="O707" s="157">
        <v>0</v>
      </c>
      <c r="P707" s="158">
        <f t="shared" si="60"/>
        <v>100</v>
      </c>
      <c r="Q707" s="398"/>
      <c r="R707" s="399">
        <v>100</v>
      </c>
      <c r="S707" s="400"/>
      <c r="T707" s="401"/>
    </row>
    <row r="708" spans="1:20" s="240" customFormat="1" hidden="1">
      <c r="A708" s="411"/>
      <c r="B708" s="411"/>
      <c r="C708" s="350"/>
      <c r="D708" s="413"/>
      <c r="E708" s="414"/>
      <c r="F708" s="414"/>
      <c r="G708" s="430" t="s">
        <v>984</v>
      </c>
      <c r="H708" s="431" t="s">
        <v>985</v>
      </c>
      <c r="I708" s="432"/>
      <c r="J708" s="415"/>
      <c r="K708" s="415"/>
      <c r="L708" s="415"/>
      <c r="M708" s="415"/>
      <c r="N708" s="134"/>
      <c r="O708" s="157">
        <v>0</v>
      </c>
      <c r="P708" s="158">
        <f t="shared" si="60"/>
        <v>0</v>
      </c>
      <c r="Q708" s="418"/>
      <c r="R708" s="399">
        <v>100</v>
      </c>
      <c r="S708" s="417"/>
      <c r="T708" s="419"/>
    </row>
    <row r="709" spans="1:20">
      <c r="A709" s="31">
        <f>A707+1</f>
        <v>369</v>
      </c>
      <c r="B709" s="31"/>
      <c r="C709" s="33"/>
      <c r="D709" s="392"/>
      <c r="E709" s="55"/>
      <c r="F709" s="55"/>
      <c r="G709" s="424" t="s">
        <v>987</v>
      </c>
      <c r="H709" s="279" t="s">
        <v>988</v>
      </c>
      <c r="I709" s="286"/>
      <c r="J709" s="30"/>
      <c r="K709" s="30"/>
      <c r="L709" s="30"/>
      <c r="M709" s="30"/>
      <c r="N709" s="130">
        <v>100</v>
      </c>
      <c r="O709" s="157">
        <v>0</v>
      </c>
      <c r="P709" s="158">
        <f t="shared" si="60"/>
        <v>100</v>
      </c>
      <c r="Q709" s="398"/>
      <c r="R709" s="399">
        <v>60</v>
      </c>
      <c r="S709" s="400"/>
      <c r="T709" s="401"/>
    </row>
    <row r="710" spans="1:20">
      <c r="A710" s="31">
        <f>A709+1</f>
        <v>370</v>
      </c>
      <c r="B710" s="31"/>
      <c r="C710" s="33"/>
      <c r="D710" s="392"/>
      <c r="E710" s="55"/>
      <c r="F710" s="55"/>
      <c r="G710" s="424" t="s">
        <v>989</v>
      </c>
      <c r="H710" s="279" t="s">
        <v>990</v>
      </c>
      <c r="I710" s="286"/>
      <c r="J710" s="30"/>
      <c r="K710" s="30"/>
      <c r="L710" s="30"/>
      <c r="M710" s="30"/>
      <c r="N710" s="130">
        <v>400</v>
      </c>
      <c r="O710" s="157">
        <v>0</v>
      </c>
      <c r="P710" s="158">
        <f t="shared" si="60"/>
        <v>400</v>
      </c>
      <c r="Q710" s="398"/>
      <c r="R710" s="399">
        <v>400</v>
      </c>
      <c r="S710" s="400"/>
      <c r="T710" s="401"/>
    </row>
    <row r="711" spans="1:20">
      <c r="A711" s="31">
        <f t="shared" ref="A711:A716" si="62">A710+1</f>
        <v>371</v>
      </c>
      <c r="B711" s="31"/>
      <c r="C711" s="33"/>
      <c r="D711" s="392"/>
      <c r="E711" s="55"/>
      <c r="F711" s="55"/>
      <c r="G711" s="424" t="s">
        <v>991</v>
      </c>
      <c r="H711" s="279" t="s">
        <v>992</v>
      </c>
      <c r="I711" s="286"/>
      <c r="J711" s="30"/>
      <c r="K711" s="30"/>
      <c r="L711" s="30"/>
      <c r="M711" s="30"/>
      <c r="N711" s="130">
        <v>400</v>
      </c>
      <c r="O711" s="157">
        <v>0</v>
      </c>
      <c r="P711" s="158">
        <f t="shared" si="60"/>
        <v>400</v>
      </c>
      <c r="Q711" s="398"/>
      <c r="R711" s="399">
        <v>400</v>
      </c>
      <c r="S711" s="400"/>
      <c r="T711" s="401"/>
    </row>
    <row r="712" spans="1:20">
      <c r="A712" s="31">
        <f t="shared" si="62"/>
        <v>372</v>
      </c>
      <c r="B712" s="31"/>
      <c r="C712" s="33"/>
      <c r="D712" s="392"/>
      <c r="E712" s="55"/>
      <c r="F712" s="55"/>
      <c r="G712" s="424" t="s">
        <v>993</v>
      </c>
      <c r="H712" s="279" t="s">
        <v>994</v>
      </c>
      <c r="I712" s="286"/>
      <c r="J712" s="30"/>
      <c r="K712" s="30"/>
      <c r="L712" s="30"/>
      <c r="M712" s="30"/>
      <c r="N712" s="130">
        <v>50</v>
      </c>
      <c r="O712" s="157">
        <v>0</v>
      </c>
      <c r="P712" s="158">
        <f t="shared" si="60"/>
        <v>50</v>
      </c>
      <c r="Q712" s="398"/>
      <c r="R712" s="399">
        <v>50</v>
      </c>
      <c r="S712" s="400"/>
      <c r="T712" s="401"/>
    </row>
    <row r="713" spans="1:20">
      <c r="A713" s="31">
        <f t="shared" si="62"/>
        <v>373</v>
      </c>
      <c r="B713" s="31"/>
      <c r="C713" s="33"/>
      <c r="D713" s="392"/>
      <c r="E713" s="55"/>
      <c r="F713" s="55"/>
      <c r="G713" s="424" t="s">
        <v>995</v>
      </c>
      <c r="H713" s="279" t="s">
        <v>996</v>
      </c>
      <c r="I713" s="286"/>
      <c r="J713" s="30"/>
      <c r="K713" s="30"/>
      <c r="L713" s="30"/>
      <c r="M713" s="30"/>
      <c r="N713" s="130">
        <v>100</v>
      </c>
      <c r="O713" s="157">
        <v>0</v>
      </c>
      <c r="P713" s="158">
        <f t="shared" si="60"/>
        <v>100</v>
      </c>
      <c r="Q713" s="398"/>
      <c r="R713" s="399">
        <v>100</v>
      </c>
      <c r="S713" s="400"/>
      <c r="T713" s="401"/>
    </row>
    <row r="714" spans="1:20">
      <c r="A714" s="31">
        <f t="shared" si="62"/>
        <v>374</v>
      </c>
      <c r="B714" s="31"/>
      <c r="C714" s="33"/>
      <c r="D714" s="392"/>
      <c r="E714" s="55"/>
      <c r="F714" s="55"/>
      <c r="G714" s="424" t="s">
        <v>997</v>
      </c>
      <c r="H714" s="279" t="s">
        <v>998</v>
      </c>
      <c r="I714" s="286"/>
      <c r="J714" s="30"/>
      <c r="K714" s="30"/>
      <c r="L714" s="30"/>
      <c r="M714" s="30"/>
      <c r="N714" s="130">
        <v>200</v>
      </c>
      <c r="O714" s="157">
        <v>0</v>
      </c>
      <c r="P714" s="158">
        <f t="shared" si="60"/>
        <v>200</v>
      </c>
      <c r="Q714" s="398"/>
      <c r="R714" s="399">
        <v>170</v>
      </c>
      <c r="S714" s="400"/>
      <c r="T714" s="401"/>
    </row>
    <row r="715" spans="1:20">
      <c r="A715" s="31">
        <f t="shared" si="62"/>
        <v>375</v>
      </c>
      <c r="B715" s="31"/>
      <c r="C715" s="33"/>
      <c r="D715" s="392"/>
      <c r="E715" s="55"/>
      <c r="F715" s="55"/>
      <c r="G715" s="424" t="s">
        <v>999</v>
      </c>
      <c r="H715" s="279" t="s">
        <v>1000</v>
      </c>
      <c r="I715" s="286"/>
      <c r="J715" s="30"/>
      <c r="K715" s="30"/>
      <c r="L715" s="30"/>
      <c r="M715" s="30"/>
      <c r="N715" s="130">
        <v>150</v>
      </c>
      <c r="O715" s="157">
        <v>0</v>
      </c>
      <c r="P715" s="158">
        <f t="shared" si="60"/>
        <v>150</v>
      </c>
      <c r="Q715" s="398"/>
      <c r="R715" s="399">
        <v>120</v>
      </c>
      <c r="S715" s="400"/>
      <c r="T715" s="401"/>
    </row>
    <row r="716" spans="1:20">
      <c r="A716" s="31">
        <f t="shared" si="62"/>
        <v>376</v>
      </c>
      <c r="B716" s="31"/>
      <c r="C716" s="33"/>
      <c r="D716" s="392"/>
      <c r="E716" s="55"/>
      <c r="F716" s="55"/>
      <c r="G716" s="424" t="s">
        <v>1001</v>
      </c>
      <c r="H716" s="279" t="s">
        <v>1002</v>
      </c>
      <c r="I716" s="286"/>
      <c r="J716" s="30"/>
      <c r="K716" s="30"/>
      <c r="L716" s="30"/>
      <c r="M716" s="30"/>
      <c r="N716" s="130">
        <v>150</v>
      </c>
      <c r="O716" s="157">
        <v>0</v>
      </c>
      <c r="P716" s="158">
        <f t="shared" si="60"/>
        <v>150</v>
      </c>
      <c r="Q716" s="398"/>
      <c r="R716" s="399">
        <v>150</v>
      </c>
      <c r="S716" s="400"/>
      <c r="T716" s="401"/>
    </row>
    <row r="717" spans="1:20" hidden="1">
      <c r="A717" s="31"/>
      <c r="B717" s="31"/>
      <c r="C717" s="33"/>
      <c r="D717" s="392"/>
      <c r="E717" s="55"/>
      <c r="F717" s="55"/>
      <c r="G717" s="424" t="s">
        <v>942</v>
      </c>
      <c r="H717" s="279" t="s">
        <v>943</v>
      </c>
      <c r="I717" s="286"/>
      <c r="J717" s="30"/>
      <c r="K717" s="30"/>
      <c r="L717" s="30"/>
      <c r="M717" s="30"/>
      <c r="N717" s="130">
        <v>100</v>
      </c>
      <c r="O717" s="157">
        <v>0</v>
      </c>
      <c r="P717" s="158">
        <f t="shared" si="60"/>
        <v>100</v>
      </c>
      <c r="Q717" s="398"/>
      <c r="R717" s="399">
        <v>100</v>
      </c>
      <c r="S717" s="400"/>
      <c r="T717" s="401"/>
    </row>
    <row r="718" spans="1:20" hidden="1">
      <c r="A718" s="31"/>
      <c r="B718" s="31"/>
      <c r="C718" s="33"/>
      <c r="D718" s="392"/>
      <c r="E718" s="55"/>
      <c r="F718" s="55"/>
      <c r="G718" s="430" t="s">
        <v>888</v>
      </c>
      <c r="H718" s="279" t="s">
        <v>944</v>
      </c>
      <c r="I718" s="286"/>
      <c r="J718" s="30"/>
      <c r="K718" s="30"/>
      <c r="L718" s="30"/>
      <c r="M718" s="30"/>
      <c r="N718" s="130">
        <v>100</v>
      </c>
      <c r="O718" s="157">
        <v>0</v>
      </c>
      <c r="P718" s="158">
        <f t="shared" si="60"/>
        <v>100</v>
      </c>
      <c r="Q718" s="398"/>
      <c r="R718" s="399">
        <v>100</v>
      </c>
      <c r="S718" s="400"/>
      <c r="T718" s="401"/>
    </row>
    <row r="719" spans="1:20" hidden="1">
      <c r="A719" s="31"/>
      <c r="B719" s="31"/>
      <c r="C719" s="33"/>
      <c r="D719" s="392"/>
      <c r="E719" s="55"/>
      <c r="F719" s="55"/>
      <c r="G719" s="424" t="s">
        <v>888</v>
      </c>
      <c r="H719" s="279" t="s">
        <v>871</v>
      </c>
      <c r="I719" s="286"/>
      <c r="J719" s="30"/>
      <c r="K719" s="30"/>
      <c r="L719" s="30"/>
      <c r="M719" s="30"/>
      <c r="N719" s="130">
        <v>120</v>
      </c>
      <c r="O719" s="157">
        <v>0</v>
      </c>
      <c r="P719" s="158">
        <f t="shared" si="60"/>
        <v>120</v>
      </c>
      <c r="Q719" s="398"/>
      <c r="R719" s="399">
        <v>120</v>
      </c>
      <c r="S719" s="400"/>
      <c r="T719" s="401"/>
    </row>
    <row r="720" spans="1:20" hidden="1">
      <c r="A720" s="31"/>
      <c r="B720" s="31"/>
      <c r="C720" s="33"/>
      <c r="D720" s="392"/>
      <c r="E720" s="55"/>
      <c r="F720" s="55"/>
      <c r="G720" s="424" t="s">
        <v>923</v>
      </c>
      <c r="H720" s="279" t="s">
        <v>924</v>
      </c>
      <c r="I720" s="286"/>
      <c r="J720" s="30"/>
      <c r="K720" s="30"/>
      <c r="L720" s="30"/>
      <c r="M720" s="30"/>
      <c r="N720" s="130">
        <v>70</v>
      </c>
      <c r="O720" s="157">
        <v>0</v>
      </c>
      <c r="P720" s="158">
        <f t="shared" si="60"/>
        <v>70</v>
      </c>
      <c r="Q720" s="398"/>
      <c r="R720" s="399">
        <v>70</v>
      </c>
      <c r="S720" s="400"/>
      <c r="T720" s="401"/>
    </row>
    <row r="721" spans="1:20" hidden="1">
      <c r="A721" s="31"/>
      <c r="B721" s="31"/>
      <c r="C721" s="33"/>
      <c r="D721" s="392"/>
      <c r="E721" s="55"/>
      <c r="F721" s="55"/>
      <c r="G721" s="424" t="s">
        <v>923</v>
      </c>
      <c r="H721" s="279" t="s">
        <v>912</v>
      </c>
      <c r="I721" s="286"/>
      <c r="J721" s="30"/>
      <c r="K721" s="30"/>
      <c r="L721" s="30"/>
      <c r="M721" s="30"/>
      <c r="N721" s="130">
        <v>70</v>
      </c>
      <c r="O721" s="157">
        <v>0</v>
      </c>
      <c r="P721" s="158">
        <f t="shared" si="60"/>
        <v>70</v>
      </c>
      <c r="Q721" s="398"/>
      <c r="R721" s="399">
        <v>70</v>
      </c>
      <c r="S721" s="400"/>
      <c r="T721" s="401"/>
    </row>
    <row r="722" spans="1:20" hidden="1">
      <c r="A722" s="31"/>
      <c r="B722" s="31"/>
      <c r="C722" s="33"/>
      <c r="D722" s="392"/>
      <c r="E722" s="55"/>
      <c r="F722" s="55"/>
      <c r="G722" s="424" t="s">
        <v>923</v>
      </c>
      <c r="H722" s="279" t="s">
        <v>915</v>
      </c>
      <c r="I722" s="286"/>
      <c r="J722" s="30"/>
      <c r="K722" s="30"/>
      <c r="L722" s="30"/>
      <c r="M722" s="30"/>
      <c r="N722" s="130">
        <v>70</v>
      </c>
      <c r="O722" s="157">
        <v>0</v>
      </c>
      <c r="P722" s="158">
        <f t="shared" si="60"/>
        <v>70</v>
      </c>
      <c r="Q722" s="398"/>
      <c r="R722" s="399">
        <v>70</v>
      </c>
      <c r="S722" s="400"/>
      <c r="T722" s="401"/>
    </row>
    <row r="723" spans="1:20" hidden="1">
      <c r="A723" s="31"/>
      <c r="B723" s="31"/>
      <c r="C723" s="33"/>
      <c r="D723" s="392"/>
      <c r="E723" s="55"/>
      <c r="F723" s="55"/>
      <c r="G723" s="424" t="s">
        <v>923</v>
      </c>
      <c r="H723" s="279" t="s">
        <v>918</v>
      </c>
      <c r="I723" s="286"/>
      <c r="J723" s="30"/>
      <c r="K723" s="30"/>
      <c r="L723" s="30"/>
      <c r="M723" s="30"/>
      <c r="N723" s="130">
        <v>70</v>
      </c>
      <c r="O723" s="157">
        <v>0</v>
      </c>
      <c r="P723" s="158">
        <f t="shared" si="60"/>
        <v>70</v>
      </c>
      <c r="Q723" s="398"/>
      <c r="R723" s="399">
        <v>70</v>
      </c>
      <c r="S723" s="400"/>
      <c r="T723" s="401"/>
    </row>
    <row r="724" spans="1:20" hidden="1">
      <c r="A724" s="31"/>
      <c r="B724" s="31"/>
      <c r="C724" s="33"/>
      <c r="D724" s="392"/>
      <c r="E724" s="55"/>
      <c r="F724" s="55"/>
      <c r="G724" s="424" t="s">
        <v>923</v>
      </c>
      <c r="H724" s="279" t="s">
        <v>927</v>
      </c>
      <c r="I724" s="286"/>
      <c r="J724" s="30"/>
      <c r="K724" s="30"/>
      <c r="L724" s="30"/>
      <c r="M724" s="30"/>
      <c r="N724" s="130">
        <v>70</v>
      </c>
      <c r="O724" s="157">
        <v>0</v>
      </c>
      <c r="P724" s="158">
        <f t="shared" si="60"/>
        <v>70</v>
      </c>
      <c r="Q724" s="398"/>
      <c r="R724" s="399">
        <v>70</v>
      </c>
      <c r="S724" s="400"/>
      <c r="T724" s="401"/>
    </row>
    <row r="725" spans="1:20" hidden="1">
      <c r="A725" s="31"/>
      <c r="B725" s="31"/>
      <c r="C725" s="33"/>
      <c r="D725" s="392"/>
      <c r="E725" s="55"/>
      <c r="F725" s="55"/>
      <c r="G725" s="424" t="s">
        <v>923</v>
      </c>
      <c r="H725" s="279" t="s">
        <v>932</v>
      </c>
      <c r="I725" s="286"/>
      <c r="J725" s="30"/>
      <c r="K725" s="30"/>
      <c r="L725" s="30"/>
      <c r="M725" s="30"/>
      <c r="N725" s="130">
        <v>70</v>
      </c>
      <c r="O725" s="157">
        <v>0</v>
      </c>
      <c r="P725" s="158">
        <f t="shared" si="60"/>
        <v>70</v>
      </c>
      <c r="Q725" s="398"/>
      <c r="R725" s="399">
        <v>70</v>
      </c>
      <c r="S725" s="400"/>
      <c r="T725" s="401"/>
    </row>
    <row r="726" spans="1:20" hidden="1">
      <c r="A726" s="31"/>
      <c r="B726" s="31"/>
      <c r="C726" s="33"/>
      <c r="D726" s="392"/>
      <c r="E726" s="55"/>
      <c r="F726" s="55"/>
      <c r="G726" s="424" t="s">
        <v>923</v>
      </c>
      <c r="H726" s="279" t="s">
        <v>936</v>
      </c>
      <c r="I726" s="286"/>
      <c r="J726" s="30"/>
      <c r="K726" s="30"/>
      <c r="L726" s="30"/>
      <c r="M726" s="30"/>
      <c r="N726" s="130">
        <v>70</v>
      </c>
      <c r="O726" s="157">
        <v>0</v>
      </c>
      <c r="P726" s="158">
        <f t="shared" si="60"/>
        <v>70</v>
      </c>
      <c r="Q726" s="398"/>
      <c r="R726" s="399">
        <v>70</v>
      </c>
      <c r="S726" s="400"/>
      <c r="T726" s="401"/>
    </row>
    <row r="727" spans="1:20" hidden="1">
      <c r="A727" s="31"/>
      <c r="B727" s="31"/>
      <c r="C727" s="33"/>
      <c r="D727" s="392"/>
      <c r="E727" s="55"/>
      <c r="F727" s="55"/>
      <c r="G727" s="424" t="s">
        <v>923</v>
      </c>
      <c r="H727" s="279" t="s">
        <v>941</v>
      </c>
      <c r="I727" s="286"/>
      <c r="J727" s="30"/>
      <c r="K727" s="30"/>
      <c r="L727" s="30"/>
      <c r="M727" s="30"/>
      <c r="N727" s="130">
        <v>70</v>
      </c>
      <c r="O727" s="157">
        <v>0</v>
      </c>
      <c r="P727" s="158">
        <f t="shared" si="60"/>
        <v>70</v>
      </c>
      <c r="Q727" s="398"/>
      <c r="R727" s="399">
        <v>70</v>
      </c>
      <c r="S727" s="400"/>
      <c r="T727" s="401"/>
    </row>
    <row r="728" spans="1:20" hidden="1">
      <c r="A728" s="31"/>
      <c r="B728" s="31"/>
      <c r="C728" s="33"/>
      <c r="D728" s="392"/>
      <c r="E728" s="55"/>
      <c r="F728" s="55"/>
      <c r="G728" s="424" t="s">
        <v>888</v>
      </c>
      <c r="H728" s="279" t="s">
        <v>889</v>
      </c>
      <c r="I728" s="286"/>
      <c r="J728" s="30"/>
      <c r="K728" s="30"/>
      <c r="L728" s="30"/>
      <c r="M728" s="30"/>
      <c r="N728" s="130">
        <v>150</v>
      </c>
      <c r="O728" s="157">
        <v>0</v>
      </c>
      <c r="P728" s="158">
        <f t="shared" si="60"/>
        <v>150</v>
      </c>
      <c r="Q728" s="398"/>
      <c r="R728" s="399">
        <v>150</v>
      </c>
      <c r="S728" s="400"/>
      <c r="T728" s="401"/>
    </row>
    <row r="729" spans="1:20" hidden="1">
      <c r="A729" s="31"/>
      <c r="B729" s="31"/>
      <c r="C729" s="33"/>
      <c r="D729" s="392"/>
      <c r="E729" s="55"/>
      <c r="F729" s="55"/>
      <c r="G729" s="424" t="s">
        <v>888</v>
      </c>
      <c r="H729" s="279" t="s">
        <v>884</v>
      </c>
      <c r="I729" s="286"/>
      <c r="J729" s="30"/>
      <c r="K729" s="30"/>
      <c r="L729" s="30"/>
      <c r="M729" s="30"/>
      <c r="N729" s="130">
        <v>100</v>
      </c>
      <c r="O729" s="157">
        <v>0</v>
      </c>
      <c r="P729" s="158">
        <f t="shared" si="60"/>
        <v>100</v>
      </c>
      <c r="Q729" s="398"/>
      <c r="R729" s="399">
        <v>100</v>
      </c>
      <c r="S729" s="400"/>
      <c r="T729" s="401"/>
    </row>
    <row r="730" spans="1:20" hidden="1">
      <c r="A730" s="31"/>
      <c r="B730" s="31"/>
      <c r="C730" s="33"/>
      <c r="D730" s="392"/>
      <c r="E730" s="55"/>
      <c r="F730" s="55"/>
      <c r="G730" s="424" t="s">
        <v>888</v>
      </c>
      <c r="H730" s="279" t="s">
        <v>887</v>
      </c>
      <c r="I730" s="286"/>
      <c r="J730" s="30"/>
      <c r="K730" s="30"/>
      <c r="L730" s="30"/>
      <c r="M730" s="30"/>
      <c r="N730" s="130">
        <v>100</v>
      </c>
      <c r="O730" s="157">
        <v>0</v>
      </c>
      <c r="P730" s="158">
        <f t="shared" si="60"/>
        <v>100</v>
      </c>
      <c r="Q730" s="398"/>
      <c r="R730" s="399">
        <v>100</v>
      </c>
      <c r="S730" s="400"/>
      <c r="T730" s="401"/>
    </row>
    <row r="731" spans="1:20" hidden="1">
      <c r="A731" s="31"/>
      <c r="B731" s="31"/>
      <c r="C731" s="33"/>
      <c r="D731" s="392"/>
      <c r="E731" s="55"/>
      <c r="F731" s="55"/>
      <c r="G731" s="424" t="s">
        <v>888</v>
      </c>
      <c r="H731" s="279" t="s">
        <v>891</v>
      </c>
      <c r="I731" s="286"/>
      <c r="J731" s="30"/>
      <c r="K731" s="30"/>
      <c r="L731" s="30"/>
      <c r="M731" s="30"/>
      <c r="N731" s="130">
        <v>150</v>
      </c>
      <c r="O731" s="157">
        <v>0</v>
      </c>
      <c r="P731" s="158">
        <f t="shared" si="60"/>
        <v>150</v>
      </c>
      <c r="Q731" s="398"/>
      <c r="R731" s="399">
        <v>150</v>
      </c>
      <c r="S731" s="400"/>
      <c r="T731" s="401"/>
    </row>
    <row r="732" spans="1:20" hidden="1">
      <c r="A732" s="31"/>
      <c r="B732" s="31"/>
      <c r="C732" s="33"/>
      <c r="D732" s="392"/>
      <c r="E732" s="55"/>
      <c r="F732" s="55"/>
      <c r="G732" s="424" t="s">
        <v>888</v>
      </c>
      <c r="H732" s="279" t="s">
        <v>893</v>
      </c>
      <c r="I732" s="286"/>
      <c r="J732" s="30"/>
      <c r="K732" s="30"/>
      <c r="L732" s="30"/>
      <c r="M732" s="30"/>
      <c r="N732" s="130">
        <v>120</v>
      </c>
      <c r="O732" s="157">
        <v>0</v>
      </c>
      <c r="P732" s="158">
        <f t="shared" si="60"/>
        <v>120</v>
      </c>
      <c r="Q732" s="398"/>
      <c r="R732" s="399">
        <v>120</v>
      </c>
      <c r="S732" s="400"/>
      <c r="T732" s="401"/>
    </row>
    <row r="733" spans="1:20" hidden="1">
      <c r="A733" s="31"/>
      <c r="B733" s="31"/>
      <c r="C733" s="33"/>
      <c r="D733" s="392"/>
      <c r="E733" s="55"/>
      <c r="F733" s="55"/>
      <c r="G733" s="424" t="s">
        <v>888</v>
      </c>
      <c r="H733" s="279" t="s">
        <v>895</v>
      </c>
      <c r="I733" s="286"/>
      <c r="J733" s="30"/>
      <c r="K733" s="30"/>
      <c r="L733" s="30"/>
      <c r="M733" s="30"/>
      <c r="N733" s="130">
        <v>200</v>
      </c>
      <c r="O733" s="157">
        <v>0</v>
      </c>
      <c r="P733" s="158">
        <f t="shared" si="60"/>
        <v>200</v>
      </c>
      <c r="Q733" s="398"/>
      <c r="R733" s="399">
        <v>200</v>
      </c>
      <c r="S733" s="400"/>
      <c r="T733" s="401"/>
    </row>
    <row r="734" spans="1:20" hidden="1">
      <c r="A734" s="31"/>
      <c r="B734" s="31"/>
      <c r="C734" s="33"/>
      <c r="D734" s="392"/>
      <c r="E734" s="55"/>
      <c r="F734" s="55"/>
      <c r="G734" s="424" t="s">
        <v>888</v>
      </c>
      <c r="H734" s="279" t="s">
        <v>897</v>
      </c>
      <c r="I734" s="286"/>
      <c r="J734" s="30"/>
      <c r="K734" s="30"/>
      <c r="L734" s="30"/>
      <c r="M734" s="30"/>
      <c r="N734" s="130">
        <v>180</v>
      </c>
      <c r="O734" s="157">
        <v>0</v>
      </c>
      <c r="P734" s="158">
        <f t="shared" si="60"/>
        <v>180</v>
      </c>
      <c r="Q734" s="398"/>
      <c r="R734" s="399">
        <v>180</v>
      </c>
      <c r="S734" s="400"/>
      <c r="T734" s="401"/>
    </row>
    <row r="735" spans="1:20" hidden="1">
      <c r="A735" s="31"/>
      <c r="B735" s="31"/>
      <c r="C735" s="33"/>
      <c r="D735" s="392"/>
      <c r="E735" s="55"/>
      <c r="F735" s="55"/>
      <c r="G735" s="424" t="s">
        <v>898</v>
      </c>
      <c r="H735" s="279" t="s">
        <v>899</v>
      </c>
      <c r="I735" s="286"/>
      <c r="J735" s="30"/>
      <c r="K735" s="30"/>
      <c r="L735" s="30"/>
      <c r="M735" s="30"/>
      <c r="N735" s="130">
        <v>100</v>
      </c>
      <c r="O735" s="157">
        <v>0</v>
      </c>
      <c r="P735" s="158">
        <f t="shared" si="60"/>
        <v>100</v>
      </c>
      <c r="Q735" s="398"/>
      <c r="R735" s="399">
        <v>100</v>
      </c>
      <c r="S735" s="400"/>
      <c r="T735" s="401"/>
    </row>
    <row r="736" spans="1:20" hidden="1">
      <c r="A736" s="31"/>
      <c r="B736" s="31"/>
      <c r="C736" s="33"/>
      <c r="D736" s="392"/>
      <c r="E736" s="55"/>
      <c r="F736" s="55"/>
      <c r="G736" s="424" t="s">
        <v>898</v>
      </c>
      <c r="H736" s="279" t="s">
        <v>900</v>
      </c>
      <c r="I736" s="286"/>
      <c r="J736" s="30"/>
      <c r="K736" s="30"/>
      <c r="L736" s="30"/>
      <c r="M736" s="30"/>
      <c r="N736" s="130">
        <v>120</v>
      </c>
      <c r="O736" s="157">
        <v>0</v>
      </c>
      <c r="P736" s="158">
        <f t="shared" si="60"/>
        <v>120</v>
      </c>
      <c r="Q736" s="398"/>
      <c r="R736" s="399">
        <v>120</v>
      </c>
      <c r="S736" s="400"/>
      <c r="T736" s="401"/>
    </row>
    <row r="737" spans="1:21" hidden="1">
      <c r="A737" s="31"/>
      <c r="B737" s="31"/>
      <c r="C737" s="33"/>
      <c r="D737" s="392"/>
      <c r="E737" s="55"/>
      <c r="F737" s="55"/>
      <c r="G737" s="424" t="s">
        <v>901</v>
      </c>
      <c r="H737" s="279" t="s">
        <v>874</v>
      </c>
      <c r="I737" s="286"/>
      <c r="J737" s="30"/>
      <c r="K737" s="30"/>
      <c r="L737" s="30"/>
      <c r="M737" s="30"/>
      <c r="N737" s="130">
        <v>180</v>
      </c>
      <c r="O737" s="157">
        <v>0</v>
      </c>
      <c r="P737" s="158">
        <f t="shared" si="60"/>
        <v>180</v>
      </c>
      <c r="Q737" s="398"/>
      <c r="R737" s="399">
        <v>180</v>
      </c>
      <c r="S737" s="400"/>
      <c r="T737" s="401"/>
    </row>
    <row r="738" spans="1:21" hidden="1">
      <c r="A738" s="31"/>
      <c r="B738" s="31"/>
      <c r="C738" s="33"/>
      <c r="D738" s="392"/>
      <c r="E738" s="55"/>
      <c r="F738" s="55"/>
      <c r="G738" s="424" t="s">
        <v>945</v>
      </c>
      <c r="H738" s="279" t="s">
        <v>946</v>
      </c>
      <c r="I738" s="286"/>
      <c r="J738" s="30"/>
      <c r="K738" s="30"/>
      <c r="L738" s="30"/>
      <c r="M738" s="30"/>
      <c r="N738" s="130">
        <v>110</v>
      </c>
      <c r="O738" s="157">
        <v>0</v>
      </c>
      <c r="P738" s="158">
        <f t="shared" si="60"/>
        <v>110</v>
      </c>
      <c r="Q738" s="398"/>
      <c r="R738" s="399">
        <v>110</v>
      </c>
      <c r="S738" s="400"/>
      <c r="T738" s="401"/>
    </row>
    <row r="739" spans="1:21" ht="30">
      <c r="A739" s="31">
        <f>A716+1</f>
        <v>377</v>
      </c>
      <c r="B739" s="31"/>
      <c r="C739" s="33"/>
      <c r="D739" s="392"/>
      <c r="E739" s="55"/>
      <c r="F739" s="55"/>
      <c r="G739" s="424" t="s">
        <v>1003</v>
      </c>
      <c r="H739" s="279" t="s">
        <v>1004</v>
      </c>
      <c r="I739" s="286"/>
      <c r="J739" s="30"/>
      <c r="K739" s="30"/>
      <c r="L739" s="30"/>
      <c r="M739" s="30"/>
      <c r="N739" s="130">
        <v>350</v>
      </c>
      <c r="O739" s="157">
        <v>0</v>
      </c>
      <c r="P739" s="158">
        <f t="shared" si="60"/>
        <v>350</v>
      </c>
      <c r="Q739" s="398"/>
      <c r="R739" s="399">
        <v>320</v>
      </c>
      <c r="S739" s="400"/>
      <c r="T739" s="401"/>
    </row>
    <row r="740" spans="1:21">
      <c r="A740" s="31">
        <f>A739+1</f>
        <v>378</v>
      </c>
      <c r="B740" s="31"/>
      <c r="C740" s="33"/>
      <c r="D740" s="392"/>
      <c r="E740" s="55"/>
      <c r="F740" s="55"/>
      <c r="G740" s="424" t="s">
        <v>1005</v>
      </c>
      <c r="H740" s="279" t="s">
        <v>1006</v>
      </c>
      <c r="I740" s="286"/>
      <c r="J740" s="30"/>
      <c r="K740" s="30"/>
      <c r="L740" s="30"/>
      <c r="M740" s="30"/>
      <c r="N740" s="130">
        <v>250</v>
      </c>
      <c r="O740" s="157">
        <v>0</v>
      </c>
      <c r="P740" s="158">
        <f t="shared" si="60"/>
        <v>250</v>
      </c>
      <c r="Q740" s="398"/>
      <c r="R740" s="399">
        <v>220</v>
      </c>
      <c r="S740" s="400"/>
      <c r="T740" s="401"/>
    </row>
    <row r="741" spans="1:21" ht="17.25" customHeight="1">
      <c r="A741" s="31">
        <f t="shared" ref="A741:A748" si="63">A740+1</f>
        <v>379</v>
      </c>
      <c r="B741" s="31"/>
      <c r="C741" s="33"/>
      <c r="D741" s="392"/>
      <c r="E741" s="55"/>
      <c r="F741" s="55"/>
      <c r="G741" s="424" t="s">
        <v>1007</v>
      </c>
      <c r="H741" s="279" t="s">
        <v>1008</v>
      </c>
      <c r="I741" s="286"/>
      <c r="J741" s="30"/>
      <c r="K741" s="30"/>
      <c r="L741" s="30"/>
      <c r="M741" s="30"/>
      <c r="N741" s="130">
        <v>250</v>
      </c>
      <c r="O741" s="157">
        <v>0</v>
      </c>
      <c r="P741" s="158">
        <f t="shared" si="60"/>
        <v>250</v>
      </c>
      <c r="Q741" s="398"/>
      <c r="R741" s="399">
        <v>220</v>
      </c>
      <c r="S741" s="400"/>
      <c r="T741" s="401"/>
    </row>
    <row r="742" spans="1:21" ht="30">
      <c r="A742" s="31">
        <f t="shared" si="63"/>
        <v>380</v>
      </c>
      <c r="B742" s="31"/>
      <c r="C742" s="33"/>
      <c r="D742" s="392"/>
      <c r="E742" s="55"/>
      <c r="F742" s="55"/>
      <c r="G742" s="424" t="s">
        <v>1009</v>
      </c>
      <c r="H742" s="279" t="s">
        <v>1010</v>
      </c>
      <c r="I742" s="286"/>
      <c r="J742" s="30"/>
      <c r="K742" s="30"/>
      <c r="L742" s="30"/>
      <c r="M742" s="30"/>
      <c r="N742" s="130">
        <v>250</v>
      </c>
      <c r="O742" s="157">
        <v>0</v>
      </c>
      <c r="P742" s="158">
        <f t="shared" si="60"/>
        <v>250</v>
      </c>
      <c r="Q742" s="398"/>
      <c r="R742" s="399">
        <v>220</v>
      </c>
      <c r="S742" s="400"/>
      <c r="T742" s="401"/>
    </row>
    <row r="743" spans="1:21" ht="30">
      <c r="A743" s="31">
        <f t="shared" si="63"/>
        <v>381</v>
      </c>
      <c r="B743" s="31"/>
      <c r="C743" s="33"/>
      <c r="D743" s="392"/>
      <c r="E743" s="55"/>
      <c r="F743" s="55"/>
      <c r="G743" s="424" t="s">
        <v>1011</v>
      </c>
      <c r="H743" s="279" t="s">
        <v>1012</v>
      </c>
      <c r="I743" s="286"/>
      <c r="J743" s="30"/>
      <c r="K743" s="30"/>
      <c r="L743" s="30"/>
      <c r="M743" s="30"/>
      <c r="N743" s="130">
        <v>250</v>
      </c>
      <c r="O743" s="157">
        <v>0</v>
      </c>
      <c r="P743" s="158">
        <f t="shared" si="60"/>
        <v>250</v>
      </c>
      <c r="Q743" s="398"/>
      <c r="R743" s="399">
        <v>220</v>
      </c>
      <c r="S743" s="400"/>
      <c r="T743" s="401"/>
    </row>
    <row r="744" spans="1:21" ht="30">
      <c r="A744" s="31">
        <f t="shared" si="63"/>
        <v>382</v>
      </c>
      <c r="B744" s="31"/>
      <c r="C744" s="33"/>
      <c r="D744" s="392"/>
      <c r="E744" s="55"/>
      <c r="F744" s="55"/>
      <c r="G744" s="424" t="s">
        <v>1013</v>
      </c>
      <c r="H744" s="279" t="s">
        <v>1014</v>
      </c>
      <c r="I744" s="286"/>
      <c r="J744" s="30"/>
      <c r="K744" s="30"/>
      <c r="L744" s="30"/>
      <c r="M744" s="30"/>
      <c r="N744" s="130">
        <v>250</v>
      </c>
      <c r="O744" s="157">
        <v>0</v>
      </c>
      <c r="P744" s="158">
        <f t="shared" si="60"/>
        <v>250</v>
      </c>
      <c r="Q744" s="398"/>
      <c r="R744" s="399">
        <v>220</v>
      </c>
      <c r="S744" s="400"/>
      <c r="T744" s="401"/>
    </row>
    <row r="745" spans="1:21">
      <c r="A745" s="31">
        <f t="shared" si="63"/>
        <v>383</v>
      </c>
      <c r="B745" s="31"/>
      <c r="C745" s="33"/>
      <c r="D745" s="392"/>
      <c r="E745" s="55"/>
      <c r="F745" s="55"/>
      <c r="G745" s="424" t="s">
        <v>1015</v>
      </c>
      <c r="H745" s="279" t="s">
        <v>1016</v>
      </c>
      <c r="I745" s="286"/>
      <c r="J745" s="30"/>
      <c r="K745" s="30"/>
      <c r="L745" s="30"/>
      <c r="M745" s="30"/>
      <c r="N745" s="130">
        <v>250</v>
      </c>
      <c r="O745" s="157">
        <v>0</v>
      </c>
      <c r="P745" s="158">
        <f t="shared" si="60"/>
        <v>250</v>
      </c>
      <c r="Q745" s="398"/>
      <c r="R745" s="399">
        <v>220</v>
      </c>
      <c r="S745" s="400"/>
      <c r="T745" s="401"/>
    </row>
    <row r="746" spans="1:21">
      <c r="A746" s="31">
        <f t="shared" si="63"/>
        <v>384</v>
      </c>
      <c r="B746" s="31"/>
      <c r="C746" s="33"/>
      <c r="D746" s="392"/>
      <c r="E746" s="55"/>
      <c r="F746" s="55"/>
      <c r="G746" s="424" t="s">
        <v>1017</v>
      </c>
      <c r="H746" s="279" t="s">
        <v>1018</v>
      </c>
      <c r="I746" s="286"/>
      <c r="J746" s="30"/>
      <c r="K746" s="30"/>
      <c r="L746" s="30"/>
      <c r="M746" s="30"/>
      <c r="N746" s="130">
        <v>250</v>
      </c>
      <c r="O746" s="157">
        <v>0</v>
      </c>
      <c r="P746" s="158">
        <f t="shared" si="60"/>
        <v>250</v>
      </c>
      <c r="Q746" s="398"/>
      <c r="R746" s="399">
        <v>220</v>
      </c>
      <c r="S746" s="400"/>
      <c r="T746" s="401"/>
    </row>
    <row r="747" spans="1:21" ht="30">
      <c r="A747" s="31">
        <f t="shared" si="63"/>
        <v>385</v>
      </c>
      <c r="B747" s="31"/>
      <c r="C747" s="33"/>
      <c r="D747" s="392"/>
      <c r="E747" s="55"/>
      <c r="F747" s="55"/>
      <c r="G747" s="424" t="s">
        <v>1019</v>
      </c>
      <c r="H747" s="279" t="s">
        <v>1020</v>
      </c>
      <c r="I747" s="286"/>
      <c r="J747" s="30"/>
      <c r="K747" s="30"/>
      <c r="L747" s="30"/>
      <c r="M747" s="30"/>
      <c r="N747" s="130">
        <v>200</v>
      </c>
      <c r="O747" s="157">
        <v>0</v>
      </c>
      <c r="P747" s="158">
        <f t="shared" si="60"/>
        <v>200</v>
      </c>
      <c r="Q747" s="398"/>
      <c r="R747" s="399">
        <v>160</v>
      </c>
      <c r="S747" s="400"/>
      <c r="T747" s="401"/>
    </row>
    <row r="748" spans="1:21" ht="30">
      <c r="A748" s="31">
        <f t="shared" si="63"/>
        <v>386</v>
      </c>
      <c r="B748" s="31"/>
      <c r="C748" s="33"/>
      <c r="D748" s="392"/>
      <c r="E748" s="55"/>
      <c r="F748" s="55"/>
      <c r="G748" s="424" t="s">
        <v>1021</v>
      </c>
      <c r="H748" s="279" t="s">
        <v>1022</v>
      </c>
      <c r="I748" s="286"/>
      <c r="J748" s="30"/>
      <c r="K748" s="30"/>
      <c r="L748" s="30"/>
      <c r="M748" s="30"/>
      <c r="N748" s="130">
        <v>200</v>
      </c>
      <c r="O748" s="157">
        <v>0</v>
      </c>
      <c r="P748" s="158">
        <f t="shared" si="60"/>
        <v>200</v>
      </c>
      <c r="Q748" s="398"/>
      <c r="R748" s="399">
        <v>160</v>
      </c>
      <c r="S748" s="400"/>
      <c r="T748" s="401"/>
    </row>
    <row r="749" spans="1:21">
      <c r="A749" s="31"/>
      <c r="B749" s="31" t="s">
        <v>1023</v>
      </c>
      <c r="C749" s="33" t="s">
        <v>1024</v>
      </c>
      <c r="D749" s="392">
        <v>150</v>
      </c>
      <c r="E749" s="55">
        <v>0</v>
      </c>
      <c r="F749" s="55">
        <f t="shared" si="61"/>
        <v>150</v>
      </c>
      <c r="G749" s="30"/>
      <c r="H749" s="28" t="s">
        <v>957</v>
      </c>
      <c r="I749" s="30"/>
      <c r="J749" s="30"/>
      <c r="K749" s="30"/>
      <c r="L749" s="30"/>
      <c r="M749" s="30"/>
      <c r="N749" s="130"/>
      <c r="O749" s="157"/>
      <c r="P749" s="158"/>
      <c r="Q749" s="398"/>
      <c r="R749" s="399"/>
    </row>
    <row r="750" spans="1:21">
      <c r="A750" s="31"/>
      <c r="B750" s="31"/>
      <c r="C750" s="33"/>
      <c r="D750" s="392"/>
      <c r="E750" s="55"/>
      <c r="F750" s="55"/>
      <c r="G750" s="30"/>
      <c r="H750" s="28" t="s">
        <v>960</v>
      </c>
      <c r="I750" s="30"/>
      <c r="J750" s="30"/>
      <c r="K750" s="30"/>
      <c r="L750" s="30"/>
      <c r="M750" s="30"/>
      <c r="N750" s="130"/>
      <c r="O750" s="157"/>
      <c r="P750" s="158"/>
      <c r="Q750" s="398"/>
      <c r="R750" s="399"/>
    </row>
    <row r="751" spans="1:21">
      <c r="A751" s="31">
        <v>387</v>
      </c>
      <c r="B751" s="31" t="s">
        <v>1025</v>
      </c>
      <c r="C751" s="33" t="s">
        <v>1026</v>
      </c>
      <c r="D751" s="392">
        <v>50</v>
      </c>
      <c r="E751" s="55">
        <v>0</v>
      </c>
      <c r="F751" s="55">
        <f t="shared" si="61"/>
        <v>50</v>
      </c>
      <c r="G751" s="31" t="s">
        <v>55</v>
      </c>
      <c r="H751" s="33" t="s">
        <v>1027</v>
      </c>
      <c r="I751" s="30"/>
      <c r="J751" s="30"/>
      <c r="K751" s="30"/>
      <c r="L751" s="30"/>
      <c r="M751" s="30"/>
      <c r="N751" s="130">
        <v>150</v>
      </c>
      <c r="O751" s="157">
        <v>0</v>
      </c>
      <c r="P751" s="158">
        <f t="shared" si="60"/>
        <v>150</v>
      </c>
      <c r="Q751" s="398"/>
      <c r="R751" s="399">
        <v>120</v>
      </c>
      <c r="S751" s="400"/>
      <c r="T751" s="401"/>
      <c r="U751" s="240"/>
    </row>
    <row r="752" spans="1:21">
      <c r="A752" s="31">
        <f>A751+1</f>
        <v>388</v>
      </c>
      <c r="B752" s="31"/>
      <c r="C752" s="33"/>
      <c r="D752" s="392"/>
      <c r="E752" s="55"/>
      <c r="F752" s="55"/>
      <c r="G752" s="31" t="s">
        <v>1028</v>
      </c>
      <c r="H752" s="33" t="s">
        <v>1029</v>
      </c>
      <c r="I752" s="30"/>
      <c r="J752" s="30"/>
      <c r="K752" s="30"/>
      <c r="L752" s="30"/>
      <c r="M752" s="30"/>
      <c r="N752" s="130">
        <v>200</v>
      </c>
      <c r="O752" s="157">
        <v>0</v>
      </c>
      <c r="P752" s="158">
        <f t="shared" si="60"/>
        <v>200</v>
      </c>
      <c r="Q752" s="398"/>
      <c r="R752" s="399">
        <v>180</v>
      </c>
      <c r="S752" s="400"/>
      <c r="T752" s="401"/>
      <c r="U752" s="240"/>
    </row>
    <row r="753" spans="1:21">
      <c r="A753" s="31">
        <f t="shared" ref="A753:A759" si="64">A752+1</f>
        <v>389</v>
      </c>
      <c r="B753" s="31" t="s">
        <v>1030</v>
      </c>
      <c r="C753" s="33" t="s">
        <v>1031</v>
      </c>
      <c r="D753" s="392">
        <v>100</v>
      </c>
      <c r="E753" s="55">
        <v>0</v>
      </c>
      <c r="F753" s="55">
        <f t="shared" si="61"/>
        <v>100</v>
      </c>
      <c r="G753" s="31" t="s">
        <v>1032</v>
      </c>
      <c r="H753" s="33" t="s">
        <v>966</v>
      </c>
      <c r="I753" s="30">
        <v>180</v>
      </c>
      <c r="J753" s="30">
        <v>0</v>
      </c>
      <c r="K753" s="30">
        <f t="shared" ref="K753:K758" si="65">I753+J753</f>
        <v>180</v>
      </c>
      <c r="L753" s="30">
        <v>100</v>
      </c>
      <c r="M753" s="30">
        <v>350</v>
      </c>
      <c r="N753" s="130">
        <v>150</v>
      </c>
      <c r="O753" s="157">
        <v>0</v>
      </c>
      <c r="P753" s="158">
        <f t="shared" ref="P753:P815" si="66">O753+N753</f>
        <v>150</v>
      </c>
      <c r="Q753" s="398"/>
      <c r="R753" s="399">
        <v>180</v>
      </c>
      <c r="S753" s="400"/>
      <c r="T753" s="401"/>
      <c r="U753" s="240"/>
    </row>
    <row r="754" spans="1:21">
      <c r="A754" s="31">
        <f t="shared" si="64"/>
        <v>390</v>
      </c>
      <c r="B754" s="31" t="s">
        <v>1033</v>
      </c>
      <c r="C754" s="33" t="s">
        <v>1034</v>
      </c>
      <c r="D754" s="392">
        <v>100</v>
      </c>
      <c r="E754" s="55">
        <v>0</v>
      </c>
      <c r="F754" s="55">
        <f t="shared" si="61"/>
        <v>100</v>
      </c>
      <c r="G754" s="31" t="s">
        <v>1035</v>
      </c>
      <c r="H754" s="33" t="s">
        <v>1024</v>
      </c>
      <c r="I754" s="30">
        <v>140</v>
      </c>
      <c r="J754" s="30">
        <v>0</v>
      </c>
      <c r="K754" s="30">
        <f t="shared" si="65"/>
        <v>140</v>
      </c>
      <c r="L754" s="30">
        <v>50</v>
      </c>
      <c r="M754" s="30">
        <v>250</v>
      </c>
      <c r="N754" s="130">
        <v>450</v>
      </c>
      <c r="O754" s="157">
        <v>0</v>
      </c>
      <c r="P754" s="158">
        <f t="shared" si="66"/>
        <v>450</v>
      </c>
      <c r="Q754" s="398"/>
      <c r="R754" s="399">
        <v>450</v>
      </c>
      <c r="S754" s="400"/>
      <c r="T754" s="400"/>
    </row>
    <row r="755" spans="1:21" ht="14.25" customHeight="1">
      <c r="A755" s="31">
        <f t="shared" si="64"/>
        <v>391</v>
      </c>
      <c r="B755" s="31"/>
      <c r="C755" s="28" t="s">
        <v>1036</v>
      </c>
      <c r="D755" s="392"/>
      <c r="E755" s="55"/>
      <c r="F755" s="55"/>
      <c r="G755" s="31" t="s">
        <v>1037</v>
      </c>
      <c r="H755" s="33" t="s">
        <v>1038</v>
      </c>
      <c r="I755" s="30">
        <v>100</v>
      </c>
      <c r="J755" s="30">
        <v>0</v>
      </c>
      <c r="K755" s="30">
        <f t="shared" si="65"/>
        <v>100</v>
      </c>
      <c r="L755" s="30">
        <v>50</v>
      </c>
      <c r="M755" s="30">
        <v>50</v>
      </c>
      <c r="N755" s="130">
        <v>50</v>
      </c>
      <c r="O755" s="157">
        <v>0</v>
      </c>
      <c r="P755" s="158">
        <f t="shared" si="66"/>
        <v>50</v>
      </c>
      <c r="Q755" s="398"/>
      <c r="R755" s="399">
        <v>100</v>
      </c>
      <c r="S755" s="13"/>
      <c r="T755" s="13"/>
    </row>
    <row r="756" spans="1:21" ht="17.25" customHeight="1">
      <c r="A756" s="31">
        <f t="shared" si="64"/>
        <v>392</v>
      </c>
      <c r="B756" s="31" t="s">
        <v>1039</v>
      </c>
      <c r="C756" s="33" t="s">
        <v>1040</v>
      </c>
      <c r="D756" s="392">
        <v>200</v>
      </c>
      <c r="E756" s="55">
        <v>0</v>
      </c>
      <c r="F756" s="55">
        <f>D756</f>
        <v>200</v>
      </c>
      <c r="G756" s="31" t="s">
        <v>1025</v>
      </c>
      <c r="H756" s="33" t="s">
        <v>1026</v>
      </c>
      <c r="I756" s="30">
        <v>100</v>
      </c>
      <c r="J756" s="30">
        <v>0</v>
      </c>
      <c r="K756" s="30">
        <f t="shared" si="65"/>
        <v>100</v>
      </c>
      <c r="L756" s="30">
        <v>50</v>
      </c>
      <c r="M756" s="30">
        <v>50</v>
      </c>
      <c r="N756" s="130">
        <v>50</v>
      </c>
      <c r="O756" s="157">
        <v>0</v>
      </c>
      <c r="P756" s="158">
        <f t="shared" si="66"/>
        <v>50</v>
      </c>
      <c r="Q756" s="398"/>
      <c r="R756" s="399"/>
      <c r="S756" s="400"/>
      <c r="T756" s="401"/>
    </row>
    <row r="757" spans="1:21">
      <c r="A757" s="31">
        <f t="shared" si="64"/>
        <v>393</v>
      </c>
      <c r="B757" s="31"/>
      <c r="C757" s="33"/>
      <c r="D757" s="392"/>
      <c r="E757" s="55"/>
      <c r="F757" s="55"/>
      <c r="G757" s="423" t="s">
        <v>1041</v>
      </c>
      <c r="H757" s="293" t="s">
        <v>1042</v>
      </c>
      <c r="I757" s="30"/>
      <c r="J757" s="30"/>
      <c r="K757" s="30"/>
      <c r="L757" s="30"/>
      <c r="M757" s="30"/>
      <c r="N757" s="130">
        <v>100</v>
      </c>
      <c r="O757" s="157">
        <v>0</v>
      </c>
      <c r="P757" s="158">
        <f t="shared" si="66"/>
        <v>100</v>
      </c>
      <c r="Q757" s="398"/>
      <c r="R757" s="399">
        <v>140</v>
      </c>
      <c r="S757" s="400"/>
      <c r="T757" s="401"/>
    </row>
    <row r="758" spans="1:21" ht="15.75" customHeight="1">
      <c r="A758" s="31">
        <f t="shared" si="64"/>
        <v>394</v>
      </c>
      <c r="B758" s="31"/>
      <c r="C758" s="28" t="s">
        <v>1043</v>
      </c>
      <c r="D758" s="392"/>
      <c r="E758" s="55"/>
      <c r="F758" s="55"/>
      <c r="G758" s="31" t="s">
        <v>1033</v>
      </c>
      <c r="H758" s="33" t="s">
        <v>1044</v>
      </c>
      <c r="I758" s="30">
        <v>120</v>
      </c>
      <c r="J758" s="30">
        <v>0</v>
      </c>
      <c r="K758" s="30">
        <f t="shared" si="65"/>
        <v>120</v>
      </c>
      <c r="L758" s="30">
        <v>100</v>
      </c>
      <c r="M758" s="30">
        <v>120</v>
      </c>
      <c r="N758" s="130">
        <v>150</v>
      </c>
      <c r="O758" s="157">
        <v>0</v>
      </c>
      <c r="P758" s="158">
        <f t="shared" si="66"/>
        <v>150</v>
      </c>
      <c r="Q758" s="398"/>
      <c r="R758" s="399"/>
      <c r="S758" s="400"/>
      <c r="T758" s="401"/>
    </row>
    <row r="759" spans="1:21" ht="15.75" customHeight="1">
      <c r="A759" s="31">
        <f t="shared" si="64"/>
        <v>395</v>
      </c>
      <c r="B759" s="31"/>
      <c r="C759" s="28"/>
      <c r="D759" s="392"/>
      <c r="E759" s="55"/>
      <c r="F759" s="55"/>
      <c r="G759" s="31" t="s">
        <v>1045</v>
      </c>
      <c r="H759" s="33" t="s">
        <v>1046</v>
      </c>
      <c r="I759" s="30"/>
      <c r="J759" s="30"/>
      <c r="K759" s="30"/>
      <c r="L759" s="30"/>
      <c r="M759" s="30"/>
      <c r="N759" s="130">
        <v>400</v>
      </c>
      <c r="O759" s="157">
        <v>0</v>
      </c>
      <c r="P759" s="158">
        <f t="shared" si="66"/>
        <v>400</v>
      </c>
      <c r="Q759" s="398"/>
      <c r="R759" s="399">
        <v>360</v>
      </c>
      <c r="S759" s="400"/>
      <c r="T759" s="401"/>
    </row>
    <row r="760" spans="1:21" ht="15.75" customHeight="1">
      <c r="A760" s="31"/>
      <c r="B760" s="31"/>
      <c r="C760" s="28"/>
      <c r="D760" s="392"/>
      <c r="E760" s="55"/>
      <c r="F760" s="55"/>
      <c r="G760" s="31"/>
      <c r="H760" s="28" t="s">
        <v>1047</v>
      </c>
      <c r="I760" s="30"/>
      <c r="J760" s="30"/>
      <c r="K760" s="30"/>
      <c r="L760" s="30"/>
      <c r="M760" s="30"/>
      <c r="N760" s="130"/>
      <c r="O760" s="157"/>
      <c r="P760" s="158"/>
      <c r="Q760" s="398"/>
      <c r="R760" s="399"/>
      <c r="S760" s="400"/>
      <c r="T760" s="401"/>
    </row>
    <row r="761" spans="1:21" ht="15.75" customHeight="1">
      <c r="A761" s="31">
        <v>396</v>
      </c>
      <c r="B761" s="31"/>
      <c r="C761" s="28"/>
      <c r="D761" s="392"/>
      <c r="E761" s="55"/>
      <c r="F761" s="55"/>
      <c r="G761" s="31" t="s">
        <v>1048</v>
      </c>
      <c r="H761" s="33" t="s">
        <v>1049</v>
      </c>
      <c r="I761" s="30"/>
      <c r="J761" s="30"/>
      <c r="K761" s="30"/>
      <c r="L761" s="30"/>
      <c r="M761" s="30"/>
      <c r="N761" s="130">
        <v>700</v>
      </c>
      <c r="O761" s="157">
        <v>0</v>
      </c>
      <c r="P761" s="158">
        <f t="shared" si="66"/>
        <v>700</v>
      </c>
      <c r="Q761" s="398"/>
      <c r="R761" s="399">
        <v>700</v>
      </c>
      <c r="S761" s="400"/>
      <c r="T761" s="401"/>
    </row>
    <row r="762" spans="1:21" ht="15.75" customHeight="1">
      <c r="A762" s="31">
        <f>A761+1</f>
        <v>397</v>
      </c>
      <c r="B762" s="31"/>
      <c r="C762" s="28"/>
      <c r="D762" s="392"/>
      <c r="E762" s="55"/>
      <c r="F762" s="55"/>
      <c r="G762" s="31" t="s">
        <v>1050</v>
      </c>
      <c r="H762" s="33" t="s">
        <v>1051</v>
      </c>
      <c r="I762" s="30"/>
      <c r="J762" s="30"/>
      <c r="K762" s="30"/>
      <c r="L762" s="30"/>
      <c r="M762" s="30"/>
      <c r="N762" s="130">
        <v>300</v>
      </c>
      <c r="O762" s="157">
        <v>0</v>
      </c>
      <c r="P762" s="158">
        <f t="shared" si="66"/>
        <v>300</v>
      </c>
      <c r="Q762" s="398"/>
      <c r="R762" s="399">
        <v>300</v>
      </c>
      <c r="S762" s="400"/>
      <c r="T762" s="401"/>
    </row>
    <row r="763" spans="1:21" ht="15.75" customHeight="1">
      <c r="A763" s="31">
        <f t="shared" ref="A763:A803" si="67">A762+1</f>
        <v>398</v>
      </c>
      <c r="B763" s="31"/>
      <c r="C763" s="28"/>
      <c r="D763" s="392"/>
      <c r="E763" s="55"/>
      <c r="F763" s="55"/>
      <c r="G763" s="31" t="s">
        <v>1052</v>
      </c>
      <c r="H763" s="33" t="s">
        <v>87</v>
      </c>
      <c r="I763" s="30"/>
      <c r="J763" s="30"/>
      <c r="K763" s="30"/>
      <c r="L763" s="30"/>
      <c r="M763" s="30"/>
      <c r="N763" s="130">
        <v>150</v>
      </c>
      <c r="O763" s="157">
        <v>0</v>
      </c>
      <c r="P763" s="158">
        <f t="shared" si="66"/>
        <v>150</v>
      </c>
      <c r="Q763" s="398"/>
      <c r="R763" s="399">
        <v>150</v>
      </c>
      <c r="S763" s="400"/>
      <c r="T763" s="401"/>
    </row>
    <row r="764" spans="1:21" ht="15.75" customHeight="1">
      <c r="A764" s="31">
        <f t="shared" si="67"/>
        <v>399</v>
      </c>
      <c r="B764" s="31"/>
      <c r="C764" s="28"/>
      <c r="D764" s="392"/>
      <c r="E764" s="55"/>
      <c r="F764" s="55"/>
      <c r="G764" s="31" t="s">
        <v>1053</v>
      </c>
      <c r="H764" s="33" t="s">
        <v>1054</v>
      </c>
      <c r="I764" s="30"/>
      <c r="J764" s="30"/>
      <c r="K764" s="30"/>
      <c r="L764" s="30"/>
      <c r="M764" s="30"/>
      <c r="N764" s="130">
        <v>350</v>
      </c>
      <c r="O764" s="157">
        <v>0</v>
      </c>
      <c r="P764" s="158">
        <f t="shared" si="66"/>
        <v>350</v>
      </c>
      <c r="Q764" s="398"/>
      <c r="R764" s="399">
        <v>330</v>
      </c>
      <c r="S764" s="400"/>
      <c r="T764" s="401"/>
    </row>
    <row r="765" spans="1:21" ht="15.75" customHeight="1">
      <c r="A765" s="31">
        <f t="shared" si="67"/>
        <v>400</v>
      </c>
      <c r="B765" s="31"/>
      <c r="C765" s="28"/>
      <c r="D765" s="392"/>
      <c r="E765" s="55"/>
      <c r="F765" s="55"/>
      <c r="G765" s="31" t="s">
        <v>1055</v>
      </c>
      <c r="H765" s="33" t="s">
        <v>1056</v>
      </c>
      <c r="I765" s="30"/>
      <c r="J765" s="30"/>
      <c r="K765" s="30"/>
      <c r="L765" s="30"/>
      <c r="M765" s="30"/>
      <c r="N765" s="130">
        <v>350</v>
      </c>
      <c r="O765" s="157">
        <v>0</v>
      </c>
      <c r="P765" s="158">
        <f t="shared" si="66"/>
        <v>350</v>
      </c>
      <c r="Q765" s="398"/>
      <c r="R765" s="399">
        <v>330</v>
      </c>
      <c r="S765" s="400"/>
      <c r="T765" s="401"/>
    </row>
    <row r="766" spans="1:21" ht="15.75" customHeight="1">
      <c r="A766" s="31">
        <f t="shared" si="67"/>
        <v>401</v>
      </c>
      <c r="B766" s="31"/>
      <c r="C766" s="28"/>
      <c r="D766" s="392"/>
      <c r="E766" s="55"/>
      <c r="F766" s="55"/>
      <c r="G766" s="31" t="s">
        <v>1057</v>
      </c>
      <c r="H766" s="33" t="s">
        <v>1058</v>
      </c>
      <c r="I766" s="30"/>
      <c r="J766" s="30"/>
      <c r="K766" s="30"/>
      <c r="L766" s="30"/>
      <c r="M766" s="30"/>
      <c r="N766" s="130">
        <v>600</v>
      </c>
      <c r="O766" s="157">
        <v>0</v>
      </c>
      <c r="P766" s="158">
        <f t="shared" si="66"/>
        <v>600</v>
      </c>
      <c r="Q766" s="398"/>
      <c r="R766" s="399">
        <v>600</v>
      </c>
      <c r="S766" s="400"/>
      <c r="T766" s="401"/>
    </row>
    <row r="767" spans="1:21" ht="15.75" customHeight="1">
      <c r="A767" s="31">
        <f t="shared" si="67"/>
        <v>402</v>
      </c>
      <c r="B767" s="31"/>
      <c r="C767" s="28"/>
      <c r="D767" s="392"/>
      <c r="E767" s="55"/>
      <c r="F767" s="55"/>
      <c r="G767" s="31" t="s">
        <v>1059</v>
      </c>
      <c r="H767" s="33" t="s">
        <v>1060</v>
      </c>
      <c r="I767" s="30"/>
      <c r="J767" s="30"/>
      <c r="K767" s="30"/>
      <c r="L767" s="30"/>
      <c r="M767" s="30"/>
      <c r="N767" s="130">
        <v>350</v>
      </c>
      <c r="O767" s="157">
        <v>0</v>
      </c>
      <c r="P767" s="158">
        <f t="shared" si="66"/>
        <v>350</v>
      </c>
      <c r="Q767" s="398"/>
      <c r="R767" s="399">
        <v>330</v>
      </c>
      <c r="S767" s="400"/>
      <c r="T767" s="401"/>
    </row>
    <row r="768" spans="1:21" ht="15.75" customHeight="1">
      <c r="A768" s="31">
        <f t="shared" si="67"/>
        <v>403</v>
      </c>
      <c r="B768" s="31"/>
      <c r="C768" s="28"/>
      <c r="D768" s="392"/>
      <c r="E768" s="55"/>
      <c r="F768" s="55"/>
      <c r="G768" s="31" t="s">
        <v>1061</v>
      </c>
      <c r="H768" s="33" t="s">
        <v>1062</v>
      </c>
      <c r="I768" s="30"/>
      <c r="J768" s="30"/>
      <c r="K768" s="30"/>
      <c r="L768" s="30"/>
      <c r="M768" s="30"/>
      <c r="N768" s="130">
        <v>350</v>
      </c>
      <c r="O768" s="157">
        <v>0</v>
      </c>
      <c r="P768" s="158">
        <f t="shared" si="66"/>
        <v>350</v>
      </c>
      <c r="Q768" s="398"/>
      <c r="R768" s="399">
        <v>330</v>
      </c>
      <c r="S768" s="400"/>
      <c r="T768" s="401"/>
    </row>
    <row r="769" spans="1:20" ht="15.75" customHeight="1">
      <c r="A769" s="31">
        <f t="shared" si="67"/>
        <v>404</v>
      </c>
      <c r="B769" s="31"/>
      <c r="C769" s="28"/>
      <c r="D769" s="392"/>
      <c r="E769" s="55"/>
      <c r="F769" s="55"/>
      <c r="G769" s="31" t="s">
        <v>1063</v>
      </c>
      <c r="H769" s="33" t="s">
        <v>1064</v>
      </c>
      <c r="I769" s="30"/>
      <c r="J769" s="30"/>
      <c r="K769" s="30"/>
      <c r="L769" s="30"/>
      <c r="M769" s="30"/>
      <c r="N769" s="130">
        <v>600</v>
      </c>
      <c r="O769" s="157">
        <v>0</v>
      </c>
      <c r="P769" s="158">
        <f t="shared" si="66"/>
        <v>600</v>
      </c>
      <c r="Q769" s="398"/>
      <c r="R769" s="399">
        <v>600</v>
      </c>
      <c r="S769" s="400"/>
      <c r="T769" s="401"/>
    </row>
    <row r="770" spans="1:20" ht="15.75" customHeight="1">
      <c r="A770" s="31">
        <f t="shared" si="67"/>
        <v>405</v>
      </c>
      <c r="B770" s="31"/>
      <c r="C770" s="28"/>
      <c r="D770" s="392"/>
      <c r="E770" s="55"/>
      <c r="F770" s="55"/>
      <c r="G770" s="31" t="s">
        <v>1065</v>
      </c>
      <c r="H770" s="33" t="s">
        <v>1066</v>
      </c>
      <c r="I770" s="30"/>
      <c r="J770" s="30"/>
      <c r="K770" s="30"/>
      <c r="L770" s="30"/>
      <c r="M770" s="30"/>
      <c r="N770" s="130">
        <v>500</v>
      </c>
      <c r="O770" s="157">
        <v>0</v>
      </c>
      <c r="P770" s="158">
        <f t="shared" si="66"/>
        <v>500</v>
      </c>
      <c r="Q770" s="398"/>
      <c r="R770" s="399">
        <v>480</v>
      </c>
      <c r="S770" s="400"/>
      <c r="T770" s="401"/>
    </row>
    <row r="771" spans="1:20" ht="15.75" customHeight="1">
      <c r="A771" s="31">
        <f t="shared" si="67"/>
        <v>406</v>
      </c>
      <c r="B771" s="31"/>
      <c r="C771" s="28"/>
      <c r="D771" s="392"/>
      <c r="E771" s="55"/>
      <c r="F771" s="55"/>
      <c r="G771" s="31" t="s">
        <v>1067</v>
      </c>
      <c r="H771" s="33" t="s">
        <v>1068</v>
      </c>
      <c r="I771" s="30"/>
      <c r="J771" s="30"/>
      <c r="K771" s="30"/>
      <c r="L771" s="30"/>
      <c r="M771" s="30"/>
      <c r="N771" s="130">
        <v>500</v>
      </c>
      <c r="O771" s="157">
        <v>0</v>
      </c>
      <c r="P771" s="158">
        <f t="shared" si="66"/>
        <v>500</v>
      </c>
      <c r="Q771" s="398"/>
      <c r="R771" s="399">
        <v>480</v>
      </c>
      <c r="S771" s="400"/>
      <c r="T771" s="401"/>
    </row>
    <row r="772" spans="1:20" ht="15.75" customHeight="1">
      <c r="A772" s="31">
        <f t="shared" si="67"/>
        <v>407</v>
      </c>
      <c r="B772" s="31"/>
      <c r="C772" s="28"/>
      <c r="D772" s="392"/>
      <c r="E772" s="55"/>
      <c r="F772" s="55"/>
      <c r="G772" s="31" t="s">
        <v>1069</v>
      </c>
      <c r="H772" s="33" t="s">
        <v>1070</v>
      </c>
      <c r="I772" s="30"/>
      <c r="J772" s="30"/>
      <c r="K772" s="30"/>
      <c r="L772" s="30"/>
      <c r="M772" s="30"/>
      <c r="N772" s="130">
        <v>1100</v>
      </c>
      <c r="O772" s="157">
        <v>0</v>
      </c>
      <c r="P772" s="158">
        <f t="shared" si="66"/>
        <v>1100</v>
      </c>
      <c r="Q772" s="398"/>
      <c r="R772" s="399">
        <v>1100</v>
      </c>
      <c r="S772" s="400"/>
      <c r="T772" s="401"/>
    </row>
    <row r="773" spans="1:20" ht="15.75" customHeight="1">
      <c r="A773" s="31">
        <f t="shared" si="67"/>
        <v>408</v>
      </c>
      <c r="B773" s="31"/>
      <c r="C773" s="28"/>
      <c r="D773" s="392"/>
      <c r="E773" s="55"/>
      <c r="F773" s="55"/>
      <c r="G773" s="31" t="s">
        <v>1071</v>
      </c>
      <c r="H773" s="33" t="s">
        <v>1072</v>
      </c>
      <c r="I773" s="30"/>
      <c r="J773" s="30"/>
      <c r="K773" s="30"/>
      <c r="L773" s="30"/>
      <c r="M773" s="30"/>
      <c r="N773" s="130">
        <v>550</v>
      </c>
      <c r="O773" s="157">
        <v>0</v>
      </c>
      <c r="P773" s="158">
        <f t="shared" si="66"/>
        <v>550</v>
      </c>
      <c r="Q773" s="398"/>
      <c r="R773" s="399">
        <v>550</v>
      </c>
      <c r="S773" s="400"/>
      <c r="T773" s="401"/>
    </row>
    <row r="774" spans="1:20" ht="15.75" customHeight="1">
      <c r="A774" s="31">
        <f t="shared" si="67"/>
        <v>409</v>
      </c>
      <c r="B774" s="31"/>
      <c r="C774" s="28"/>
      <c r="D774" s="392"/>
      <c r="E774" s="55"/>
      <c r="F774" s="55"/>
      <c r="G774" s="31" t="s">
        <v>1073</v>
      </c>
      <c r="H774" s="33" t="s">
        <v>1074</v>
      </c>
      <c r="I774" s="30"/>
      <c r="J774" s="30"/>
      <c r="K774" s="30"/>
      <c r="L774" s="30"/>
      <c r="M774" s="30"/>
      <c r="N774" s="130">
        <v>300</v>
      </c>
      <c r="O774" s="157">
        <v>0</v>
      </c>
      <c r="P774" s="158">
        <f t="shared" si="66"/>
        <v>300</v>
      </c>
      <c r="Q774" s="398"/>
      <c r="R774" s="399">
        <v>300</v>
      </c>
      <c r="S774" s="400"/>
      <c r="T774" s="401"/>
    </row>
    <row r="775" spans="1:20" ht="15.75" customHeight="1">
      <c r="A775" s="31">
        <f t="shared" si="67"/>
        <v>410</v>
      </c>
      <c r="B775" s="31"/>
      <c r="C775" s="28"/>
      <c r="D775" s="392"/>
      <c r="E775" s="55"/>
      <c r="F775" s="55"/>
      <c r="G775" s="31" t="s">
        <v>1075</v>
      </c>
      <c r="H775" s="33" t="s">
        <v>1076</v>
      </c>
      <c r="I775" s="30"/>
      <c r="J775" s="30"/>
      <c r="K775" s="30"/>
      <c r="L775" s="30"/>
      <c r="M775" s="30"/>
      <c r="N775" s="130">
        <v>300</v>
      </c>
      <c r="O775" s="157">
        <v>0</v>
      </c>
      <c r="P775" s="158">
        <f t="shared" si="66"/>
        <v>300</v>
      </c>
      <c r="Q775" s="398"/>
      <c r="R775" s="399">
        <v>300</v>
      </c>
      <c r="S775" s="400"/>
      <c r="T775" s="401"/>
    </row>
    <row r="776" spans="1:20" ht="15.75" customHeight="1">
      <c r="A776" s="31">
        <f t="shared" si="67"/>
        <v>411</v>
      </c>
      <c r="B776" s="31"/>
      <c r="C776" s="28"/>
      <c r="D776" s="392"/>
      <c r="E776" s="55"/>
      <c r="F776" s="55"/>
      <c r="G776" s="31" t="s">
        <v>1077</v>
      </c>
      <c r="H776" s="33" t="s">
        <v>1078</v>
      </c>
      <c r="I776" s="30"/>
      <c r="J776" s="30"/>
      <c r="K776" s="30"/>
      <c r="L776" s="30"/>
      <c r="M776" s="30"/>
      <c r="N776" s="130">
        <v>300</v>
      </c>
      <c r="O776" s="157">
        <v>0</v>
      </c>
      <c r="P776" s="158">
        <f t="shared" si="66"/>
        <v>300</v>
      </c>
      <c r="Q776" s="398"/>
      <c r="R776" s="399">
        <v>300</v>
      </c>
      <c r="S776" s="400"/>
      <c r="T776" s="401"/>
    </row>
    <row r="777" spans="1:20" ht="15.75" customHeight="1">
      <c r="A777" s="31">
        <f t="shared" si="67"/>
        <v>412</v>
      </c>
      <c r="B777" s="31"/>
      <c r="C777" s="28"/>
      <c r="D777" s="392"/>
      <c r="E777" s="55"/>
      <c r="F777" s="55"/>
      <c r="G777" s="31" t="s">
        <v>1079</v>
      </c>
      <c r="H777" s="33" t="s">
        <v>1080</v>
      </c>
      <c r="I777" s="30"/>
      <c r="J777" s="30"/>
      <c r="K777" s="30"/>
      <c r="L777" s="30"/>
      <c r="M777" s="30"/>
      <c r="N777" s="130">
        <v>350</v>
      </c>
      <c r="O777" s="157">
        <v>0</v>
      </c>
      <c r="P777" s="158">
        <f t="shared" si="66"/>
        <v>350</v>
      </c>
      <c r="Q777" s="398"/>
      <c r="R777" s="399">
        <v>330</v>
      </c>
      <c r="S777" s="400"/>
      <c r="T777" s="401"/>
    </row>
    <row r="778" spans="1:20" ht="15.75" customHeight="1">
      <c r="A778" s="31">
        <f t="shared" si="67"/>
        <v>413</v>
      </c>
      <c r="B778" s="31"/>
      <c r="C778" s="28"/>
      <c r="D778" s="392"/>
      <c r="E778" s="55"/>
      <c r="F778" s="55"/>
      <c r="G778" s="31" t="s">
        <v>1081</v>
      </c>
      <c r="H778" s="33" t="s">
        <v>1082</v>
      </c>
      <c r="I778" s="30"/>
      <c r="J778" s="30"/>
      <c r="K778" s="30"/>
      <c r="L778" s="30"/>
      <c r="M778" s="30"/>
      <c r="N778" s="130">
        <v>350</v>
      </c>
      <c r="O778" s="157">
        <v>0</v>
      </c>
      <c r="P778" s="158">
        <f t="shared" si="66"/>
        <v>350</v>
      </c>
      <c r="Q778" s="398"/>
      <c r="R778" s="399">
        <v>330</v>
      </c>
      <c r="S778" s="400"/>
      <c r="T778" s="401"/>
    </row>
    <row r="779" spans="1:20" ht="15.75" customHeight="1">
      <c r="A779" s="31">
        <f t="shared" si="67"/>
        <v>414</v>
      </c>
      <c r="B779" s="31"/>
      <c r="C779" s="28"/>
      <c r="D779" s="392"/>
      <c r="E779" s="55"/>
      <c r="F779" s="55"/>
      <c r="G779" s="31" t="s">
        <v>1083</v>
      </c>
      <c r="H779" s="33" t="s">
        <v>1084</v>
      </c>
      <c r="I779" s="30"/>
      <c r="J779" s="30"/>
      <c r="K779" s="30"/>
      <c r="L779" s="30"/>
      <c r="M779" s="30"/>
      <c r="N779" s="130">
        <v>300</v>
      </c>
      <c r="O779" s="157">
        <v>0</v>
      </c>
      <c r="P779" s="158">
        <f t="shared" si="66"/>
        <v>300</v>
      </c>
      <c r="Q779" s="398"/>
      <c r="R779" s="399">
        <v>300</v>
      </c>
      <c r="S779" s="400"/>
      <c r="T779" s="401"/>
    </row>
    <row r="780" spans="1:20" ht="15.75" customHeight="1">
      <c r="A780" s="31">
        <f t="shared" si="67"/>
        <v>415</v>
      </c>
      <c r="B780" s="31"/>
      <c r="C780" s="28"/>
      <c r="D780" s="392"/>
      <c r="E780" s="55"/>
      <c r="F780" s="55"/>
      <c r="G780" s="31" t="s">
        <v>1085</v>
      </c>
      <c r="H780" s="33" t="s">
        <v>1086</v>
      </c>
      <c r="I780" s="30"/>
      <c r="J780" s="30"/>
      <c r="K780" s="30"/>
      <c r="L780" s="30"/>
      <c r="M780" s="30"/>
      <c r="N780" s="130">
        <v>300</v>
      </c>
      <c r="O780" s="157">
        <v>0</v>
      </c>
      <c r="P780" s="158">
        <f t="shared" si="66"/>
        <v>300</v>
      </c>
      <c r="Q780" s="398"/>
      <c r="R780" s="399">
        <v>300</v>
      </c>
      <c r="S780" s="400"/>
      <c r="T780" s="401"/>
    </row>
    <row r="781" spans="1:20" ht="15.75" customHeight="1">
      <c r="A781" s="31">
        <f t="shared" si="67"/>
        <v>416</v>
      </c>
      <c r="B781" s="31"/>
      <c r="C781" s="28"/>
      <c r="D781" s="392"/>
      <c r="E781" s="55"/>
      <c r="F781" s="55"/>
      <c r="G781" s="31" t="s">
        <v>1087</v>
      </c>
      <c r="H781" s="33" t="s">
        <v>1088</v>
      </c>
      <c r="I781" s="30"/>
      <c r="J781" s="30"/>
      <c r="K781" s="30"/>
      <c r="L781" s="30"/>
      <c r="M781" s="30"/>
      <c r="N781" s="130">
        <v>300</v>
      </c>
      <c r="O781" s="157">
        <v>0</v>
      </c>
      <c r="P781" s="158">
        <f t="shared" si="66"/>
        <v>300</v>
      </c>
      <c r="Q781" s="398"/>
      <c r="R781" s="399">
        <v>300</v>
      </c>
      <c r="S781" s="400"/>
      <c r="T781" s="401"/>
    </row>
    <row r="782" spans="1:20" ht="15.75" customHeight="1">
      <c r="A782" s="31">
        <f t="shared" si="67"/>
        <v>417</v>
      </c>
      <c r="B782" s="31"/>
      <c r="C782" s="28"/>
      <c r="D782" s="392"/>
      <c r="E782" s="55"/>
      <c r="F782" s="55"/>
      <c r="G782" s="31" t="s">
        <v>1089</v>
      </c>
      <c r="H782" s="33" t="s">
        <v>1090</v>
      </c>
      <c r="I782" s="30"/>
      <c r="J782" s="30"/>
      <c r="K782" s="30"/>
      <c r="L782" s="30"/>
      <c r="M782" s="30"/>
      <c r="N782" s="130">
        <v>300</v>
      </c>
      <c r="O782" s="157">
        <v>0</v>
      </c>
      <c r="P782" s="158">
        <f t="shared" si="66"/>
        <v>300</v>
      </c>
      <c r="Q782" s="398"/>
      <c r="R782" s="399">
        <v>300</v>
      </c>
      <c r="S782" s="400"/>
      <c r="T782" s="401"/>
    </row>
    <row r="783" spans="1:20" ht="15.75" customHeight="1">
      <c r="A783" s="31">
        <f t="shared" si="67"/>
        <v>418</v>
      </c>
      <c r="B783" s="31"/>
      <c r="C783" s="28"/>
      <c r="D783" s="392"/>
      <c r="E783" s="55"/>
      <c r="F783" s="55"/>
      <c r="G783" s="31" t="s">
        <v>1091</v>
      </c>
      <c r="H783" s="33" t="s">
        <v>1092</v>
      </c>
      <c r="I783" s="30"/>
      <c r="J783" s="30"/>
      <c r="K783" s="30"/>
      <c r="L783" s="30"/>
      <c r="M783" s="30"/>
      <c r="N783" s="130">
        <v>600</v>
      </c>
      <c r="O783" s="157">
        <v>0</v>
      </c>
      <c r="P783" s="158">
        <f t="shared" si="66"/>
        <v>600</v>
      </c>
      <c r="Q783" s="398"/>
      <c r="R783" s="399">
        <v>600</v>
      </c>
      <c r="S783" s="400"/>
      <c r="T783" s="401"/>
    </row>
    <row r="784" spans="1:20" ht="15.75" customHeight="1">
      <c r="A784" s="31">
        <f t="shared" si="67"/>
        <v>419</v>
      </c>
      <c r="B784" s="31"/>
      <c r="C784" s="28"/>
      <c r="D784" s="392"/>
      <c r="E784" s="55"/>
      <c r="F784" s="55"/>
      <c r="G784" s="31" t="s">
        <v>1093</v>
      </c>
      <c r="H784" s="33" t="s">
        <v>1094</v>
      </c>
      <c r="I784" s="30"/>
      <c r="J784" s="30"/>
      <c r="K784" s="30"/>
      <c r="L784" s="30"/>
      <c r="M784" s="30"/>
      <c r="N784" s="130">
        <v>300</v>
      </c>
      <c r="O784" s="157">
        <v>0</v>
      </c>
      <c r="P784" s="158">
        <f t="shared" si="66"/>
        <v>300</v>
      </c>
      <c r="Q784" s="398"/>
      <c r="R784" s="399">
        <v>300</v>
      </c>
      <c r="S784" s="400"/>
      <c r="T784" s="401"/>
    </row>
    <row r="785" spans="1:20" ht="15.75" customHeight="1">
      <c r="A785" s="31">
        <f t="shared" si="67"/>
        <v>420</v>
      </c>
      <c r="B785" s="31"/>
      <c r="C785" s="28"/>
      <c r="D785" s="392"/>
      <c r="E785" s="55"/>
      <c r="F785" s="55"/>
      <c r="G785" s="31" t="s">
        <v>1095</v>
      </c>
      <c r="H785" s="33" t="s">
        <v>1096</v>
      </c>
      <c r="I785" s="30"/>
      <c r="J785" s="30"/>
      <c r="K785" s="30"/>
      <c r="L785" s="30"/>
      <c r="M785" s="30"/>
      <c r="N785" s="130">
        <v>300</v>
      </c>
      <c r="O785" s="157">
        <v>0</v>
      </c>
      <c r="P785" s="158">
        <f t="shared" si="66"/>
        <v>300</v>
      </c>
      <c r="Q785" s="398"/>
      <c r="R785" s="399">
        <v>300</v>
      </c>
      <c r="S785" s="400"/>
      <c r="T785" s="401"/>
    </row>
    <row r="786" spans="1:20" ht="15.75" customHeight="1">
      <c r="A786" s="31">
        <f t="shared" si="67"/>
        <v>421</v>
      </c>
      <c r="B786" s="31"/>
      <c r="C786" s="28"/>
      <c r="D786" s="392"/>
      <c r="E786" s="55"/>
      <c r="F786" s="55"/>
      <c r="G786" s="31" t="s">
        <v>1097</v>
      </c>
      <c r="H786" s="33" t="s">
        <v>1098</v>
      </c>
      <c r="I786" s="30"/>
      <c r="J786" s="30"/>
      <c r="K786" s="30"/>
      <c r="L786" s="30"/>
      <c r="M786" s="30"/>
      <c r="N786" s="130">
        <v>300</v>
      </c>
      <c r="O786" s="157">
        <v>0</v>
      </c>
      <c r="P786" s="158">
        <f t="shared" si="66"/>
        <v>300</v>
      </c>
      <c r="Q786" s="398"/>
      <c r="R786" s="399">
        <v>300</v>
      </c>
      <c r="S786" s="400"/>
      <c r="T786" s="401"/>
    </row>
    <row r="787" spans="1:20" ht="15.75" customHeight="1">
      <c r="A787" s="31">
        <f t="shared" si="67"/>
        <v>422</v>
      </c>
      <c r="B787" s="31"/>
      <c r="C787" s="28"/>
      <c r="D787" s="392"/>
      <c r="E787" s="55"/>
      <c r="F787" s="55"/>
      <c r="G787" s="31" t="s">
        <v>1099</v>
      </c>
      <c r="H787" s="33" t="s">
        <v>1100</v>
      </c>
      <c r="I787" s="30"/>
      <c r="J787" s="30"/>
      <c r="K787" s="30"/>
      <c r="L787" s="30"/>
      <c r="M787" s="30"/>
      <c r="N787" s="130">
        <v>300</v>
      </c>
      <c r="O787" s="157">
        <v>0</v>
      </c>
      <c r="P787" s="158">
        <f t="shared" si="66"/>
        <v>300</v>
      </c>
      <c r="Q787" s="398"/>
      <c r="R787" s="399">
        <v>300</v>
      </c>
      <c r="S787" s="400"/>
      <c r="T787" s="401"/>
    </row>
    <row r="788" spans="1:20" ht="15.75" customHeight="1">
      <c r="A788" s="31">
        <f t="shared" si="67"/>
        <v>423</v>
      </c>
      <c r="B788" s="31"/>
      <c r="C788" s="28"/>
      <c r="D788" s="392"/>
      <c r="E788" s="55"/>
      <c r="F788" s="55"/>
      <c r="G788" s="31" t="s">
        <v>1101</v>
      </c>
      <c r="H788" s="33" t="s">
        <v>1102</v>
      </c>
      <c r="I788" s="30"/>
      <c r="J788" s="30"/>
      <c r="K788" s="30"/>
      <c r="L788" s="30"/>
      <c r="M788" s="30"/>
      <c r="N788" s="130">
        <v>300</v>
      </c>
      <c r="O788" s="157">
        <v>0</v>
      </c>
      <c r="P788" s="158">
        <f t="shared" si="66"/>
        <v>300</v>
      </c>
      <c r="Q788" s="398"/>
      <c r="R788" s="399">
        <v>300</v>
      </c>
      <c r="S788" s="400"/>
      <c r="T788" s="401"/>
    </row>
    <row r="789" spans="1:20" ht="15.75" customHeight="1">
      <c r="A789" s="31">
        <f t="shared" si="67"/>
        <v>424</v>
      </c>
      <c r="B789" s="31"/>
      <c r="C789" s="28"/>
      <c r="D789" s="392"/>
      <c r="E789" s="55"/>
      <c r="F789" s="55"/>
      <c r="G789" s="31" t="s">
        <v>1103</v>
      </c>
      <c r="H789" s="33" t="s">
        <v>1104</v>
      </c>
      <c r="I789" s="30"/>
      <c r="J789" s="30"/>
      <c r="K789" s="30"/>
      <c r="L789" s="30"/>
      <c r="M789" s="30"/>
      <c r="N789" s="130">
        <v>850</v>
      </c>
      <c r="O789" s="157">
        <v>0</v>
      </c>
      <c r="P789" s="158">
        <f t="shared" si="66"/>
        <v>850</v>
      </c>
      <c r="Q789" s="398"/>
      <c r="R789" s="399">
        <v>850</v>
      </c>
      <c r="S789" s="400"/>
      <c r="T789" s="401"/>
    </row>
    <row r="790" spans="1:20" ht="15.75" customHeight="1">
      <c r="A790" s="31">
        <f t="shared" si="67"/>
        <v>425</v>
      </c>
      <c r="B790" s="31"/>
      <c r="C790" s="28"/>
      <c r="D790" s="392"/>
      <c r="E790" s="55"/>
      <c r="F790" s="55"/>
      <c r="G790" s="31" t="s">
        <v>1105</v>
      </c>
      <c r="H790" s="33" t="s">
        <v>1106</v>
      </c>
      <c r="I790" s="30"/>
      <c r="J790" s="30"/>
      <c r="K790" s="30"/>
      <c r="L790" s="30"/>
      <c r="M790" s="30"/>
      <c r="N790" s="130">
        <v>350</v>
      </c>
      <c r="O790" s="157">
        <v>0</v>
      </c>
      <c r="P790" s="158">
        <f t="shared" si="66"/>
        <v>350</v>
      </c>
      <c r="Q790" s="398"/>
      <c r="R790" s="399">
        <v>320</v>
      </c>
      <c r="S790" s="400"/>
      <c r="T790" s="401"/>
    </row>
    <row r="791" spans="1:20" ht="15.75" customHeight="1">
      <c r="A791" s="31">
        <f t="shared" si="67"/>
        <v>426</v>
      </c>
      <c r="B791" s="31"/>
      <c r="C791" s="28"/>
      <c r="D791" s="392"/>
      <c r="E791" s="55"/>
      <c r="F791" s="55"/>
      <c r="G791" s="31" t="s">
        <v>1107</v>
      </c>
      <c r="H791" s="33" t="s">
        <v>1108</v>
      </c>
      <c r="I791" s="30"/>
      <c r="J791" s="30"/>
      <c r="K791" s="30"/>
      <c r="L791" s="30"/>
      <c r="M791" s="30"/>
      <c r="N791" s="130">
        <v>300</v>
      </c>
      <c r="O791" s="157">
        <v>0</v>
      </c>
      <c r="P791" s="158">
        <f t="shared" si="66"/>
        <v>300</v>
      </c>
      <c r="Q791" s="398"/>
      <c r="R791" s="399">
        <v>270</v>
      </c>
      <c r="S791" s="400"/>
      <c r="T791" s="401"/>
    </row>
    <row r="792" spans="1:20" ht="15.75" customHeight="1">
      <c r="A792" s="31">
        <f t="shared" si="67"/>
        <v>427</v>
      </c>
      <c r="B792" s="31"/>
      <c r="C792" s="28"/>
      <c r="D792" s="392"/>
      <c r="E792" s="55"/>
      <c r="F792" s="55"/>
      <c r="G792" s="31" t="s">
        <v>1109</v>
      </c>
      <c r="H792" s="33" t="s">
        <v>1110</v>
      </c>
      <c r="I792" s="30"/>
      <c r="J792" s="30"/>
      <c r="K792" s="30"/>
      <c r="L792" s="30"/>
      <c r="M792" s="30"/>
      <c r="N792" s="130">
        <v>350</v>
      </c>
      <c r="O792" s="157">
        <v>0</v>
      </c>
      <c r="P792" s="158">
        <f t="shared" si="66"/>
        <v>350</v>
      </c>
      <c r="Q792" s="398"/>
      <c r="R792" s="399">
        <v>330</v>
      </c>
      <c r="S792" s="400"/>
      <c r="T792" s="401"/>
    </row>
    <row r="793" spans="1:20" ht="15.75" customHeight="1">
      <c r="A793" s="31">
        <f t="shared" si="67"/>
        <v>428</v>
      </c>
      <c r="B793" s="31"/>
      <c r="C793" s="28"/>
      <c r="D793" s="392"/>
      <c r="E793" s="55"/>
      <c r="F793" s="55"/>
      <c r="G793" s="31" t="s">
        <v>1111</v>
      </c>
      <c r="H793" s="33" t="s">
        <v>1112</v>
      </c>
      <c r="I793" s="30"/>
      <c r="J793" s="30"/>
      <c r="K793" s="30"/>
      <c r="L793" s="30"/>
      <c r="M793" s="30"/>
      <c r="N793" s="130">
        <v>350</v>
      </c>
      <c r="O793" s="157">
        <v>0</v>
      </c>
      <c r="P793" s="158">
        <f t="shared" si="66"/>
        <v>350</v>
      </c>
      <c r="Q793" s="398"/>
      <c r="R793" s="399">
        <v>330</v>
      </c>
      <c r="S793" s="400"/>
      <c r="T793" s="401"/>
    </row>
    <row r="794" spans="1:20" ht="15.75" customHeight="1">
      <c r="A794" s="31">
        <f t="shared" si="67"/>
        <v>429</v>
      </c>
      <c r="B794" s="31"/>
      <c r="C794" s="28"/>
      <c r="D794" s="392"/>
      <c r="E794" s="55"/>
      <c r="F794" s="55"/>
      <c r="G794" s="31" t="s">
        <v>1113</v>
      </c>
      <c r="H794" s="33" t="s">
        <v>1114</v>
      </c>
      <c r="I794" s="30"/>
      <c r="J794" s="30"/>
      <c r="K794" s="30"/>
      <c r="L794" s="30"/>
      <c r="M794" s="30"/>
      <c r="N794" s="130">
        <v>350</v>
      </c>
      <c r="O794" s="157">
        <v>0</v>
      </c>
      <c r="P794" s="158">
        <f t="shared" si="66"/>
        <v>350</v>
      </c>
      <c r="Q794" s="398"/>
      <c r="R794" s="399">
        <v>330</v>
      </c>
      <c r="S794" s="400"/>
      <c r="T794" s="401"/>
    </row>
    <row r="795" spans="1:20" ht="15.75" customHeight="1">
      <c r="A795" s="31">
        <f t="shared" si="67"/>
        <v>430</v>
      </c>
      <c r="B795" s="31"/>
      <c r="C795" s="28"/>
      <c r="D795" s="392"/>
      <c r="E795" s="55"/>
      <c r="F795" s="55"/>
      <c r="G795" s="31" t="s">
        <v>1115</v>
      </c>
      <c r="H795" s="33" t="s">
        <v>1116</v>
      </c>
      <c r="I795" s="30"/>
      <c r="J795" s="30"/>
      <c r="K795" s="30"/>
      <c r="L795" s="30"/>
      <c r="M795" s="30"/>
      <c r="N795" s="130">
        <v>350</v>
      </c>
      <c r="O795" s="157">
        <v>0</v>
      </c>
      <c r="P795" s="158">
        <f t="shared" si="66"/>
        <v>350</v>
      </c>
      <c r="Q795" s="398"/>
      <c r="R795" s="399">
        <v>330</v>
      </c>
      <c r="S795" s="400"/>
      <c r="T795" s="401"/>
    </row>
    <row r="796" spans="1:20" ht="15.75" customHeight="1">
      <c r="A796" s="31">
        <f t="shared" si="67"/>
        <v>431</v>
      </c>
      <c r="B796" s="31"/>
      <c r="C796" s="28"/>
      <c r="D796" s="392"/>
      <c r="E796" s="55"/>
      <c r="F796" s="55"/>
      <c r="G796" s="31" t="s">
        <v>1117</v>
      </c>
      <c r="H796" s="33" t="s">
        <v>1118</v>
      </c>
      <c r="I796" s="30"/>
      <c r="J796" s="30"/>
      <c r="K796" s="30"/>
      <c r="L796" s="30"/>
      <c r="M796" s="30"/>
      <c r="N796" s="130">
        <v>350</v>
      </c>
      <c r="O796" s="157">
        <v>0</v>
      </c>
      <c r="P796" s="158">
        <f t="shared" si="66"/>
        <v>350</v>
      </c>
      <c r="Q796" s="398"/>
      <c r="R796" s="399">
        <v>330</v>
      </c>
      <c r="S796" s="400"/>
      <c r="T796" s="401"/>
    </row>
    <row r="797" spans="1:20" ht="15.75" customHeight="1">
      <c r="A797" s="31">
        <f t="shared" si="67"/>
        <v>432</v>
      </c>
      <c r="B797" s="31"/>
      <c r="C797" s="28"/>
      <c r="D797" s="392"/>
      <c r="E797" s="55"/>
      <c r="F797" s="55"/>
      <c r="G797" s="31" t="s">
        <v>1119</v>
      </c>
      <c r="H797" s="33" t="s">
        <v>1120</v>
      </c>
      <c r="I797" s="30"/>
      <c r="J797" s="30"/>
      <c r="K797" s="30"/>
      <c r="L797" s="30"/>
      <c r="M797" s="30"/>
      <c r="N797" s="130">
        <v>350</v>
      </c>
      <c r="O797" s="157">
        <v>0</v>
      </c>
      <c r="P797" s="158">
        <f t="shared" si="66"/>
        <v>350</v>
      </c>
      <c r="Q797" s="398"/>
      <c r="R797" s="399">
        <v>330</v>
      </c>
      <c r="S797" s="400"/>
      <c r="T797" s="401"/>
    </row>
    <row r="798" spans="1:20" ht="15.75" customHeight="1">
      <c r="A798" s="31">
        <f t="shared" si="67"/>
        <v>433</v>
      </c>
      <c r="B798" s="31"/>
      <c r="C798" s="28"/>
      <c r="D798" s="392"/>
      <c r="E798" s="55"/>
      <c r="F798" s="55"/>
      <c r="G798" s="31" t="s">
        <v>1121</v>
      </c>
      <c r="H798" s="33" t="s">
        <v>1122</v>
      </c>
      <c r="I798" s="30"/>
      <c r="J798" s="30"/>
      <c r="K798" s="30"/>
      <c r="L798" s="30"/>
      <c r="M798" s="30"/>
      <c r="N798" s="130">
        <v>500</v>
      </c>
      <c r="O798" s="157">
        <v>0</v>
      </c>
      <c r="P798" s="158">
        <f t="shared" si="66"/>
        <v>500</v>
      </c>
      <c r="Q798" s="398"/>
      <c r="R798" s="399">
        <v>500</v>
      </c>
      <c r="S798" s="400"/>
      <c r="T798" s="401"/>
    </row>
    <row r="799" spans="1:20" ht="15.75" customHeight="1">
      <c r="A799" s="31">
        <f t="shared" si="67"/>
        <v>434</v>
      </c>
      <c r="B799" s="31"/>
      <c r="C799" s="28"/>
      <c r="D799" s="392"/>
      <c r="E799" s="55"/>
      <c r="F799" s="55"/>
      <c r="G799" s="31" t="s">
        <v>1123</v>
      </c>
      <c r="H799" s="33" t="s">
        <v>1124</v>
      </c>
      <c r="I799" s="30"/>
      <c r="J799" s="30"/>
      <c r="K799" s="30"/>
      <c r="L799" s="30"/>
      <c r="M799" s="30"/>
      <c r="N799" s="130">
        <v>400</v>
      </c>
      <c r="O799" s="157">
        <v>0</v>
      </c>
      <c r="P799" s="158">
        <f t="shared" si="66"/>
        <v>400</v>
      </c>
      <c r="Q799" s="398"/>
      <c r="R799" s="399">
        <v>400</v>
      </c>
      <c r="S799" s="400"/>
      <c r="T799" s="401"/>
    </row>
    <row r="800" spans="1:20" ht="15.75" customHeight="1">
      <c r="A800" s="31">
        <f t="shared" si="67"/>
        <v>435</v>
      </c>
      <c r="B800" s="31"/>
      <c r="C800" s="28"/>
      <c r="D800" s="392"/>
      <c r="E800" s="55"/>
      <c r="F800" s="55"/>
      <c r="G800" s="31" t="s">
        <v>1125</v>
      </c>
      <c r="H800" s="33" t="s">
        <v>1126</v>
      </c>
      <c r="I800" s="30"/>
      <c r="J800" s="30"/>
      <c r="K800" s="30"/>
      <c r="L800" s="30"/>
      <c r="M800" s="30"/>
      <c r="N800" s="130">
        <v>400</v>
      </c>
      <c r="O800" s="157">
        <v>0</v>
      </c>
      <c r="P800" s="158">
        <f t="shared" si="66"/>
        <v>400</v>
      </c>
      <c r="Q800" s="398"/>
      <c r="R800" s="399">
        <v>400</v>
      </c>
      <c r="S800" s="400"/>
      <c r="T800" s="401"/>
    </row>
    <row r="801" spans="1:20" ht="15.75" customHeight="1">
      <c r="A801" s="31">
        <f t="shared" si="67"/>
        <v>436</v>
      </c>
      <c r="B801" s="31"/>
      <c r="C801" s="28"/>
      <c r="D801" s="392"/>
      <c r="E801" s="55"/>
      <c r="F801" s="55"/>
      <c r="G801" s="31" t="s">
        <v>1127</v>
      </c>
      <c r="H801" s="33" t="s">
        <v>1128</v>
      </c>
      <c r="I801" s="30"/>
      <c r="J801" s="30"/>
      <c r="K801" s="30"/>
      <c r="L801" s="30"/>
      <c r="M801" s="30"/>
      <c r="N801" s="130">
        <v>500</v>
      </c>
      <c r="O801" s="157">
        <v>0</v>
      </c>
      <c r="P801" s="158">
        <f t="shared" si="66"/>
        <v>500</v>
      </c>
      <c r="Q801" s="398"/>
      <c r="R801" s="399">
        <v>500</v>
      </c>
      <c r="S801" s="400"/>
      <c r="T801" s="401"/>
    </row>
    <row r="802" spans="1:20" ht="15.75" customHeight="1">
      <c r="A802" s="31">
        <f t="shared" si="67"/>
        <v>437</v>
      </c>
      <c r="B802" s="31"/>
      <c r="C802" s="28"/>
      <c r="D802" s="392"/>
      <c r="E802" s="55"/>
      <c r="F802" s="55"/>
      <c r="G802" s="31" t="s">
        <v>1129</v>
      </c>
      <c r="H802" s="33" t="s">
        <v>1130</v>
      </c>
      <c r="I802" s="30"/>
      <c r="J802" s="30"/>
      <c r="K802" s="30"/>
      <c r="L802" s="30"/>
      <c r="M802" s="30"/>
      <c r="N802" s="130">
        <v>300</v>
      </c>
      <c r="O802" s="157">
        <v>0</v>
      </c>
      <c r="P802" s="158">
        <f t="shared" si="66"/>
        <v>300</v>
      </c>
      <c r="Q802" s="398"/>
      <c r="R802" s="399">
        <v>300</v>
      </c>
      <c r="S802" s="400"/>
      <c r="T802" s="401"/>
    </row>
    <row r="803" spans="1:20" ht="15.75" customHeight="1">
      <c r="A803" s="31">
        <f t="shared" si="67"/>
        <v>438</v>
      </c>
      <c r="B803" s="31"/>
      <c r="C803" s="28"/>
      <c r="D803" s="392"/>
      <c r="E803" s="55"/>
      <c r="F803" s="55"/>
      <c r="G803" s="31" t="s">
        <v>1131</v>
      </c>
      <c r="H803" s="33" t="s">
        <v>1132</v>
      </c>
      <c r="I803" s="30"/>
      <c r="J803" s="30"/>
      <c r="K803" s="30"/>
      <c r="L803" s="30"/>
      <c r="M803" s="30"/>
      <c r="N803" s="130">
        <v>300</v>
      </c>
      <c r="O803" s="157">
        <v>0</v>
      </c>
      <c r="P803" s="158">
        <f t="shared" si="66"/>
        <v>300</v>
      </c>
      <c r="Q803" s="398"/>
      <c r="R803" s="399">
        <v>300</v>
      </c>
      <c r="S803" s="400"/>
      <c r="T803" s="401"/>
    </row>
    <row r="804" spans="1:20">
      <c r="A804" s="31"/>
      <c r="B804" s="32" t="s">
        <v>1133</v>
      </c>
      <c r="C804" s="33" t="s">
        <v>1134</v>
      </c>
      <c r="D804" s="392">
        <v>400</v>
      </c>
      <c r="E804" s="55">
        <v>0</v>
      </c>
      <c r="F804" s="55">
        <f>D804</f>
        <v>400</v>
      </c>
      <c r="G804" s="30"/>
      <c r="H804" s="28" t="s">
        <v>1036</v>
      </c>
      <c r="I804" s="30"/>
      <c r="J804" s="30"/>
      <c r="K804" s="30"/>
      <c r="L804" s="30"/>
      <c r="M804" s="30"/>
      <c r="N804" s="130"/>
      <c r="O804" s="157"/>
      <c r="P804" s="158"/>
      <c r="Q804" s="398"/>
      <c r="R804" s="399"/>
    </row>
    <row r="805" spans="1:20">
      <c r="A805" s="31">
        <v>439</v>
      </c>
      <c r="B805" s="32"/>
      <c r="C805" s="33"/>
      <c r="D805" s="392"/>
      <c r="E805" s="55"/>
      <c r="F805" s="55"/>
      <c r="G805" s="31" t="s">
        <v>1135</v>
      </c>
      <c r="H805" s="33" t="s">
        <v>1136</v>
      </c>
      <c r="I805" s="30">
        <v>250</v>
      </c>
      <c r="J805" s="30">
        <v>0</v>
      </c>
      <c r="K805" s="30">
        <f>I805+J805</f>
        <v>250</v>
      </c>
      <c r="L805" s="30">
        <v>150</v>
      </c>
      <c r="M805" s="30">
        <v>300</v>
      </c>
      <c r="N805" s="130">
        <v>350</v>
      </c>
      <c r="O805" s="157">
        <v>0</v>
      </c>
      <c r="P805" s="158">
        <f t="shared" si="66"/>
        <v>350</v>
      </c>
      <c r="Q805" s="398"/>
      <c r="R805" s="399">
        <v>330</v>
      </c>
      <c r="S805" s="400"/>
      <c r="T805" s="401"/>
    </row>
    <row r="806" spans="1:20">
      <c r="A806" s="31">
        <f>A805+1</f>
        <v>440</v>
      </c>
      <c r="B806" s="32"/>
      <c r="C806" s="33"/>
      <c r="D806" s="392"/>
      <c r="E806" s="55"/>
      <c r="F806" s="55"/>
      <c r="G806" s="31" t="s">
        <v>1137</v>
      </c>
      <c r="H806" s="33" t="s">
        <v>1138</v>
      </c>
      <c r="I806" s="30">
        <v>110</v>
      </c>
      <c r="J806" s="30">
        <v>0</v>
      </c>
      <c r="K806" s="30">
        <f>I806+J806</f>
        <v>110</v>
      </c>
      <c r="L806" s="30">
        <v>110</v>
      </c>
      <c r="M806" s="30">
        <v>100</v>
      </c>
      <c r="N806" s="130">
        <v>150</v>
      </c>
      <c r="O806" s="157">
        <v>0</v>
      </c>
      <c r="P806" s="158">
        <f t="shared" si="66"/>
        <v>150</v>
      </c>
      <c r="Q806" s="398"/>
      <c r="R806" s="399">
        <v>120</v>
      </c>
      <c r="S806" s="400"/>
      <c r="T806" s="401"/>
    </row>
    <row r="807" spans="1:20">
      <c r="A807" s="31">
        <f t="shared" ref="A807:A809" si="68">A806+1</f>
        <v>441</v>
      </c>
      <c r="B807" s="32"/>
      <c r="C807" s="33"/>
      <c r="D807" s="392"/>
      <c r="E807" s="55"/>
      <c r="F807" s="55"/>
      <c r="G807" s="31" t="s">
        <v>1139</v>
      </c>
      <c r="H807" s="33" t="s">
        <v>1140</v>
      </c>
      <c r="I807" s="30"/>
      <c r="J807" s="30"/>
      <c r="K807" s="30"/>
      <c r="L807" s="30"/>
      <c r="M807" s="30"/>
      <c r="N807" s="130">
        <v>100</v>
      </c>
      <c r="O807" s="157">
        <v>0</v>
      </c>
      <c r="P807" s="158">
        <f t="shared" si="66"/>
        <v>100</v>
      </c>
      <c r="Q807" s="398"/>
      <c r="R807" s="399">
        <v>150</v>
      </c>
      <c r="S807" s="400"/>
      <c r="T807" s="401"/>
    </row>
    <row r="808" spans="1:20">
      <c r="A808" s="31">
        <f t="shared" si="68"/>
        <v>442</v>
      </c>
      <c r="B808" s="32" t="s">
        <v>1141</v>
      </c>
      <c r="C808" s="33" t="s">
        <v>1142</v>
      </c>
      <c r="D808" s="392">
        <v>100</v>
      </c>
      <c r="E808" s="55">
        <v>0</v>
      </c>
      <c r="F808" s="55">
        <f>D808</f>
        <v>100</v>
      </c>
      <c r="G808" s="31" t="s">
        <v>84</v>
      </c>
      <c r="H808" s="33" t="s">
        <v>1143</v>
      </c>
      <c r="I808" s="30"/>
      <c r="J808" s="30"/>
      <c r="K808" s="30"/>
      <c r="L808" s="30"/>
      <c r="M808" s="30"/>
      <c r="N808" s="130">
        <v>100</v>
      </c>
      <c r="O808" s="157">
        <v>0</v>
      </c>
      <c r="P808" s="158">
        <f t="shared" si="66"/>
        <v>100</v>
      </c>
      <c r="Q808" s="398"/>
      <c r="R808" s="399">
        <v>180</v>
      </c>
      <c r="S808" s="400"/>
      <c r="T808" s="401"/>
    </row>
    <row r="809" spans="1:20">
      <c r="A809" s="31">
        <f t="shared" si="68"/>
        <v>443</v>
      </c>
      <c r="B809" s="32"/>
      <c r="C809" s="33"/>
      <c r="D809" s="392"/>
      <c r="E809" s="55"/>
      <c r="F809" s="55"/>
      <c r="G809" s="31" t="s">
        <v>1144</v>
      </c>
      <c r="H809" s="33" t="s">
        <v>1145</v>
      </c>
      <c r="I809" s="30"/>
      <c r="J809" s="30"/>
      <c r="K809" s="30"/>
      <c r="L809" s="30"/>
      <c r="M809" s="30"/>
      <c r="N809" s="130">
        <v>700</v>
      </c>
      <c r="O809" s="157">
        <v>0</v>
      </c>
      <c r="P809" s="158">
        <f t="shared" si="66"/>
        <v>700</v>
      </c>
      <c r="Q809" s="398"/>
      <c r="R809" s="399">
        <v>600</v>
      </c>
      <c r="S809" s="400"/>
      <c r="T809" s="401"/>
    </row>
    <row r="810" spans="1:20">
      <c r="A810" s="31"/>
      <c r="B810" s="32"/>
      <c r="C810" s="33"/>
      <c r="D810" s="392"/>
      <c r="E810" s="55"/>
      <c r="F810" s="55"/>
      <c r="G810" s="30"/>
      <c r="H810" s="28" t="s">
        <v>1043</v>
      </c>
      <c r="I810" s="30"/>
      <c r="J810" s="30"/>
      <c r="K810" s="30"/>
      <c r="L810" s="30"/>
      <c r="M810" s="30"/>
      <c r="N810" s="130"/>
      <c r="O810" s="157"/>
      <c r="P810" s="158"/>
      <c r="Q810" s="398"/>
      <c r="R810" s="399"/>
      <c r="S810" s="400"/>
      <c r="T810" s="401"/>
    </row>
    <row r="811" spans="1:20">
      <c r="A811" s="31">
        <v>444</v>
      </c>
      <c r="B811" s="32" t="s">
        <v>1146</v>
      </c>
      <c r="C811" s="33" t="s">
        <v>1147</v>
      </c>
      <c r="D811" s="392">
        <v>1100</v>
      </c>
      <c r="E811" s="55">
        <v>0</v>
      </c>
      <c r="F811" s="55">
        <f>D811</f>
        <v>1100</v>
      </c>
      <c r="G811" s="181" t="s">
        <v>1148</v>
      </c>
      <c r="H811" s="33" t="s">
        <v>63</v>
      </c>
      <c r="I811" s="30">
        <v>350</v>
      </c>
      <c r="J811" s="30">
        <v>0</v>
      </c>
      <c r="K811" s="30">
        <f>I811+J811</f>
        <v>350</v>
      </c>
      <c r="L811" s="30">
        <v>100</v>
      </c>
      <c r="M811" s="30">
        <v>150</v>
      </c>
      <c r="N811" s="130">
        <v>500</v>
      </c>
      <c r="O811" s="157">
        <v>0</v>
      </c>
      <c r="P811" s="158">
        <f t="shared" si="66"/>
        <v>500</v>
      </c>
      <c r="Q811" s="398"/>
      <c r="R811" s="399"/>
      <c r="S811" s="400"/>
      <c r="T811" s="401"/>
    </row>
    <row r="812" spans="1:20">
      <c r="A812" s="31">
        <f>A811+1</f>
        <v>445</v>
      </c>
      <c r="B812" s="32" t="s">
        <v>1149</v>
      </c>
      <c r="C812" s="33" t="s">
        <v>1150</v>
      </c>
      <c r="D812" s="392">
        <v>50</v>
      </c>
      <c r="E812" s="55">
        <v>0</v>
      </c>
      <c r="F812" s="55">
        <f t="shared" ref="F812:F829" si="69">D812</f>
        <v>50</v>
      </c>
      <c r="G812" s="181" t="s">
        <v>1151</v>
      </c>
      <c r="H812" s="33" t="s">
        <v>1152</v>
      </c>
      <c r="I812" s="30">
        <v>170</v>
      </c>
      <c r="J812" s="30">
        <v>0</v>
      </c>
      <c r="K812" s="30">
        <f>I812+J812</f>
        <v>170</v>
      </c>
      <c r="L812" s="30">
        <v>100</v>
      </c>
      <c r="M812" s="30">
        <v>100</v>
      </c>
      <c r="N812" s="130">
        <v>250</v>
      </c>
      <c r="O812" s="157">
        <v>0</v>
      </c>
      <c r="P812" s="158">
        <f t="shared" si="66"/>
        <v>250</v>
      </c>
      <c r="Q812" s="398"/>
      <c r="R812" s="399">
        <v>220</v>
      </c>
      <c r="S812" s="400"/>
      <c r="T812" s="401"/>
    </row>
    <row r="813" spans="1:20">
      <c r="A813" s="31">
        <f t="shared" ref="A813:A825" si="70">A812+1</f>
        <v>446</v>
      </c>
      <c r="B813" s="32"/>
      <c r="C813" s="33"/>
      <c r="D813" s="392"/>
      <c r="E813" s="55"/>
      <c r="F813" s="55"/>
      <c r="G813" s="181" t="s">
        <v>64</v>
      </c>
      <c r="H813" s="33" t="s">
        <v>65</v>
      </c>
      <c r="I813" s="30"/>
      <c r="J813" s="30"/>
      <c r="K813" s="30"/>
      <c r="L813" s="30"/>
      <c r="M813" s="30"/>
      <c r="N813" s="130">
        <v>100</v>
      </c>
      <c r="O813" s="157">
        <v>0</v>
      </c>
      <c r="P813" s="158">
        <f t="shared" si="66"/>
        <v>100</v>
      </c>
      <c r="Q813" s="398"/>
      <c r="R813" s="399"/>
      <c r="S813" s="400"/>
      <c r="T813" s="401"/>
    </row>
    <row r="814" spans="1:20">
      <c r="A814" s="31">
        <f t="shared" si="70"/>
        <v>447</v>
      </c>
      <c r="B814" s="32"/>
      <c r="C814" s="33"/>
      <c r="D814" s="392"/>
      <c r="E814" s="55"/>
      <c r="F814" s="55"/>
      <c r="G814" s="31" t="s">
        <v>1153</v>
      </c>
      <c r="H814" s="33" t="s">
        <v>1142</v>
      </c>
      <c r="I814" s="30">
        <v>100</v>
      </c>
      <c r="J814" s="30">
        <v>0</v>
      </c>
      <c r="K814" s="30">
        <f>I814+J814</f>
        <v>100</v>
      </c>
      <c r="L814" s="30">
        <v>150</v>
      </c>
      <c r="M814" s="30">
        <v>500</v>
      </c>
      <c r="N814" s="130">
        <v>200</v>
      </c>
      <c r="O814" s="157">
        <v>0</v>
      </c>
      <c r="P814" s="158">
        <f t="shared" si="66"/>
        <v>200</v>
      </c>
      <c r="Q814" s="398"/>
      <c r="R814" s="399">
        <v>220</v>
      </c>
      <c r="S814" s="400"/>
      <c r="T814" s="401"/>
    </row>
    <row r="815" spans="1:20">
      <c r="A815" s="31">
        <f t="shared" si="70"/>
        <v>448</v>
      </c>
      <c r="B815" s="32"/>
      <c r="C815" s="33"/>
      <c r="D815" s="392"/>
      <c r="E815" s="55"/>
      <c r="F815" s="55"/>
      <c r="G815" s="31" t="s">
        <v>82</v>
      </c>
      <c r="H815" s="33" t="s">
        <v>91</v>
      </c>
      <c r="I815" s="30"/>
      <c r="J815" s="30"/>
      <c r="K815" s="30"/>
      <c r="L815" s="30"/>
      <c r="M815" s="30"/>
      <c r="N815" s="130">
        <v>200</v>
      </c>
      <c r="O815" s="157">
        <v>0</v>
      </c>
      <c r="P815" s="158">
        <f t="shared" si="66"/>
        <v>200</v>
      </c>
      <c r="Q815" s="398"/>
      <c r="R815" s="399">
        <v>200</v>
      </c>
      <c r="S815" s="400"/>
      <c r="T815" s="401"/>
    </row>
    <row r="816" spans="1:20">
      <c r="A816" s="31">
        <f t="shared" si="70"/>
        <v>449</v>
      </c>
      <c r="B816" s="32" t="s">
        <v>1154</v>
      </c>
      <c r="C816" s="33" t="s">
        <v>1155</v>
      </c>
      <c r="D816" s="392">
        <v>100</v>
      </c>
      <c r="E816" s="55">
        <v>0</v>
      </c>
      <c r="F816" s="55">
        <f>D816</f>
        <v>100</v>
      </c>
      <c r="G816" s="181" t="s">
        <v>1156</v>
      </c>
      <c r="H816" s="33" t="s">
        <v>1157</v>
      </c>
      <c r="I816" s="30"/>
      <c r="J816" s="30"/>
      <c r="K816" s="30"/>
      <c r="L816" s="30"/>
      <c r="M816" s="30"/>
      <c r="N816" s="130">
        <v>800</v>
      </c>
      <c r="O816" s="157">
        <v>0</v>
      </c>
      <c r="P816" s="158">
        <f t="shared" ref="P816:P879" si="71">O816+N816</f>
        <v>800</v>
      </c>
      <c r="Q816" s="398"/>
      <c r="R816" s="399">
        <v>780</v>
      </c>
      <c r="S816" s="400"/>
      <c r="T816" s="400"/>
    </row>
    <row r="817" spans="1:21" ht="30">
      <c r="A817" s="31">
        <f t="shared" si="70"/>
        <v>450</v>
      </c>
      <c r="B817" s="32"/>
      <c r="C817" s="33"/>
      <c r="D817" s="392"/>
      <c r="E817" s="55"/>
      <c r="F817" s="55"/>
      <c r="G817" s="181" t="s">
        <v>1158</v>
      </c>
      <c r="H817" s="33" t="s">
        <v>1159</v>
      </c>
      <c r="I817" s="30"/>
      <c r="J817" s="30"/>
      <c r="K817" s="30"/>
      <c r="L817" s="30"/>
      <c r="M817" s="30"/>
      <c r="N817" s="130">
        <v>200</v>
      </c>
      <c r="O817" s="157">
        <v>0</v>
      </c>
      <c r="P817" s="158">
        <f t="shared" si="71"/>
        <v>200</v>
      </c>
      <c r="Q817" s="398"/>
      <c r="R817" s="399">
        <v>180</v>
      </c>
      <c r="S817" s="400"/>
      <c r="T817" s="401"/>
    </row>
    <row r="818" spans="1:21">
      <c r="A818" s="31">
        <f t="shared" si="70"/>
        <v>451</v>
      </c>
      <c r="B818" s="32"/>
      <c r="C818" s="33"/>
      <c r="D818" s="392"/>
      <c r="E818" s="55"/>
      <c r="F818" s="55"/>
      <c r="G818" s="181" t="s">
        <v>1160</v>
      </c>
      <c r="H818" s="33" t="s">
        <v>1161</v>
      </c>
      <c r="I818" s="30"/>
      <c r="J818" s="30"/>
      <c r="K818" s="30"/>
      <c r="L818" s="30"/>
      <c r="M818" s="30"/>
      <c r="N818" s="130">
        <v>300</v>
      </c>
      <c r="O818" s="157">
        <v>0</v>
      </c>
      <c r="P818" s="158">
        <f t="shared" si="71"/>
        <v>300</v>
      </c>
      <c r="Q818" s="398"/>
      <c r="R818" s="399">
        <v>280</v>
      </c>
      <c r="S818" s="400"/>
      <c r="T818" s="401"/>
    </row>
    <row r="819" spans="1:21">
      <c r="A819" s="31">
        <f t="shared" si="70"/>
        <v>452</v>
      </c>
      <c r="B819" s="32"/>
      <c r="C819" s="33"/>
      <c r="D819" s="392"/>
      <c r="E819" s="55"/>
      <c r="F819" s="55"/>
      <c r="G819" s="181" t="s">
        <v>1162</v>
      </c>
      <c r="H819" s="33" t="s">
        <v>1163</v>
      </c>
      <c r="I819" s="30"/>
      <c r="J819" s="30"/>
      <c r="K819" s="30"/>
      <c r="L819" s="30"/>
      <c r="M819" s="30"/>
      <c r="N819" s="130">
        <v>300</v>
      </c>
      <c r="O819" s="157">
        <v>0</v>
      </c>
      <c r="P819" s="158">
        <f t="shared" si="71"/>
        <v>300</v>
      </c>
      <c r="Q819" s="398"/>
      <c r="R819" s="399">
        <v>300</v>
      </c>
      <c r="S819" s="400"/>
      <c r="T819" s="401"/>
    </row>
    <row r="820" spans="1:21">
      <c r="A820" s="31">
        <f t="shared" si="70"/>
        <v>453</v>
      </c>
      <c r="B820" s="32"/>
      <c r="C820" s="33"/>
      <c r="D820" s="392"/>
      <c r="E820" s="55"/>
      <c r="F820" s="55"/>
      <c r="G820" s="423" t="s">
        <v>1164</v>
      </c>
      <c r="H820" s="293" t="s">
        <v>1165</v>
      </c>
      <c r="I820" s="30"/>
      <c r="J820" s="30"/>
      <c r="K820" s="30"/>
      <c r="L820" s="30"/>
      <c r="M820" s="30"/>
      <c r="N820" s="130">
        <v>350</v>
      </c>
      <c r="O820" s="157">
        <v>0</v>
      </c>
      <c r="P820" s="158">
        <f t="shared" si="71"/>
        <v>350</v>
      </c>
      <c r="Q820" s="398"/>
      <c r="R820" s="399">
        <v>350</v>
      </c>
      <c r="S820" s="400"/>
      <c r="T820" s="401"/>
    </row>
    <row r="821" spans="1:21">
      <c r="A821" s="31">
        <f t="shared" si="70"/>
        <v>454</v>
      </c>
      <c r="B821" s="32"/>
      <c r="C821" s="33"/>
      <c r="D821" s="392"/>
      <c r="E821" s="55"/>
      <c r="F821" s="55"/>
      <c r="G821" s="181" t="s">
        <v>1166</v>
      </c>
      <c r="H821" s="33" t="s">
        <v>1167</v>
      </c>
      <c r="I821" s="30"/>
      <c r="J821" s="30"/>
      <c r="K821" s="30"/>
      <c r="L821" s="30"/>
      <c r="M821" s="30"/>
      <c r="N821" s="130">
        <v>350</v>
      </c>
      <c r="O821" s="157">
        <v>0</v>
      </c>
      <c r="P821" s="158">
        <f t="shared" si="71"/>
        <v>350</v>
      </c>
      <c r="Q821" s="398"/>
      <c r="R821" s="399">
        <v>350</v>
      </c>
      <c r="S821" s="400"/>
      <c r="T821" s="401"/>
    </row>
    <row r="822" spans="1:21">
      <c r="A822" s="31">
        <f t="shared" si="70"/>
        <v>455</v>
      </c>
      <c r="B822" s="32"/>
      <c r="C822" s="33"/>
      <c r="D822" s="392"/>
      <c r="E822" s="55"/>
      <c r="F822" s="55"/>
      <c r="G822" s="181" t="s">
        <v>1168</v>
      </c>
      <c r="H822" s="33" t="s">
        <v>1169</v>
      </c>
      <c r="I822" s="30"/>
      <c r="J822" s="30"/>
      <c r="K822" s="30"/>
      <c r="L822" s="30"/>
      <c r="M822" s="30"/>
      <c r="N822" s="130">
        <v>250</v>
      </c>
      <c r="O822" s="157">
        <v>0</v>
      </c>
      <c r="P822" s="158">
        <f t="shared" si="71"/>
        <v>250</v>
      </c>
      <c r="Q822" s="398"/>
      <c r="R822" s="399">
        <v>220</v>
      </c>
      <c r="S822" s="400"/>
      <c r="T822" s="401"/>
    </row>
    <row r="823" spans="1:21">
      <c r="A823" s="31">
        <f t="shared" si="70"/>
        <v>456</v>
      </c>
      <c r="B823" s="32"/>
      <c r="C823" s="33"/>
      <c r="D823" s="392"/>
      <c r="E823" s="55"/>
      <c r="F823" s="55"/>
      <c r="G823" s="181" t="s">
        <v>1170</v>
      </c>
      <c r="H823" s="33" t="s">
        <v>1171</v>
      </c>
      <c r="I823" s="30"/>
      <c r="J823" s="30"/>
      <c r="K823" s="30"/>
      <c r="L823" s="30"/>
      <c r="M823" s="30"/>
      <c r="N823" s="130">
        <v>250</v>
      </c>
      <c r="O823" s="157">
        <v>0</v>
      </c>
      <c r="P823" s="158">
        <f t="shared" si="71"/>
        <v>250</v>
      </c>
      <c r="Q823" s="398"/>
      <c r="R823" s="399">
        <v>220</v>
      </c>
      <c r="S823" s="400"/>
      <c r="T823" s="401"/>
    </row>
    <row r="824" spans="1:21">
      <c r="A824" s="31">
        <f t="shared" si="70"/>
        <v>457</v>
      </c>
      <c r="B824" s="32"/>
      <c r="C824" s="33"/>
      <c r="D824" s="392"/>
      <c r="E824" s="55"/>
      <c r="F824" s="55"/>
      <c r="G824" s="181" t="s">
        <v>1172</v>
      </c>
      <c r="H824" s="33" t="s">
        <v>1173</v>
      </c>
      <c r="I824" s="30"/>
      <c r="J824" s="30"/>
      <c r="K824" s="30"/>
      <c r="L824" s="30"/>
      <c r="M824" s="30"/>
      <c r="N824" s="130">
        <v>250</v>
      </c>
      <c r="O824" s="157">
        <v>0</v>
      </c>
      <c r="P824" s="158">
        <f t="shared" si="71"/>
        <v>250</v>
      </c>
      <c r="Q824" s="398"/>
      <c r="R824" s="399">
        <v>220</v>
      </c>
      <c r="S824" s="400"/>
      <c r="T824" s="401"/>
    </row>
    <row r="825" spans="1:21">
      <c r="A825" s="31">
        <f t="shared" si="70"/>
        <v>458</v>
      </c>
      <c r="B825" s="32"/>
      <c r="C825" s="33"/>
      <c r="D825" s="392"/>
      <c r="E825" s="55"/>
      <c r="F825" s="55"/>
      <c r="G825" s="181" t="s">
        <v>1174</v>
      </c>
      <c r="H825" s="33" t="s">
        <v>1175</v>
      </c>
      <c r="I825" s="30"/>
      <c r="J825" s="30"/>
      <c r="K825" s="30"/>
      <c r="L825" s="30"/>
      <c r="M825" s="30"/>
      <c r="N825" s="130">
        <v>250</v>
      </c>
      <c r="O825" s="157">
        <v>0</v>
      </c>
      <c r="P825" s="158">
        <f t="shared" si="71"/>
        <v>250</v>
      </c>
      <c r="Q825" s="398"/>
      <c r="R825" s="399">
        <v>220</v>
      </c>
      <c r="S825" s="400"/>
      <c r="T825" s="401"/>
    </row>
    <row r="826" spans="1:21">
      <c r="A826" s="31"/>
      <c r="B826" s="32"/>
      <c r="C826" s="33"/>
      <c r="D826" s="392"/>
      <c r="E826" s="55"/>
      <c r="F826" s="55"/>
      <c r="G826" s="31"/>
      <c r="H826" s="28" t="s">
        <v>1176</v>
      </c>
      <c r="I826" s="30"/>
      <c r="J826" s="30"/>
      <c r="K826" s="30"/>
      <c r="L826" s="30"/>
      <c r="M826" s="30"/>
      <c r="N826" s="130"/>
      <c r="O826" s="157"/>
      <c r="P826" s="158"/>
      <c r="Q826" s="398"/>
      <c r="R826" s="399"/>
    </row>
    <row r="827" spans="1:21">
      <c r="A827" s="31">
        <v>459</v>
      </c>
      <c r="B827" s="32" t="s">
        <v>1177</v>
      </c>
      <c r="C827" s="33" t="s">
        <v>1178</v>
      </c>
      <c r="D827" s="392">
        <v>100</v>
      </c>
      <c r="E827" s="55">
        <v>0</v>
      </c>
      <c r="F827" s="55">
        <f t="shared" si="69"/>
        <v>100</v>
      </c>
      <c r="G827" s="32" t="s">
        <v>53</v>
      </c>
      <c r="H827" s="33" t="s">
        <v>126</v>
      </c>
      <c r="I827" s="30"/>
      <c r="J827" s="30"/>
      <c r="K827" s="30"/>
      <c r="L827" s="30"/>
      <c r="M827" s="30"/>
      <c r="N827" s="130">
        <v>200</v>
      </c>
      <c r="O827" s="157">
        <v>0</v>
      </c>
      <c r="P827" s="158">
        <f t="shared" si="71"/>
        <v>200</v>
      </c>
      <c r="Q827" s="398"/>
      <c r="R827" s="399">
        <v>200</v>
      </c>
      <c r="S827" s="400"/>
      <c r="T827" s="401"/>
    </row>
    <row r="828" spans="1:21">
      <c r="A828" s="31">
        <f>A827+1</f>
        <v>460</v>
      </c>
      <c r="B828" s="32"/>
      <c r="C828" s="33"/>
      <c r="D828" s="392"/>
      <c r="E828" s="55"/>
      <c r="F828" s="55"/>
      <c r="G828" s="31" t="s">
        <v>1179</v>
      </c>
      <c r="H828" s="33" t="s">
        <v>1180</v>
      </c>
      <c r="I828" s="30">
        <v>160</v>
      </c>
      <c r="J828" s="30">
        <v>0</v>
      </c>
      <c r="K828" s="30">
        <f t="shared" ref="K828:K831" si="72">I828+J828</f>
        <v>160</v>
      </c>
      <c r="L828" s="30"/>
      <c r="M828" s="30">
        <v>100</v>
      </c>
      <c r="N828" s="130">
        <v>250</v>
      </c>
      <c r="O828" s="157">
        <v>0</v>
      </c>
      <c r="P828" s="158">
        <f t="shared" si="71"/>
        <v>250</v>
      </c>
      <c r="Q828" s="398"/>
      <c r="R828" s="399">
        <v>250</v>
      </c>
      <c r="S828" s="400"/>
      <c r="T828" s="401"/>
      <c r="U828" s="240"/>
    </row>
    <row r="829" spans="1:21">
      <c r="A829" s="31">
        <f t="shared" ref="A829:A840" si="73">A828+1</f>
        <v>461</v>
      </c>
      <c r="B829" s="32" t="s">
        <v>1181</v>
      </c>
      <c r="C829" s="33" t="s">
        <v>1182</v>
      </c>
      <c r="D829" s="392">
        <v>200</v>
      </c>
      <c r="E829" s="55">
        <v>0</v>
      </c>
      <c r="F829" s="55">
        <f t="shared" si="69"/>
        <v>200</v>
      </c>
      <c r="G829" s="32" t="s">
        <v>1183</v>
      </c>
      <c r="H829" s="33" t="s">
        <v>1184</v>
      </c>
      <c r="I829" s="30">
        <v>130</v>
      </c>
      <c r="J829" s="30">
        <v>0</v>
      </c>
      <c r="K829" s="30">
        <f t="shared" si="72"/>
        <v>130</v>
      </c>
      <c r="L829" s="30">
        <v>100</v>
      </c>
      <c r="M829" s="30">
        <v>40</v>
      </c>
      <c r="N829" s="130">
        <v>100</v>
      </c>
      <c r="O829" s="157">
        <v>0</v>
      </c>
      <c r="P829" s="158">
        <f t="shared" si="71"/>
        <v>100</v>
      </c>
      <c r="Q829" s="398"/>
      <c r="R829" s="399"/>
      <c r="S829" s="400"/>
      <c r="T829" s="401"/>
    </row>
    <row r="830" spans="1:21">
      <c r="A830" s="31">
        <f t="shared" si="73"/>
        <v>462</v>
      </c>
      <c r="B830" s="31"/>
      <c r="C830" s="28" t="s">
        <v>1185</v>
      </c>
      <c r="D830" s="392"/>
      <c r="E830" s="55"/>
      <c r="F830" s="55"/>
      <c r="G830" s="31" t="s">
        <v>134</v>
      </c>
      <c r="H830" s="33" t="s">
        <v>135</v>
      </c>
      <c r="I830" s="30">
        <v>200</v>
      </c>
      <c r="J830" s="30">
        <v>0</v>
      </c>
      <c r="K830" s="30">
        <f t="shared" si="72"/>
        <v>200</v>
      </c>
      <c r="L830" s="30">
        <v>100</v>
      </c>
      <c r="M830" s="30">
        <v>100</v>
      </c>
      <c r="N830" s="130">
        <v>200</v>
      </c>
      <c r="O830" s="157">
        <v>0</v>
      </c>
      <c r="P830" s="158">
        <f t="shared" si="71"/>
        <v>200</v>
      </c>
      <c r="Q830" s="398"/>
      <c r="R830" s="399">
        <v>200</v>
      </c>
      <c r="S830" s="400"/>
      <c r="T830" s="401"/>
    </row>
    <row r="831" spans="1:21">
      <c r="A831" s="31">
        <f t="shared" si="73"/>
        <v>463</v>
      </c>
      <c r="B831" s="32" t="s">
        <v>1186</v>
      </c>
      <c r="C831" s="33" t="s">
        <v>1187</v>
      </c>
      <c r="D831" s="392">
        <v>100</v>
      </c>
      <c r="E831" s="55">
        <v>0</v>
      </c>
      <c r="F831" s="55">
        <f t="shared" ref="F831:F857" si="74">D831</f>
        <v>100</v>
      </c>
      <c r="G831" s="32" t="s">
        <v>1188</v>
      </c>
      <c r="H831" s="33" t="s">
        <v>1189</v>
      </c>
      <c r="I831" s="30">
        <v>100</v>
      </c>
      <c r="J831" s="30">
        <v>0</v>
      </c>
      <c r="K831" s="30">
        <f t="shared" si="72"/>
        <v>100</v>
      </c>
      <c r="L831" s="30">
        <v>50</v>
      </c>
      <c r="M831" s="30">
        <v>50</v>
      </c>
      <c r="N831" s="130">
        <v>150</v>
      </c>
      <c r="O831" s="157">
        <v>0</v>
      </c>
      <c r="P831" s="158">
        <f t="shared" si="71"/>
        <v>150</v>
      </c>
      <c r="Q831" s="398"/>
      <c r="R831" s="399">
        <v>150</v>
      </c>
      <c r="S831" s="400"/>
      <c r="T831" s="401"/>
    </row>
    <row r="832" spans="1:21">
      <c r="A832" s="31">
        <f t="shared" si="73"/>
        <v>464</v>
      </c>
      <c r="B832" s="32"/>
      <c r="C832" s="33"/>
      <c r="D832" s="392"/>
      <c r="E832" s="55"/>
      <c r="F832" s="55"/>
      <c r="G832" s="32" t="s">
        <v>1190</v>
      </c>
      <c r="H832" s="33" t="s">
        <v>1191</v>
      </c>
      <c r="I832" s="30"/>
      <c r="J832" s="30"/>
      <c r="K832" s="30"/>
      <c r="L832" s="30"/>
      <c r="M832" s="30"/>
      <c r="N832" s="130">
        <v>300</v>
      </c>
      <c r="O832" s="157">
        <v>0</v>
      </c>
      <c r="P832" s="158">
        <f t="shared" si="71"/>
        <v>300</v>
      </c>
      <c r="Q832" s="398"/>
      <c r="R832" s="399">
        <v>300</v>
      </c>
      <c r="S832" s="400"/>
      <c r="T832" s="401"/>
    </row>
    <row r="833" spans="1:20" ht="30">
      <c r="A833" s="31">
        <f t="shared" si="73"/>
        <v>465</v>
      </c>
      <c r="B833" s="32"/>
      <c r="C833" s="33"/>
      <c r="D833" s="392"/>
      <c r="E833" s="55"/>
      <c r="F833" s="55"/>
      <c r="G833" s="32" t="s">
        <v>1192</v>
      </c>
      <c r="H833" s="33" t="s">
        <v>1193</v>
      </c>
      <c r="I833" s="30"/>
      <c r="J833" s="30"/>
      <c r="K833" s="30"/>
      <c r="L833" s="30"/>
      <c r="M833" s="30"/>
      <c r="N833" s="130">
        <v>300</v>
      </c>
      <c r="O833" s="157">
        <v>0</v>
      </c>
      <c r="P833" s="158">
        <f t="shared" si="71"/>
        <v>300</v>
      </c>
      <c r="Q833" s="398"/>
      <c r="R833" s="399">
        <v>320</v>
      </c>
      <c r="S833" s="400"/>
      <c r="T833" s="401"/>
    </row>
    <row r="834" spans="1:20">
      <c r="A834" s="31">
        <f t="shared" si="73"/>
        <v>466</v>
      </c>
      <c r="B834" s="32"/>
      <c r="C834" s="33"/>
      <c r="D834" s="392"/>
      <c r="E834" s="55"/>
      <c r="F834" s="55"/>
      <c r="G834" s="32" t="s">
        <v>1194</v>
      </c>
      <c r="H834" s="33" t="s">
        <v>1195</v>
      </c>
      <c r="I834" s="30"/>
      <c r="J834" s="30"/>
      <c r="K834" s="30"/>
      <c r="L834" s="30"/>
      <c r="M834" s="30"/>
      <c r="N834" s="130">
        <v>450</v>
      </c>
      <c r="O834" s="157">
        <v>0</v>
      </c>
      <c r="P834" s="158">
        <f t="shared" si="71"/>
        <v>450</v>
      </c>
      <c r="Q834" s="398"/>
      <c r="R834" s="399">
        <v>450</v>
      </c>
      <c r="S834" s="400"/>
      <c r="T834" s="401"/>
    </row>
    <row r="835" spans="1:20">
      <c r="A835" s="31">
        <f t="shared" si="73"/>
        <v>467</v>
      </c>
      <c r="B835" s="32"/>
      <c r="C835" s="33"/>
      <c r="D835" s="392"/>
      <c r="E835" s="55"/>
      <c r="F835" s="55"/>
      <c r="G835" s="32" t="s">
        <v>1196</v>
      </c>
      <c r="H835" s="33" t="s">
        <v>1197</v>
      </c>
      <c r="I835" s="30"/>
      <c r="J835" s="30"/>
      <c r="K835" s="30"/>
      <c r="L835" s="30"/>
      <c r="M835" s="30"/>
      <c r="N835" s="130">
        <v>150</v>
      </c>
      <c r="O835" s="157">
        <v>0</v>
      </c>
      <c r="P835" s="158">
        <f t="shared" si="71"/>
        <v>150</v>
      </c>
      <c r="Q835" s="398"/>
      <c r="R835" s="399">
        <v>140</v>
      </c>
      <c r="S835" s="400"/>
      <c r="T835" s="401"/>
    </row>
    <row r="836" spans="1:20">
      <c r="A836" s="31">
        <f t="shared" si="73"/>
        <v>468</v>
      </c>
      <c r="B836" s="32"/>
      <c r="C836" s="33"/>
      <c r="D836" s="392"/>
      <c r="E836" s="55"/>
      <c r="F836" s="55"/>
      <c r="G836" s="408" t="s">
        <v>1198</v>
      </c>
      <c r="H836" s="79" t="s">
        <v>1199</v>
      </c>
      <c r="I836" s="30"/>
      <c r="J836" s="30"/>
      <c r="K836" s="30"/>
      <c r="L836" s="30"/>
      <c r="M836" s="30"/>
      <c r="N836" s="130">
        <v>100</v>
      </c>
      <c r="O836" s="157">
        <v>0</v>
      </c>
      <c r="P836" s="158">
        <f t="shared" si="71"/>
        <v>100</v>
      </c>
      <c r="Q836" s="398"/>
      <c r="R836" s="399">
        <v>100</v>
      </c>
      <c r="S836" s="400"/>
      <c r="T836" s="401"/>
    </row>
    <row r="837" spans="1:20">
      <c r="A837" s="31">
        <f t="shared" si="73"/>
        <v>469</v>
      </c>
      <c r="B837" s="32"/>
      <c r="C837" s="33"/>
      <c r="D837" s="392"/>
      <c r="E837" s="55"/>
      <c r="F837" s="55"/>
      <c r="G837" s="408" t="s">
        <v>1200</v>
      </c>
      <c r="H837" s="79" t="s">
        <v>1201</v>
      </c>
      <c r="I837" s="30"/>
      <c r="J837" s="30"/>
      <c r="K837" s="30"/>
      <c r="L837" s="30"/>
      <c r="M837" s="30"/>
      <c r="N837" s="130">
        <v>500</v>
      </c>
      <c r="O837" s="157">
        <v>0</v>
      </c>
      <c r="P837" s="158">
        <f t="shared" si="71"/>
        <v>500</v>
      </c>
      <c r="Q837" s="398"/>
      <c r="R837" s="399">
        <v>510</v>
      </c>
      <c r="S837" s="400"/>
      <c r="T837" s="542"/>
    </row>
    <row r="838" spans="1:20">
      <c r="A838" s="31">
        <f t="shared" si="73"/>
        <v>470</v>
      </c>
      <c r="B838" s="32"/>
      <c r="C838" s="33"/>
      <c r="D838" s="392"/>
      <c r="E838" s="55"/>
      <c r="F838" s="55"/>
      <c r="G838" s="408" t="s">
        <v>1202</v>
      </c>
      <c r="H838" s="79" t="s">
        <v>1203</v>
      </c>
      <c r="I838" s="30"/>
      <c r="J838" s="30"/>
      <c r="K838" s="30"/>
      <c r="L838" s="30"/>
      <c r="M838" s="30"/>
      <c r="N838" s="130">
        <v>1150</v>
      </c>
      <c r="O838" s="157">
        <v>0</v>
      </c>
      <c r="P838" s="158">
        <f t="shared" si="71"/>
        <v>1150</v>
      </c>
      <c r="Q838" s="398"/>
      <c r="R838" s="399">
        <v>1150</v>
      </c>
      <c r="S838" s="400"/>
      <c r="T838" s="542"/>
    </row>
    <row r="839" spans="1:20">
      <c r="A839" s="31">
        <f t="shared" si="73"/>
        <v>471</v>
      </c>
      <c r="B839" s="32"/>
      <c r="C839" s="33"/>
      <c r="D839" s="392"/>
      <c r="E839" s="55"/>
      <c r="F839" s="55"/>
      <c r="G839" s="408" t="s">
        <v>1204</v>
      </c>
      <c r="H839" s="79" t="s">
        <v>1205</v>
      </c>
      <c r="I839" s="30"/>
      <c r="J839" s="30"/>
      <c r="K839" s="30"/>
      <c r="L839" s="30"/>
      <c r="M839" s="30"/>
      <c r="N839" s="130">
        <v>650</v>
      </c>
      <c r="O839" s="157">
        <v>0</v>
      </c>
      <c r="P839" s="158">
        <f t="shared" si="71"/>
        <v>650</v>
      </c>
      <c r="Q839" s="398"/>
      <c r="R839" s="399">
        <v>650</v>
      </c>
      <c r="S839" s="400"/>
      <c r="T839" s="542"/>
    </row>
    <row r="840" spans="1:20">
      <c r="A840" s="31">
        <f t="shared" si="73"/>
        <v>472</v>
      </c>
      <c r="B840" s="32"/>
      <c r="C840" s="33"/>
      <c r="D840" s="392"/>
      <c r="E840" s="55"/>
      <c r="F840" s="55"/>
      <c r="G840" s="408" t="s">
        <v>1206</v>
      </c>
      <c r="H840" s="79" t="s">
        <v>1207</v>
      </c>
      <c r="I840" s="30"/>
      <c r="J840" s="30"/>
      <c r="K840" s="30"/>
      <c r="L840" s="30"/>
      <c r="M840" s="30"/>
      <c r="N840" s="130">
        <v>950</v>
      </c>
      <c r="O840" s="157">
        <v>0</v>
      </c>
      <c r="P840" s="158">
        <f t="shared" si="71"/>
        <v>950</v>
      </c>
      <c r="Q840" s="398"/>
      <c r="R840" s="399">
        <v>950</v>
      </c>
      <c r="S840" s="400"/>
      <c r="T840" s="542"/>
    </row>
    <row r="841" spans="1:20">
      <c r="A841" s="31"/>
      <c r="B841" s="32" t="s">
        <v>1208</v>
      </c>
      <c r="C841" s="33" t="s">
        <v>1209</v>
      </c>
      <c r="D841" s="392">
        <v>100</v>
      </c>
      <c r="E841" s="55">
        <v>0</v>
      </c>
      <c r="F841" s="55">
        <f t="shared" ref="F841:F848" si="75">D841</f>
        <v>100</v>
      </c>
      <c r="G841" s="30"/>
      <c r="H841" s="28" t="s">
        <v>1185</v>
      </c>
      <c r="I841" s="30"/>
      <c r="J841" s="30"/>
      <c r="K841" s="30"/>
      <c r="L841" s="30"/>
      <c r="M841" s="30"/>
      <c r="N841" s="130"/>
      <c r="O841" s="157"/>
      <c r="P841" s="158"/>
      <c r="Q841" s="398"/>
      <c r="R841" s="399"/>
    </row>
    <row r="842" spans="1:20">
      <c r="A842" s="31">
        <v>473</v>
      </c>
      <c r="B842" s="32" t="s">
        <v>57</v>
      </c>
      <c r="C842" s="33" t="s">
        <v>58</v>
      </c>
      <c r="D842" s="392">
        <v>100</v>
      </c>
      <c r="E842" s="55">
        <v>0</v>
      </c>
      <c r="F842" s="55">
        <f t="shared" si="75"/>
        <v>100</v>
      </c>
      <c r="G842" s="32" t="s">
        <v>1210</v>
      </c>
      <c r="H842" s="33" t="s">
        <v>1211</v>
      </c>
      <c r="I842" s="30">
        <v>100</v>
      </c>
      <c r="J842" s="30">
        <v>0</v>
      </c>
      <c r="K842" s="30">
        <f t="shared" ref="K842:K860" si="76">I842+J842</f>
        <v>100</v>
      </c>
      <c r="L842" s="30">
        <v>50</v>
      </c>
      <c r="M842" s="30">
        <v>120</v>
      </c>
      <c r="N842" s="130">
        <v>200</v>
      </c>
      <c r="O842" s="157">
        <v>0</v>
      </c>
      <c r="P842" s="158">
        <f t="shared" si="71"/>
        <v>200</v>
      </c>
      <c r="Q842" s="398"/>
      <c r="R842" s="399">
        <v>160</v>
      </c>
      <c r="S842" s="400"/>
      <c r="T842" s="401"/>
    </row>
    <row r="843" spans="1:20">
      <c r="A843" s="31">
        <f>A842+1</f>
        <v>474</v>
      </c>
      <c r="B843" s="32"/>
      <c r="C843" s="33"/>
      <c r="D843" s="392"/>
      <c r="E843" s="55"/>
      <c r="F843" s="55"/>
      <c r="G843" s="32" t="s">
        <v>1212</v>
      </c>
      <c r="H843" s="33" t="s">
        <v>1213</v>
      </c>
      <c r="I843" s="30">
        <v>170</v>
      </c>
      <c r="J843" s="30">
        <v>0</v>
      </c>
      <c r="K843" s="30">
        <f t="shared" si="76"/>
        <v>170</v>
      </c>
      <c r="L843" s="30">
        <v>100</v>
      </c>
      <c r="M843" s="30">
        <v>100</v>
      </c>
      <c r="N843" s="130">
        <v>200</v>
      </c>
      <c r="O843" s="157">
        <v>0</v>
      </c>
      <c r="P843" s="158">
        <f t="shared" si="71"/>
        <v>200</v>
      </c>
      <c r="Q843" s="398"/>
      <c r="R843" s="399">
        <v>160</v>
      </c>
      <c r="S843" s="400"/>
      <c r="T843" s="401"/>
    </row>
    <row r="844" spans="1:20">
      <c r="A844" s="31">
        <f t="shared" ref="A844:A877" si="77">A843+1</f>
        <v>475</v>
      </c>
      <c r="B844" s="32" t="s">
        <v>1214</v>
      </c>
      <c r="C844" s="33" t="s">
        <v>1215</v>
      </c>
      <c r="D844" s="392">
        <v>150</v>
      </c>
      <c r="E844" s="55">
        <v>0</v>
      </c>
      <c r="F844" s="55">
        <f t="shared" si="75"/>
        <v>150</v>
      </c>
      <c r="G844" s="32" t="s">
        <v>59</v>
      </c>
      <c r="H844" s="33" t="s">
        <v>60</v>
      </c>
      <c r="I844" s="30">
        <v>160</v>
      </c>
      <c r="J844" s="30">
        <v>0</v>
      </c>
      <c r="K844" s="30">
        <f t="shared" si="76"/>
        <v>160</v>
      </c>
      <c r="L844" s="30">
        <v>100</v>
      </c>
      <c r="M844" s="30">
        <v>100</v>
      </c>
      <c r="N844" s="130">
        <v>100</v>
      </c>
      <c r="O844" s="157">
        <v>0</v>
      </c>
      <c r="P844" s="158">
        <f t="shared" si="71"/>
        <v>100</v>
      </c>
      <c r="Q844" s="398"/>
      <c r="R844" s="399">
        <v>100</v>
      </c>
      <c r="S844" s="400"/>
      <c r="T844" s="401"/>
    </row>
    <row r="845" spans="1:20">
      <c r="A845" s="31">
        <f t="shared" si="77"/>
        <v>476</v>
      </c>
      <c r="B845" s="32" t="s">
        <v>1216</v>
      </c>
      <c r="C845" s="33" t="s">
        <v>1217</v>
      </c>
      <c r="D845" s="392">
        <v>200</v>
      </c>
      <c r="E845" s="55">
        <v>0</v>
      </c>
      <c r="F845" s="55">
        <f t="shared" si="75"/>
        <v>200</v>
      </c>
      <c r="G845" s="32" t="s">
        <v>1218</v>
      </c>
      <c r="H845" s="33" t="s">
        <v>1219</v>
      </c>
      <c r="I845" s="30">
        <v>160</v>
      </c>
      <c r="J845" s="30">
        <v>0</v>
      </c>
      <c r="K845" s="30">
        <f t="shared" si="76"/>
        <v>160</v>
      </c>
      <c r="L845" s="30">
        <v>100</v>
      </c>
      <c r="M845" s="30">
        <v>120</v>
      </c>
      <c r="N845" s="130">
        <v>200</v>
      </c>
      <c r="O845" s="157">
        <v>0</v>
      </c>
      <c r="P845" s="158">
        <f t="shared" si="71"/>
        <v>200</v>
      </c>
      <c r="Q845" s="398"/>
      <c r="R845" s="399">
        <v>160</v>
      </c>
      <c r="S845" s="400"/>
      <c r="T845" s="401"/>
    </row>
    <row r="846" spans="1:20">
      <c r="A846" s="31">
        <f t="shared" si="77"/>
        <v>477</v>
      </c>
      <c r="B846" s="32"/>
      <c r="C846" s="33"/>
      <c r="D846" s="392"/>
      <c r="E846" s="55"/>
      <c r="F846" s="55"/>
      <c r="G846" s="32" t="s">
        <v>1220</v>
      </c>
      <c r="H846" s="33" t="s">
        <v>1221</v>
      </c>
      <c r="I846" s="30">
        <v>110</v>
      </c>
      <c r="J846" s="30">
        <v>0</v>
      </c>
      <c r="K846" s="30">
        <f t="shared" si="76"/>
        <v>110</v>
      </c>
      <c r="L846" s="30">
        <v>100</v>
      </c>
      <c r="M846" s="30">
        <v>120</v>
      </c>
      <c r="N846" s="130">
        <v>200</v>
      </c>
      <c r="O846" s="157">
        <v>0</v>
      </c>
      <c r="P846" s="158">
        <f t="shared" si="71"/>
        <v>200</v>
      </c>
      <c r="Q846" s="398"/>
      <c r="R846" s="399">
        <v>160</v>
      </c>
      <c r="S846" s="400"/>
      <c r="T846" s="401"/>
    </row>
    <row r="847" spans="1:20">
      <c r="A847" s="31">
        <f t="shared" si="77"/>
        <v>478</v>
      </c>
      <c r="B847" s="32" t="s">
        <v>1222</v>
      </c>
      <c r="C847" s="33" t="s">
        <v>1223</v>
      </c>
      <c r="D847" s="392">
        <v>100</v>
      </c>
      <c r="E847" s="55">
        <v>0</v>
      </c>
      <c r="F847" s="55">
        <f t="shared" si="75"/>
        <v>100</v>
      </c>
      <c r="G847" s="32" t="s">
        <v>1224</v>
      </c>
      <c r="H847" s="33" t="s">
        <v>1225</v>
      </c>
      <c r="I847" s="30">
        <v>140</v>
      </c>
      <c r="J847" s="30">
        <v>0</v>
      </c>
      <c r="K847" s="30">
        <f t="shared" si="76"/>
        <v>140</v>
      </c>
      <c r="L847" s="30">
        <v>100</v>
      </c>
      <c r="M847" s="30">
        <v>100</v>
      </c>
      <c r="N847" s="130">
        <v>200</v>
      </c>
      <c r="O847" s="157">
        <v>0</v>
      </c>
      <c r="P847" s="158">
        <f t="shared" si="71"/>
        <v>200</v>
      </c>
      <c r="Q847" s="398"/>
      <c r="R847" s="399">
        <v>160</v>
      </c>
      <c r="S847" s="400"/>
      <c r="T847" s="401"/>
    </row>
    <row r="848" spans="1:20">
      <c r="A848" s="31">
        <f t="shared" si="77"/>
        <v>479</v>
      </c>
      <c r="B848" s="32" t="s">
        <v>1212</v>
      </c>
      <c r="C848" s="33" t="s">
        <v>1213</v>
      </c>
      <c r="D848" s="392">
        <v>150</v>
      </c>
      <c r="E848" s="55">
        <v>0</v>
      </c>
      <c r="F848" s="55">
        <f t="shared" si="75"/>
        <v>150</v>
      </c>
      <c r="G848" s="32" t="s">
        <v>1226</v>
      </c>
      <c r="H848" s="33" t="s">
        <v>1227</v>
      </c>
      <c r="I848" s="30">
        <v>140</v>
      </c>
      <c r="J848" s="30">
        <v>0</v>
      </c>
      <c r="K848" s="30">
        <f t="shared" si="76"/>
        <v>140</v>
      </c>
      <c r="L848" s="30">
        <v>100</v>
      </c>
      <c r="M848" s="30">
        <v>100</v>
      </c>
      <c r="N848" s="130">
        <v>200</v>
      </c>
      <c r="O848" s="157">
        <v>0</v>
      </c>
      <c r="P848" s="158">
        <f t="shared" si="71"/>
        <v>200</v>
      </c>
      <c r="Q848" s="398"/>
      <c r="R848" s="399">
        <v>160</v>
      </c>
      <c r="S848" s="400"/>
      <c r="T848" s="401"/>
    </row>
    <row r="849" spans="1:21">
      <c r="A849" s="31">
        <f t="shared" si="77"/>
        <v>480</v>
      </c>
      <c r="B849" s="32" t="s">
        <v>1220</v>
      </c>
      <c r="C849" s="33" t="s">
        <v>1221</v>
      </c>
      <c r="D849" s="392">
        <v>100</v>
      </c>
      <c r="E849" s="55">
        <v>0</v>
      </c>
      <c r="F849" s="55">
        <f t="shared" si="74"/>
        <v>100</v>
      </c>
      <c r="G849" s="32" t="s">
        <v>57</v>
      </c>
      <c r="H849" s="33" t="s">
        <v>58</v>
      </c>
      <c r="I849" s="30">
        <v>130</v>
      </c>
      <c r="J849" s="30">
        <v>0</v>
      </c>
      <c r="K849" s="30">
        <f t="shared" si="76"/>
        <v>130</v>
      </c>
      <c r="L849" s="30">
        <v>100</v>
      </c>
      <c r="M849" s="30">
        <v>100</v>
      </c>
      <c r="N849" s="130">
        <v>100</v>
      </c>
      <c r="O849" s="157">
        <v>0</v>
      </c>
      <c r="P849" s="158">
        <f t="shared" si="71"/>
        <v>100</v>
      </c>
      <c r="Q849" s="398"/>
      <c r="R849" s="399">
        <v>100</v>
      </c>
      <c r="S849" s="400"/>
      <c r="T849" s="401"/>
    </row>
    <row r="850" spans="1:21">
      <c r="A850" s="31">
        <f t="shared" si="77"/>
        <v>481</v>
      </c>
      <c r="B850" s="32" t="s">
        <v>1228</v>
      </c>
      <c r="C850" s="33" t="s">
        <v>1229</v>
      </c>
      <c r="D850" s="392">
        <v>100</v>
      </c>
      <c r="E850" s="55">
        <v>0</v>
      </c>
      <c r="F850" s="55">
        <f t="shared" si="74"/>
        <v>100</v>
      </c>
      <c r="G850" s="32" t="s">
        <v>1230</v>
      </c>
      <c r="H850" s="33" t="s">
        <v>1231</v>
      </c>
      <c r="I850" s="30">
        <v>140</v>
      </c>
      <c r="J850" s="30">
        <v>0</v>
      </c>
      <c r="K850" s="30">
        <f t="shared" si="76"/>
        <v>140</v>
      </c>
      <c r="L850" s="30">
        <v>100</v>
      </c>
      <c r="M850" s="30">
        <v>120</v>
      </c>
      <c r="N850" s="130">
        <v>150</v>
      </c>
      <c r="O850" s="157">
        <v>0</v>
      </c>
      <c r="P850" s="158">
        <f t="shared" si="71"/>
        <v>150</v>
      </c>
      <c r="Q850" s="398"/>
      <c r="R850" s="399">
        <v>140</v>
      </c>
      <c r="S850" s="400"/>
      <c r="T850" s="401"/>
    </row>
    <row r="851" spans="1:21">
      <c r="A851" s="31">
        <f t="shared" si="77"/>
        <v>482</v>
      </c>
      <c r="B851" s="32"/>
      <c r="C851" s="33"/>
      <c r="D851" s="392"/>
      <c r="E851" s="55"/>
      <c r="F851" s="55"/>
      <c r="G851" s="32" t="s">
        <v>1232</v>
      </c>
      <c r="H851" s="33" t="s">
        <v>1233</v>
      </c>
      <c r="I851" s="30">
        <v>280</v>
      </c>
      <c r="J851" s="30">
        <v>0</v>
      </c>
      <c r="K851" s="30">
        <f t="shared" si="76"/>
        <v>280</v>
      </c>
      <c r="L851" s="30">
        <v>150</v>
      </c>
      <c r="M851" s="30">
        <v>120</v>
      </c>
      <c r="N851" s="130">
        <v>200</v>
      </c>
      <c r="O851" s="157">
        <v>0</v>
      </c>
      <c r="P851" s="158">
        <f t="shared" si="71"/>
        <v>200</v>
      </c>
      <c r="Q851" s="398"/>
      <c r="R851" s="399">
        <v>160</v>
      </c>
      <c r="S851" s="400"/>
      <c r="T851" s="401"/>
    </row>
    <row r="852" spans="1:21">
      <c r="A852" s="31">
        <f t="shared" si="77"/>
        <v>483</v>
      </c>
      <c r="B852" s="32" t="s">
        <v>1226</v>
      </c>
      <c r="C852" s="33" t="s">
        <v>1234</v>
      </c>
      <c r="D852" s="392">
        <v>100</v>
      </c>
      <c r="E852" s="55">
        <v>0</v>
      </c>
      <c r="F852" s="55">
        <f t="shared" si="74"/>
        <v>100</v>
      </c>
      <c r="G852" s="32" t="s">
        <v>1235</v>
      </c>
      <c r="H852" s="33" t="s">
        <v>1236</v>
      </c>
      <c r="I852" s="30">
        <v>200</v>
      </c>
      <c r="J852" s="30">
        <v>0</v>
      </c>
      <c r="K852" s="30">
        <f t="shared" si="76"/>
        <v>200</v>
      </c>
      <c r="L852" s="30">
        <v>100</v>
      </c>
      <c r="M852" s="30">
        <v>50</v>
      </c>
      <c r="N852" s="130">
        <v>200</v>
      </c>
      <c r="O852" s="157">
        <v>0</v>
      </c>
      <c r="P852" s="158">
        <f t="shared" si="71"/>
        <v>200</v>
      </c>
      <c r="Q852" s="398"/>
      <c r="R852" s="399">
        <v>160</v>
      </c>
      <c r="S852" s="400"/>
      <c r="T852" s="400"/>
    </row>
    <row r="853" spans="1:21">
      <c r="A853" s="31">
        <f t="shared" si="77"/>
        <v>484</v>
      </c>
      <c r="B853" s="32" t="s">
        <v>1237</v>
      </c>
      <c r="C853" s="33" t="s">
        <v>1238</v>
      </c>
      <c r="D853" s="392">
        <v>150</v>
      </c>
      <c r="E853" s="55">
        <v>0</v>
      </c>
      <c r="F853" s="55">
        <f t="shared" si="74"/>
        <v>150</v>
      </c>
      <c r="G853" s="32" t="s">
        <v>1239</v>
      </c>
      <c r="H853" s="33" t="s">
        <v>1240</v>
      </c>
      <c r="I853" s="30"/>
      <c r="J853" s="30"/>
      <c r="K853" s="30"/>
      <c r="L853" s="30"/>
      <c r="M853" s="30"/>
      <c r="N853" s="130">
        <v>200</v>
      </c>
      <c r="O853" s="157">
        <v>0</v>
      </c>
      <c r="P853" s="158">
        <f t="shared" si="71"/>
        <v>200</v>
      </c>
      <c r="Q853" s="398"/>
      <c r="R853" s="399">
        <v>160</v>
      </c>
      <c r="S853" s="400"/>
      <c r="T853" s="401"/>
    </row>
    <row r="854" spans="1:21">
      <c r="A854" s="31">
        <f t="shared" si="77"/>
        <v>485</v>
      </c>
      <c r="B854" s="32" t="s">
        <v>1241</v>
      </c>
      <c r="C854" s="33" t="s">
        <v>1242</v>
      </c>
      <c r="D854" s="392">
        <v>100</v>
      </c>
      <c r="E854" s="55">
        <v>0</v>
      </c>
      <c r="F854" s="55">
        <f t="shared" si="74"/>
        <v>100</v>
      </c>
      <c r="G854" s="32" t="s">
        <v>1228</v>
      </c>
      <c r="H854" s="33" t="s">
        <v>1243</v>
      </c>
      <c r="I854" s="30">
        <v>130</v>
      </c>
      <c r="J854" s="30">
        <v>0</v>
      </c>
      <c r="K854" s="30">
        <f t="shared" si="76"/>
        <v>130</v>
      </c>
      <c r="L854" s="30">
        <v>100</v>
      </c>
      <c r="M854" s="30">
        <v>100</v>
      </c>
      <c r="N854" s="130">
        <v>200</v>
      </c>
      <c r="O854" s="157">
        <v>0</v>
      </c>
      <c r="P854" s="158">
        <f t="shared" si="71"/>
        <v>200</v>
      </c>
      <c r="Q854" s="398"/>
      <c r="R854" s="399">
        <v>160</v>
      </c>
      <c r="S854" s="400"/>
      <c r="T854" s="401"/>
    </row>
    <row r="855" spans="1:21">
      <c r="A855" s="31">
        <f t="shared" si="77"/>
        <v>486</v>
      </c>
      <c r="B855" s="32" t="s">
        <v>1244</v>
      </c>
      <c r="C855" s="33" t="s">
        <v>1245</v>
      </c>
      <c r="D855" s="392">
        <v>150</v>
      </c>
      <c r="E855" s="55">
        <v>0</v>
      </c>
      <c r="F855" s="55">
        <f t="shared" si="74"/>
        <v>150</v>
      </c>
      <c r="G855" s="32" t="s">
        <v>1216</v>
      </c>
      <c r="H855" s="33" t="s">
        <v>1217</v>
      </c>
      <c r="I855" s="30">
        <v>250</v>
      </c>
      <c r="J855" s="30">
        <v>0</v>
      </c>
      <c r="K855" s="30">
        <f t="shared" si="76"/>
        <v>250</v>
      </c>
      <c r="L855" s="30">
        <v>100</v>
      </c>
      <c r="M855" s="30">
        <v>100</v>
      </c>
      <c r="N855" s="130">
        <v>150</v>
      </c>
      <c r="O855" s="157">
        <v>0</v>
      </c>
      <c r="P855" s="158">
        <f t="shared" si="71"/>
        <v>150</v>
      </c>
      <c r="Q855" s="398"/>
      <c r="R855" s="399">
        <v>150</v>
      </c>
      <c r="S855" s="400"/>
      <c r="T855" s="401"/>
    </row>
    <row r="856" spans="1:21">
      <c r="A856" s="31">
        <f t="shared" si="77"/>
        <v>487</v>
      </c>
      <c r="B856" s="32" t="s">
        <v>1246</v>
      </c>
      <c r="C856" s="33" t="s">
        <v>1247</v>
      </c>
      <c r="D856" s="392">
        <v>200</v>
      </c>
      <c r="E856" s="55">
        <v>0</v>
      </c>
      <c r="F856" s="55">
        <f t="shared" si="74"/>
        <v>200</v>
      </c>
      <c r="G856" s="32" t="s">
        <v>1222</v>
      </c>
      <c r="H856" s="33" t="s">
        <v>1223</v>
      </c>
      <c r="I856" s="30">
        <v>130</v>
      </c>
      <c r="J856" s="30">
        <v>0</v>
      </c>
      <c r="K856" s="30">
        <f t="shared" si="76"/>
        <v>130</v>
      </c>
      <c r="L856" s="30">
        <v>100</v>
      </c>
      <c r="M856" s="30">
        <v>120</v>
      </c>
      <c r="N856" s="130">
        <v>200</v>
      </c>
      <c r="O856" s="157">
        <v>0</v>
      </c>
      <c r="P856" s="158">
        <f t="shared" si="71"/>
        <v>200</v>
      </c>
      <c r="Q856" s="398"/>
      <c r="R856" s="399">
        <v>160</v>
      </c>
      <c r="S856" s="400"/>
      <c r="T856" s="401"/>
    </row>
    <row r="857" spans="1:21">
      <c r="A857" s="31">
        <f t="shared" si="77"/>
        <v>488</v>
      </c>
      <c r="B857" s="32" t="s">
        <v>1248</v>
      </c>
      <c r="C857" s="33" t="s">
        <v>1249</v>
      </c>
      <c r="D857" s="392">
        <v>100</v>
      </c>
      <c r="E857" s="55">
        <v>0</v>
      </c>
      <c r="F857" s="55">
        <f t="shared" si="74"/>
        <v>100</v>
      </c>
      <c r="G857" s="32" t="s">
        <v>1237</v>
      </c>
      <c r="H857" s="33" t="s">
        <v>1238</v>
      </c>
      <c r="I857" s="30">
        <v>200</v>
      </c>
      <c r="J857" s="30">
        <v>0</v>
      </c>
      <c r="K857" s="30">
        <f t="shared" si="76"/>
        <v>200</v>
      </c>
      <c r="L857" s="30">
        <v>100</v>
      </c>
      <c r="M857" s="30" t="s">
        <v>1250</v>
      </c>
      <c r="N857" s="130">
        <v>200</v>
      </c>
      <c r="O857" s="157">
        <v>0</v>
      </c>
      <c r="P857" s="158">
        <f t="shared" si="71"/>
        <v>200</v>
      </c>
      <c r="Q857" s="398"/>
      <c r="R857" s="399">
        <v>160</v>
      </c>
      <c r="S857" s="400"/>
      <c r="T857" s="401"/>
    </row>
    <row r="858" spans="1:21">
      <c r="A858" s="31">
        <f t="shared" si="77"/>
        <v>489</v>
      </c>
      <c r="B858" s="31"/>
      <c r="C858" s="28" t="s">
        <v>1251</v>
      </c>
      <c r="D858" s="392"/>
      <c r="E858" s="55"/>
      <c r="F858" s="55"/>
      <c r="G858" s="32" t="s">
        <v>1241</v>
      </c>
      <c r="H858" s="33" t="s">
        <v>1252</v>
      </c>
      <c r="I858" s="30">
        <v>170</v>
      </c>
      <c r="J858" s="30">
        <v>0</v>
      </c>
      <c r="K858" s="30">
        <f t="shared" si="76"/>
        <v>170</v>
      </c>
      <c r="L858" s="30">
        <v>100</v>
      </c>
      <c r="M858" s="30">
        <v>150</v>
      </c>
      <c r="N858" s="130">
        <v>250</v>
      </c>
      <c r="O858" s="157">
        <v>0</v>
      </c>
      <c r="P858" s="158">
        <f t="shared" si="71"/>
        <v>250</v>
      </c>
      <c r="Q858" s="398"/>
      <c r="R858" s="399">
        <v>240</v>
      </c>
      <c r="S858" s="400"/>
      <c r="T858" s="401"/>
    </row>
    <row r="859" spans="1:21">
      <c r="A859" s="31">
        <f t="shared" si="77"/>
        <v>490</v>
      </c>
      <c r="B859" s="32" t="s">
        <v>1224</v>
      </c>
      <c r="C859" s="33" t="s">
        <v>1253</v>
      </c>
      <c r="D859" s="392">
        <v>100</v>
      </c>
      <c r="E859" s="55">
        <v>0</v>
      </c>
      <c r="F859" s="55">
        <f>D859</f>
        <v>100</v>
      </c>
      <c r="G859" s="32" t="s">
        <v>1254</v>
      </c>
      <c r="H859" s="33" t="s">
        <v>1255</v>
      </c>
      <c r="I859" s="30">
        <v>270</v>
      </c>
      <c r="J859" s="30">
        <v>0</v>
      </c>
      <c r="K859" s="30">
        <f t="shared" si="76"/>
        <v>270</v>
      </c>
      <c r="L859" s="30">
        <v>100</v>
      </c>
      <c r="M859" s="30">
        <v>100</v>
      </c>
      <c r="N859" s="130">
        <v>200</v>
      </c>
      <c r="O859" s="157">
        <v>0</v>
      </c>
      <c r="P859" s="158">
        <f t="shared" si="71"/>
        <v>200</v>
      </c>
      <c r="Q859" s="398"/>
      <c r="R859" s="399">
        <v>160</v>
      </c>
      <c r="S859" s="400"/>
      <c r="T859" s="401"/>
    </row>
    <row r="860" spans="1:21">
      <c r="A860" s="31">
        <f t="shared" si="77"/>
        <v>491</v>
      </c>
      <c r="B860" s="408" t="s">
        <v>1256</v>
      </c>
      <c r="C860" s="272" t="s">
        <v>1257</v>
      </c>
      <c r="D860" s="433">
        <v>550</v>
      </c>
      <c r="E860" s="433">
        <v>0</v>
      </c>
      <c r="F860" s="433">
        <v>550</v>
      </c>
      <c r="G860" s="32" t="s">
        <v>1214</v>
      </c>
      <c r="H860" s="33" t="s">
        <v>1258</v>
      </c>
      <c r="I860" s="30">
        <v>260</v>
      </c>
      <c r="J860" s="30">
        <v>0</v>
      </c>
      <c r="K860" s="30">
        <f t="shared" si="76"/>
        <v>260</v>
      </c>
      <c r="L860" s="30">
        <v>100</v>
      </c>
      <c r="M860" s="30"/>
      <c r="N860" s="130">
        <v>200</v>
      </c>
      <c r="O860" s="157">
        <v>0</v>
      </c>
      <c r="P860" s="158">
        <f t="shared" si="71"/>
        <v>200</v>
      </c>
      <c r="Q860" s="398"/>
      <c r="R860" s="399">
        <v>160</v>
      </c>
      <c r="S860" s="400"/>
      <c r="T860" s="401"/>
      <c r="U860" s="240"/>
    </row>
    <row r="861" spans="1:21">
      <c r="A861" s="31">
        <f t="shared" si="77"/>
        <v>492</v>
      </c>
      <c r="B861" s="408"/>
      <c r="C861" s="272"/>
      <c r="D861" s="433"/>
      <c r="E861" s="433"/>
      <c r="F861" s="433"/>
      <c r="G861" s="32" t="s">
        <v>1259</v>
      </c>
      <c r="H861" s="33" t="s">
        <v>1260</v>
      </c>
      <c r="I861" s="30"/>
      <c r="J861" s="30"/>
      <c r="K861" s="30"/>
      <c r="L861" s="30"/>
      <c r="M861" s="30"/>
      <c r="N861" s="130">
        <v>400</v>
      </c>
      <c r="O861" s="157">
        <v>0</v>
      </c>
      <c r="P861" s="158">
        <f t="shared" si="71"/>
        <v>400</v>
      </c>
      <c r="Q861" s="398"/>
      <c r="R861" s="399">
        <v>380</v>
      </c>
      <c r="S861" s="400"/>
      <c r="T861" s="401"/>
    </row>
    <row r="862" spans="1:21">
      <c r="A862" s="31">
        <f t="shared" si="77"/>
        <v>493</v>
      </c>
      <c r="B862" s="32" t="s">
        <v>1261</v>
      </c>
      <c r="C862" s="33" t="s">
        <v>1262</v>
      </c>
      <c r="D862" s="392">
        <v>100</v>
      </c>
      <c r="E862" s="55">
        <v>0</v>
      </c>
      <c r="F862" s="55">
        <f>D862</f>
        <v>100</v>
      </c>
      <c r="G862" s="32" t="s">
        <v>1261</v>
      </c>
      <c r="H862" s="33" t="s">
        <v>1263</v>
      </c>
      <c r="I862" s="30">
        <v>160</v>
      </c>
      <c r="J862" s="30">
        <v>0</v>
      </c>
      <c r="K862" s="30">
        <f>I862+J862</f>
        <v>160</v>
      </c>
      <c r="L862" s="30">
        <v>100</v>
      </c>
      <c r="M862" s="30">
        <v>150</v>
      </c>
      <c r="N862" s="130">
        <v>250</v>
      </c>
      <c r="O862" s="157">
        <v>0</v>
      </c>
      <c r="P862" s="158">
        <f t="shared" si="71"/>
        <v>250</v>
      </c>
      <c r="Q862" s="398"/>
      <c r="R862" s="399">
        <v>250</v>
      </c>
      <c r="S862" s="400"/>
      <c r="T862" s="401"/>
    </row>
    <row r="863" spans="1:21">
      <c r="A863" s="31">
        <f t="shared" si="77"/>
        <v>494</v>
      </c>
      <c r="B863" s="408" t="s">
        <v>1264</v>
      </c>
      <c r="C863" s="295" t="s">
        <v>1265</v>
      </c>
      <c r="D863" s="433">
        <v>500</v>
      </c>
      <c r="E863" s="433">
        <v>0</v>
      </c>
      <c r="F863" s="433">
        <v>500</v>
      </c>
      <c r="G863" s="32" t="s">
        <v>1266</v>
      </c>
      <c r="H863" s="33" t="s">
        <v>1267</v>
      </c>
      <c r="I863" s="30"/>
      <c r="J863" s="30"/>
      <c r="K863" s="30"/>
      <c r="L863" s="30"/>
      <c r="M863" s="30"/>
      <c r="N863" s="130">
        <v>100</v>
      </c>
      <c r="O863" s="157">
        <v>0</v>
      </c>
      <c r="P863" s="158">
        <f t="shared" si="71"/>
        <v>100</v>
      </c>
      <c r="Q863" s="398"/>
      <c r="R863" s="399"/>
      <c r="S863" s="400"/>
      <c r="T863" s="401"/>
    </row>
    <row r="864" spans="1:21">
      <c r="A864" s="31">
        <f t="shared" si="77"/>
        <v>495</v>
      </c>
      <c r="B864" s="408"/>
      <c r="C864" s="295"/>
      <c r="D864" s="433"/>
      <c r="E864" s="433"/>
      <c r="F864" s="433"/>
      <c r="G864" s="32" t="s">
        <v>1268</v>
      </c>
      <c r="H864" s="33" t="s">
        <v>1269</v>
      </c>
      <c r="I864" s="30"/>
      <c r="J864" s="30"/>
      <c r="K864" s="30"/>
      <c r="L864" s="30"/>
      <c r="M864" s="30"/>
      <c r="N864" s="130">
        <v>200</v>
      </c>
      <c r="O864" s="157">
        <v>0</v>
      </c>
      <c r="P864" s="158">
        <f t="shared" si="71"/>
        <v>200</v>
      </c>
      <c r="Q864" s="398"/>
      <c r="R864" s="399">
        <v>200</v>
      </c>
      <c r="S864" s="400"/>
      <c r="T864" s="401"/>
    </row>
    <row r="865" spans="1:20">
      <c r="A865" s="31">
        <f t="shared" si="77"/>
        <v>496</v>
      </c>
      <c r="B865" s="408"/>
      <c r="C865" s="295"/>
      <c r="D865" s="433"/>
      <c r="E865" s="433"/>
      <c r="F865" s="433"/>
      <c r="G865" s="32" t="s">
        <v>1270</v>
      </c>
      <c r="H865" s="33" t="s">
        <v>1271</v>
      </c>
      <c r="I865" s="30"/>
      <c r="J865" s="30"/>
      <c r="K865" s="30"/>
      <c r="L865" s="30"/>
      <c r="M865" s="30"/>
      <c r="N865" s="130">
        <v>400</v>
      </c>
      <c r="O865" s="157">
        <v>0</v>
      </c>
      <c r="P865" s="158">
        <f t="shared" si="71"/>
        <v>400</v>
      </c>
      <c r="Q865" s="398"/>
      <c r="R865" s="399">
        <v>380</v>
      </c>
      <c r="S865" s="400"/>
      <c r="T865" s="401"/>
    </row>
    <row r="866" spans="1:20">
      <c r="A866" s="31">
        <f t="shared" si="77"/>
        <v>497</v>
      </c>
      <c r="B866" s="408"/>
      <c r="C866" s="295"/>
      <c r="D866" s="433"/>
      <c r="E866" s="433"/>
      <c r="F866" s="433"/>
      <c r="G866" s="32" t="s">
        <v>1272</v>
      </c>
      <c r="H866" s="33" t="s">
        <v>1273</v>
      </c>
      <c r="I866" s="30"/>
      <c r="J866" s="30"/>
      <c r="K866" s="30"/>
      <c r="L866" s="30"/>
      <c r="M866" s="30"/>
      <c r="N866" s="130">
        <v>300</v>
      </c>
      <c r="O866" s="157">
        <v>0</v>
      </c>
      <c r="P866" s="158">
        <f t="shared" si="71"/>
        <v>300</v>
      </c>
      <c r="Q866" s="398"/>
      <c r="R866" s="399">
        <v>280</v>
      </c>
      <c r="S866" s="400"/>
      <c r="T866" s="401"/>
    </row>
    <row r="867" spans="1:20">
      <c r="A867" s="31">
        <f t="shared" si="77"/>
        <v>498</v>
      </c>
      <c r="B867" s="408"/>
      <c r="C867" s="295"/>
      <c r="D867" s="433"/>
      <c r="E867" s="433"/>
      <c r="F867" s="433"/>
      <c r="G867" s="423" t="s">
        <v>1274</v>
      </c>
      <c r="H867" s="293" t="s">
        <v>1275</v>
      </c>
      <c r="I867" s="30"/>
      <c r="J867" s="30"/>
      <c r="K867" s="30"/>
      <c r="L867" s="30"/>
      <c r="M867" s="30"/>
      <c r="N867" s="130">
        <v>200</v>
      </c>
      <c r="O867" s="157">
        <v>0</v>
      </c>
      <c r="P867" s="158">
        <f t="shared" si="71"/>
        <v>200</v>
      </c>
      <c r="Q867" s="398"/>
      <c r="R867" s="399">
        <v>170</v>
      </c>
      <c r="S867" s="400"/>
      <c r="T867" s="401"/>
    </row>
    <row r="868" spans="1:20">
      <c r="A868" s="31">
        <f t="shared" si="77"/>
        <v>499</v>
      </c>
      <c r="B868" s="408"/>
      <c r="C868" s="295"/>
      <c r="D868" s="433"/>
      <c r="E868" s="433"/>
      <c r="F868" s="433"/>
      <c r="G868" s="32" t="s">
        <v>1276</v>
      </c>
      <c r="H868" s="33" t="s">
        <v>1277</v>
      </c>
      <c r="I868" s="30"/>
      <c r="J868" s="30"/>
      <c r="K868" s="30"/>
      <c r="L868" s="30"/>
      <c r="M868" s="30"/>
      <c r="N868" s="130">
        <v>200</v>
      </c>
      <c r="O868" s="157">
        <v>0</v>
      </c>
      <c r="P868" s="158">
        <f t="shared" si="71"/>
        <v>200</v>
      </c>
      <c r="Q868" s="398"/>
      <c r="R868" s="399">
        <v>120</v>
      </c>
      <c r="S868" s="400"/>
      <c r="T868" s="401"/>
    </row>
    <row r="869" spans="1:20">
      <c r="A869" s="31">
        <f t="shared" si="77"/>
        <v>500</v>
      </c>
      <c r="B869" s="408"/>
      <c r="C869" s="295"/>
      <c r="D869" s="433"/>
      <c r="E869" s="433"/>
      <c r="F869" s="433"/>
      <c r="G869" s="32" t="s">
        <v>1278</v>
      </c>
      <c r="H869" s="33" t="s">
        <v>1279</v>
      </c>
      <c r="I869" s="30"/>
      <c r="J869" s="30"/>
      <c r="K869" s="30"/>
      <c r="L869" s="30"/>
      <c r="M869" s="30"/>
      <c r="N869" s="130">
        <v>200</v>
      </c>
      <c r="O869" s="157">
        <v>0</v>
      </c>
      <c r="P869" s="158">
        <f t="shared" si="71"/>
        <v>200</v>
      </c>
      <c r="Q869" s="398"/>
      <c r="R869" s="399">
        <v>170</v>
      </c>
      <c r="S869" s="400"/>
      <c r="T869" s="401"/>
    </row>
    <row r="870" spans="1:20">
      <c r="A870" s="31">
        <f t="shared" si="77"/>
        <v>501</v>
      </c>
      <c r="B870" s="408"/>
      <c r="C870" s="295"/>
      <c r="D870" s="433"/>
      <c r="E870" s="433"/>
      <c r="F870" s="433"/>
      <c r="G870" s="32" t="s">
        <v>1280</v>
      </c>
      <c r="H870" s="33" t="s">
        <v>1281</v>
      </c>
      <c r="I870" s="30"/>
      <c r="J870" s="30"/>
      <c r="K870" s="30"/>
      <c r="L870" s="30"/>
      <c r="M870" s="30"/>
      <c r="N870" s="130">
        <v>250</v>
      </c>
      <c r="O870" s="157">
        <v>0</v>
      </c>
      <c r="P870" s="158">
        <f t="shared" si="71"/>
        <v>250</v>
      </c>
      <c r="Q870" s="398"/>
      <c r="R870" s="399">
        <v>240</v>
      </c>
      <c r="S870" s="400"/>
      <c r="T870" s="401"/>
    </row>
    <row r="871" spans="1:20">
      <c r="A871" s="31">
        <f t="shared" si="77"/>
        <v>502</v>
      </c>
      <c r="B871" s="408"/>
      <c r="C871" s="295"/>
      <c r="D871" s="433"/>
      <c r="E871" s="433"/>
      <c r="F871" s="433"/>
      <c r="G871" s="32" t="s">
        <v>1282</v>
      </c>
      <c r="H871" s="33" t="s">
        <v>1283</v>
      </c>
      <c r="I871" s="30"/>
      <c r="J871" s="30"/>
      <c r="K871" s="30"/>
      <c r="L871" s="30"/>
      <c r="M871" s="30"/>
      <c r="N871" s="130">
        <v>200</v>
      </c>
      <c r="O871" s="157">
        <v>0</v>
      </c>
      <c r="P871" s="158">
        <f t="shared" si="71"/>
        <v>200</v>
      </c>
      <c r="Q871" s="398"/>
      <c r="R871" s="399">
        <v>170</v>
      </c>
      <c r="S871" s="400"/>
      <c r="T871" s="401"/>
    </row>
    <row r="872" spans="1:20">
      <c r="A872" s="31">
        <f t="shared" si="77"/>
        <v>503</v>
      </c>
      <c r="B872" s="408"/>
      <c r="C872" s="295"/>
      <c r="D872" s="433"/>
      <c r="E872" s="433"/>
      <c r="F872" s="433"/>
      <c r="G872" s="32" t="s">
        <v>1284</v>
      </c>
      <c r="H872" s="33" t="s">
        <v>1285</v>
      </c>
      <c r="I872" s="30"/>
      <c r="J872" s="30"/>
      <c r="K872" s="30"/>
      <c r="L872" s="30"/>
      <c r="M872" s="30"/>
      <c r="N872" s="130">
        <v>200</v>
      </c>
      <c r="O872" s="157">
        <v>0</v>
      </c>
      <c r="P872" s="158">
        <f t="shared" si="71"/>
        <v>200</v>
      </c>
      <c r="Q872" s="398"/>
      <c r="R872" s="399">
        <v>170</v>
      </c>
      <c r="S872" s="400"/>
      <c r="T872" s="401"/>
    </row>
    <row r="873" spans="1:20">
      <c r="A873" s="31">
        <f t="shared" si="77"/>
        <v>504</v>
      </c>
      <c r="B873" s="408"/>
      <c r="C873" s="295"/>
      <c r="D873" s="433"/>
      <c r="E873" s="433"/>
      <c r="F873" s="433"/>
      <c r="G873" s="32" t="s">
        <v>1286</v>
      </c>
      <c r="H873" s="33" t="s">
        <v>1287</v>
      </c>
      <c r="I873" s="30"/>
      <c r="J873" s="30"/>
      <c r="K873" s="30"/>
      <c r="L873" s="30"/>
      <c r="M873" s="30"/>
      <c r="N873" s="130">
        <v>300</v>
      </c>
      <c r="O873" s="157">
        <v>0</v>
      </c>
      <c r="P873" s="158">
        <f t="shared" si="71"/>
        <v>300</v>
      </c>
      <c r="Q873" s="398"/>
      <c r="R873" s="399">
        <v>280</v>
      </c>
      <c r="S873" s="400"/>
      <c r="T873" s="401"/>
    </row>
    <row r="874" spans="1:20">
      <c r="A874" s="31">
        <f t="shared" si="77"/>
        <v>505</v>
      </c>
      <c r="B874" s="408"/>
      <c r="C874" s="295"/>
      <c r="D874" s="433"/>
      <c r="E874" s="433"/>
      <c r="F874" s="433"/>
      <c r="G874" s="32" t="s">
        <v>1288</v>
      </c>
      <c r="H874" s="33" t="s">
        <v>1289</v>
      </c>
      <c r="I874" s="30"/>
      <c r="J874" s="30"/>
      <c r="K874" s="30"/>
      <c r="L874" s="30"/>
      <c r="M874" s="30"/>
      <c r="N874" s="130">
        <v>200</v>
      </c>
      <c r="O874" s="157">
        <v>0</v>
      </c>
      <c r="P874" s="158">
        <f t="shared" si="71"/>
        <v>200</v>
      </c>
      <c r="Q874" s="398"/>
      <c r="R874" s="399">
        <v>160</v>
      </c>
      <c r="S874" s="400"/>
      <c r="T874" s="401"/>
    </row>
    <row r="875" spans="1:20">
      <c r="A875" s="31">
        <f t="shared" si="77"/>
        <v>506</v>
      </c>
      <c r="B875" s="408"/>
      <c r="C875" s="295"/>
      <c r="D875" s="433"/>
      <c r="E875" s="433"/>
      <c r="F875" s="433"/>
      <c r="G875" s="32" t="s">
        <v>1290</v>
      </c>
      <c r="H875" s="33" t="s">
        <v>1291</v>
      </c>
      <c r="I875" s="30"/>
      <c r="J875" s="30"/>
      <c r="K875" s="30"/>
      <c r="L875" s="30"/>
      <c r="M875" s="30"/>
      <c r="N875" s="130">
        <v>450</v>
      </c>
      <c r="O875" s="157">
        <v>0</v>
      </c>
      <c r="P875" s="158">
        <f t="shared" si="71"/>
        <v>450</v>
      </c>
      <c r="Q875" s="398"/>
      <c r="R875" s="399">
        <v>410</v>
      </c>
      <c r="S875" s="400"/>
      <c r="T875" s="401"/>
    </row>
    <row r="876" spans="1:20">
      <c r="A876" s="31">
        <f t="shared" si="77"/>
        <v>507</v>
      </c>
      <c r="B876" s="408"/>
      <c r="C876" s="295"/>
      <c r="D876" s="433"/>
      <c r="E876" s="433"/>
      <c r="F876" s="433"/>
      <c r="G876" s="32" t="s">
        <v>1292</v>
      </c>
      <c r="H876" s="33" t="s">
        <v>1293</v>
      </c>
      <c r="I876" s="30"/>
      <c r="J876" s="30"/>
      <c r="K876" s="30"/>
      <c r="L876" s="30"/>
      <c r="M876" s="30"/>
      <c r="N876" s="130">
        <v>100</v>
      </c>
      <c r="O876" s="157">
        <v>0</v>
      </c>
      <c r="P876" s="158">
        <f t="shared" si="71"/>
        <v>100</v>
      </c>
      <c r="Q876" s="398"/>
      <c r="R876" s="399">
        <v>100</v>
      </c>
      <c r="S876" s="400"/>
      <c r="T876" s="401"/>
    </row>
    <row r="877" spans="1:20">
      <c r="A877" s="31">
        <f t="shared" si="77"/>
        <v>508</v>
      </c>
      <c r="B877" s="408"/>
      <c r="C877" s="295"/>
      <c r="D877" s="433"/>
      <c r="E877" s="433"/>
      <c r="F877" s="433"/>
      <c r="G877" s="32" t="s">
        <v>1181</v>
      </c>
      <c r="H877" s="33" t="s">
        <v>1182</v>
      </c>
      <c r="I877" s="30"/>
      <c r="J877" s="30"/>
      <c r="K877" s="30"/>
      <c r="L877" s="30"/>
      <c r="M877" s="30"/>
      <c r="N877" s="130">
        <v>300</v>
      </c>
      <c r="O877" s="157">
        <v>0</v>
      </c>
      <c r="P877" s="158">
        <f t="shared" si="71"/>
        <v>300</v>
      </c>
      <c r="Q877" s="398"/>
      <c r="R877" s="399">
        <v>280</v>
      </c>
      <c r="S877" s="400"/>
      <c r="T877" s="401"/>
    </row>
    <row r="878" spans="1:20">
      <c r="A878" s="31"/>
      <c r="B878" s="408" t="s">
        <v>1294</v>
      </c>
      <c r="C878" s="272" t="s">
        <v>1295</v>
      </c>
      <c r="D878" s="433">
        <v>570</v>
      </c>
      <c r="E878" s="433">
        <v>0</v>
      </c>
      <c r="F878" s="433">
        <v>570</v>
      </c>
      <c r="G878" s="30"/>
      <c r="H878" s="28" t="s">
        <v>1296</v>
      </c>
      <c r="I878" s="30"/>
      <c r="J878" s="30"/>
      <c r="K878" s="30"/>
      <c r="L878" s="30"/>
      <c r="M878" s="30"/>
      <c r="N878" s="130"/>
      <c r="O878" s="157"/>
      <c r="P878" s="158"/>
      <c r="Q878" s="398"/>
      <c r="R878" s="399"/>
    </row>
    <row r="879" spans="1:20">
      <c r="A879" s="31">
        <v>509</v>
      </c>
      <c r="B879" s="32"/>
      <c r="C879" s="434" t="s">
        <v>1297</v>
      </c>
      <c r="D879" s="392"/>
      <c r="E879" s="55"/>
      <c r="F879" s="55"/>
      <c r="G879" s="32" t="s">
        <v>1298</v>
      </c>
      <c r="H879" s="272" t="s">
        <v>1299</v>
      </c>
      <c r="I879" s="30">
        <v>650</v>
      </c>
      <c r="J879" s="30">
        <v>0</v>
      </c>
      <c r="K879" s="30">
        <f>I879+J879</f>
        <v>650</v>
      </c>
      <c r="L879" s="30">
        <v>250</v>
      </c>
      <c r="M879" s="30">
        <v>250</v>
      </c>
      <c r="N879" s="130">
        <v>450</v>
      </c>
      <c r="O879" s="157">
        <v>0</v>
      </c>
      <c r="P879" s="158">
        <f t="shared" si="71"/>
        <v>450</v>
      </c>
      <c r="Q879" s="398"/>
      <c r="R879" s="399">
        <v>410</v>
      </c>
      <c r="S879" s="400"/>
      <c r="T879" s="401"/>
    </row>
    <row r="880" spans="1:20">
      <c r="A880" s="31">
        <f>A879+1</f>
        <v>510</v>
      </c>
      <c r="B880" s="181"/>
      <c r="C880" s="295"/>
      <c r="D880" s="433"/>
      <c r="E880" s="422"/>
      <c r="F880" s="422"/>
      <c r="G880" s="181" t="s">
        <v>1300</v>
      </c>
      <c r="H880" s="272" t="s">
        <v>1301</v>
      </c>
      <c r="I880" s="30">
        <v>480</v>
      </c>
      <c r="J880" s="30">
        <v>0</v>
      </c>
      <c r="K880" s="30">
        <f>I880+J880</f>
        <v>480</v>
      </c>
      <c r="L880" s="30">
        <v>250</v>
      </c>
      <c r="M880" s="30">
        <v>250</v>
      </c>
      <c r="N880" s="130">
        <v>550</v>
      </c>
      <c r="O880" s="157">
        <v>0</v>
      </c>
      <c r="P880" s="158">
        <f t="shared" ref="P880:P943" si="78">O880+N880</f>
        <v>550</v>
      </c>
      <c r="Q880" s="398"/>
      <c r="R880" s="399">
        <v>540</v>
      </c>
      <c r="S880" s="400"/>
      <c r="T880" s="401"/>
    </row>
    <row r="881" spans="1:20">
      <c r="A881" s="31">
        <f t="shared" ref="A881:A885" si="79">A880+1</f>
        <v>511</v>
      </c>
      <c r="B881" s="181"/>
      <c r="C881" s="295"/>
      <c r="D881" s="433"/>
      <c r="E881" s="422"/>
      <c r="F881" s="422"/>
      <c r="G881" s="181" t="s">
        <v>1302</v>
      </c>
      <c r="H881" s="272" t="s">
        <v>1295</v>
      </c>
      <c r="I881" s="30">
        <v>580</v>
      </c>
      <c r="J881" s="30">
        <v>0</v>
      </c>
      <c r="K881" s="30">
        <f>I881+J881</f>
        <v>580</v>
      </c>
      <c r="L881" s="30">
        <v>250</v>
      </c>
      <c r="M881" s="30">
        <v>300</v>
      </c>
      <c r="N881" s="130">
        <v>550</v>
      </c>
      <c r="O881" s="157">
        <v>0</v>
      </c>
      <c r="P881" s="158">
        <f t="shared" si="78"/>
        <v>550</v>
      </c>
      <c r="Q881" s="398"/>
      <c r="R881" s="399">
        <v>540</v>
      </c>
      <c r="S881" s="400"/>
      <c r="T881" s="401"/>
    </row>
    <row r="882" spans="1:20">
      <c r="A882" s="31">
        <f t="shared" si="79"/>
        <v>512</v>
      </c>
      <c r="B882" s="181"/>
      <c r="C882" s="295"/>
      <c r="D882" s="433"/>
      <c r="E882" s="422"/>
      <c r="F882" s="422"/>
      <c r="G882" s="181" t="s">
        <v>1303</v>
      </c>
      <c r="H882" s="272" t="s">
        <v>1304</v>
      </c>
      <c r="I882" s="30"/>
      <c r="J882" s="30"/>
      <c r="K882" s="30"/>
      <c r="L882" s="30"/>
      <c r="M882" s="30"/>
      <c r="N882" s="130">
        <v>550</v>
      </c>
      <c r="O882" s="157">
        <v>0</v>
      </c>
      <c r="P882" s="158">
        <f t="shared" si="78"/>
        <v>550</v>
      </c>
      <c r="Q882" s="398"/>
      <c r="R882" s="399">
        <v>540</v>
      </c>
      <c r="S882" s="400"/>
      <c r="T882" s="401"/>
    </row>
    <row r="883" spans="1:20">
      <c r="A883" s="31">
        <f t="shared" si="79"/>
        <v>513</v>
      </c>
      <c r="B883" s="181"/>
      <c r="C883" s="295"/>
      <c r="D883" s="433"/>
      <c r="E883" s="422"/>
      <c r="F883" s="422"/>
      <c r="G883" s="181" t="s">
        <v>1305</v>
      </c>
      <c r="H883" s="272" t="s">
        <v>1306</v>
      </c>
      <c r="I883" s="30"/>
      <c r="J883" s="30"/>
      <c r="K883" s="30"/>
      <c r="L883" s="30"/>
      <c r="M883" s="30"/>
      <c r="N883" s="130">
        <v>550</v>
      </c>
      <c r="O883" s="157">
        <v>0</v>
      </c>
      <c r="P883" s="158">
        <f t="shared" si="78"/>
        <v>550</v>
      </c>
      <c r="Q883" s="398"/>
      <c r="R883" s="399">
        <v>520</v>
      </c>
      <c r="S883" s="400"/>
      <c r="T883" s="401"/>
    </row>
    <row r="884" spans="1:20" s="85" customFormat="1">
      <c r="A884" s="31">
        <f t="shared" si="79"/>
        <v>514</v>
      </c>
      <c r="B884" s="31"/>
      <c r="C884" s="28" t="s">
        <v>1307</v>
      </c>
      <c r="D884" s="392"/>
      <c r="E884" s="55"/>
      <c r="F884" s="55"/>
      <c r="G884" s="181" t="s">
        <v>1308</v>
      </c>
      <c r="H884" s="272" t="s">
        <v>1309</v>
      </c>
      <c r="I884" s="30"/>
      <c r="J884" s="30"/>
      <c r="K884" s="30"/>
      <c r="L884" s="30"/>
      <c r="M884" s="30"/>
      <c r="N884" s="130">
        <v>550</v>
      </c>
      <c r="O884" s="157">
        <v>0</v>
      </c>
      <c r="P884" s="158">
        <f t="shared" si="78"/>
        <v>550</v>
      </c>
      <c r="Q884" s="398"/>
      <c r="R884" s="399">
        <v>540</v>
      </c>
      <c r="S884" s="436"/>
      <c r="T884" s="401"/>
    </row>
    <row r="885" spans="1:20" s="85" customFormat="1">
      <c r="A885" s="31">
        <f t="shared" si="79"/>
        <v>515</v>
      </c>
      <c r="B885" s="31"/>
      <c r="C885" s="28"/>
      <c r="D885" s="392"/>
      <c r="E885" s="55"/>
      <c r="F885" s="55"/>
      <c r="G885" s="181" t="s">
        <v>1310</v>
      </c>
      <c r="H885" s="272" t="s">
        <v>1311</v>
      </c>
      <c r="I885" s="30"/>
      <c r="J885" s="30"/>
      <c r="K885" s="30"/>
      <c r="L885" s="30"/>
      <c r="M885" s="30"/>
      <c r="N885" s="130">
        <v>450</v>
      </c>
      <c r="O885" s="157">
        <v>0</v>
      </c>
      <c r="P885" s="158">
        <f t="shared" si="78"/>
        <v>450</v>
      </c>
      <c r="Q885" s="398"/>
      <c r="R885" s="399">
        <v>450</v>
      </c>
      <c r="S885" s="436"/>
      <c r="T885" s="401"/>
    </row>
    <row r="886" spans="1:20">
      <c r="A886" s="31"/>
      <c r="B886" s="32" t="s">
        <v>1312</v>
      </c>
      <c r="C886" s="33" t="s">
        <v>1313</v>
      </c>
      <c r="D886" s="392">
        <v>150</v>
      </c>
      <c r="E886" s="55">
        <v>0</v>
      </c>
      <c r="F886" s="55">
        <f>D886</f>
        <v>150</v>
      </c>
      <c r="G886" s="30"/>
      <c r="H886" s="434" t="s">
        <v>1314</v>
      </c>
      <c r="I886" s="30"/>
      <c r="J886" s="30"/>
      <c r="K886" s="30"/>
      <c r="L886" s="30"/>
      <c r="M886" s="30"/>
      <c r="N886" s="130"/>
      <c r="O886" s="177"/>
      <c r="P886" s="158"/>
      <c r="Q886" s="437"/>
      <c r="R886" s="438"/>
      <c r="S886" s="436"/>
      <c r="T886" s="439"/>
    </row>
    <row r="887" spans="1:20">
      <c r="A887" s="31">
        <v>516</v>
      </c>
      <c r="B887" s="32"/>
      <c r="C887" s="33"/>
      <c r="D887" s="392"/>
      <c r="E887" s="55"/>
      <c r="F887" s="55"/>
      <c r="G887" s="32" t="s">
        <v>1315</v>
      </c>
      <c r="H887" s="295" t="s">
        <v>1316</v>
      </c>
      <c r="I887" s="30">
        <v>400</v>
      </c>
      <c r="J887" s="30">
        <v>0</v>
      </c>
      <c r="K887" s="30">
        <f>I887+J887</f>
        <v>400</v>
      </c>
      <c r="L887" s="30">
        <v>250</v>
      </c>
      <c r="M887" s="30">
        <v>200</v>
      </c>
      <c r="N887" s="130">
        <v>350</v>
      </c>
      <c r="O887" s="157">
        <v>0</v>
      </c>
      <c r="P887" s="158">
        <f t="shared" si="78"/>
        <v>350</v>
      </c>
      <c r="Q887" s="398"/>
      <c r="R887" s="399">
        <v>350</v>
      </c>
      <c r="S887" s="400"/>
      <c r="T887" s="401"/>
    </row>
    <row r="888" spans="1:20">
      <c r="A888" s="31">
        <f>A887+1</f>
        <v>517</v>
      </c>
      <c r="B888" s="32"/>
      <c r="C888" s="33"/>
      <c r="D888" s="392"/>
      <c r="E888" s="55"/>
      <c r="F888" s="55"/>
      <c r="G888" s="32" t="s">
        <v>1317</v>
      </c>
      <c r="H888" s="295" t="s">
        <v>1318</v>
      </c>
      <c r="I888" s="30">
        <v>430</v>
      </c>
      <c r="J888" s="30">
        <v>0</v>
      </c>
      <c r="K888" s="30">
        <f>I888+J888</f>
        <v>430</v>
      </c>
      <c r="L888" s="30">
        <v>250</v>
      </c>
      <c r="M888" s="30">
        <v>200</v>
      </c>
      <c r="N888" s="130">
        <v>350</v>
      </c>
      <c r="O888" s="157">
        <v>0</v>
      </c>
      <c r="P888" s="158">
        <f t="shared" si="78"/>
        <v>350</v>
      </c>
      <c r="Q888" s="398"/>
      <c r="R888" s="399">
        <v>350</v>
      </c>
      <c r="S888" s="400"/>
      <c r="T888" s="401"/>
    </row>
    <row r="889" spans="1:20">
      <c r="A889" s="31">
        <f t="shared" ref="A889:A901" si="80">A888+1</f>
        <v>518</v>
      </c>
      <c r="B889" s="32"/>
      <c r="C889" s="33"/>
      <c r="D889" s="392"/>
      <c r="E889" s="55"/>
      <c r="F889" s="55"/>
      <c r="G889" s="435" t="s">
        <v>1319</v>
      </c>
      <c r="H889" s="297" t="s">
        <v>1320</v>
      </c>
      <c r="I889" s="30">
        <v>400</v>
      </c>
      <c r="J889" s="30">
        <v>0</v>
      </c>
      <c r="K889" s="30">
        <f>I889+J889</f>
        <v>400</v>
      </c>
      <c r="L889" s="30">
        <v>250</v>
      </c>
      <c r="M889" s="30">
        <v>200</v>
      </c>
      <c r="N889" s="130">
        <v>400</v>
      </c>
      <c r="O889" s="157">
        <v>0</v>
      </c>
      <c r="P889" s="158">
        <f t="shared" si="78"/>
        <v>400</v>
      </c>
      <c r="Q889" s="398"/>
      <c r="R889" s="399">
        <v>360</v>
      </c>
      <c r="S889" s="400"/>
      <c r="T889" s="401"/>
    </row>
    <row r="890" spans="1:20">
      <c r="A890" s="31">
        <f t="shared" si="80"/>
        <v>519</v>
      </c>
      <c r="B890" s="32"/>
      <c r="C890" s="33"/>
      <c r="D890" s="392"/>
      <c r="E890" s="55"/>
      <c r="F890" s="55"/>
      <c r="G890" s="435" t="s">
        <v>1321</v>
      </c>
      <c r="H890" s="297" t="s">
        <v>1322</v>
      </c>
      <c r="I890" s="30"/>
      <c r="J890" s="30"/>
      <c r="K890" s="30"/>
      <c r="L890" s="30"/>
      <c r="M890" s="30"/>
      <c r="N890" s="130">
        <v>400</v>
      </c>
      <c r="O890" s="157">
        <v>0</v>
      </c>
      <c r="P890" s="158">
        <f t="shared" si="78"/>
        <v>400</v>
      </c>
      <c r="Q890" s="398"/>
      <c r="R890" s="399">
        <v>360</v>
      </c>
      <c r="S890" s="400"/>
      <c r="T890" s="401"/>
    </row>
    <row r="891" spans="1:20">
      <c r="A891" s="31">
        <f t="shared" si="80"/>
        <v>520</v>
      </c>
      <c r="B891" s="32"/>
      <c r="C891" s="33"/>
      <c r="D891" s="392"/>
      <c r="E891" s="55"/>
      <c r="F891" s="55"/>
      <c r="G891" s="435" t="s">
        <v>1323</v>
      </c>
      <c r="H891" s="297" t="s">
        <v>1324</v>
      </c>
      <c r="I891" s="30"/>
      <c r="J891" s="30"/>
      <c r="K891" s="30"/>
      <c r="L891" s="30"/>
      <c r="M891" s="30"/>
      <c r="N891" s="130">
        <v>400</v>
      </c>
      <c r="O891" s="157">
        <v>0</v>
      </c>
      <c r="P891" s="158">
        <f t="shared" si="78"/>
        <v>400</v>
      </c>
      <c r="Q891" s="398"/>
      <c r="R891" s="399">
        <v>360</v>
      </c>
      <c r="S891" s="400"/>
      <c r="T891" s="401"/>
    </row>
    <row r="892" spans="1:20">
      <c r="A892" s="31">
        <f t="shared" si="80"/>
        <v>521</v>
      </c>
      <c r="B892" s="32"/>
      <c r="C892" s="33"/>
      <c r="D892" s="392"/>
      <c r="E892" s="55"/>
      <c r="F892" s="55"/>
      <c r="G892" s="435" t="s">
        <v>1325</v>
      </c>
      <c r="H892" s="297" t="s">
        <v>1326</v>
      </c>
      <c r="I892" s="30"/>
      <c r="J892" s="30"/>
      <c r="K892" s="30"/>
      <c r="L892" s="30"/>
      <c r="M892" s="30"/>
      <c r="N892" s="130">
        <v>400</v>
      </c>
      <c r="O892" s="157">
        <v>0</v>
      </c>
      <c r="P892" s="158">
        <f t="shared" si="78"/>
        <v>400</v>
      </c>
      <c r="Q892" s="398"/>
      <c r="R892" s="399">
        <v>390</v>
      </c>
      <c r="S892" s="400"/>
      <c r="T892" s="401"/>
    </row>
    <row r="893" spans="1:20">
      <c r="A893" s="31">
        <f t="shared" si="80"/>
        <v>522</v>
      </c>
      <c r="B893" s="32"/>
      <c r="C893" s="33"/>
      <c r="D893" s="392"/>
      <c r="E893" s="55"/>
      <c r="F893" s="55"/>
      <c r="G893" s="435" t="s">
        <v>1327</v>
      </c>
      <c r="H893" s="297" t="s">
        <v>1328</v>
      </c>
      <c r="I893" s="30"/>
      <c r="J893" s="30"/>
      <c r="K893" s="30"/>
      <c r="L893" s="30"/>
      <c r="M893" s="30"/>
      <c r="N893" s="130">
        <v>400</v>
      </c>
      <c r="O893" s="157">
        <v>0</v>
      </c>
      <c r="P893" s="158">
        <f t="shared" si="78"/>
        <v>400</v>
      </c>
      <c r="Q893" s="398"/>
      <c r="R893" s="399">
        <v>390</v>
      </c>
      <c r="S893" s="400"/>
      <c r="T893" s="401"/>
    </row>
    <row r="894" spans="1:20">
      <c r="A894" s="31">
        <f t="shared" si="80"/>
        <v>523</v>
      </c>
      <c r="B894" s="32" t="s">
        <v>1329</v>
      </c>
      <c r="C894" s="33" t="s">
        <v>1189</v>
      </c>
      <c r="D894" s="392">
        <v>100</v>
      </c>
      <c r="E894" s="55">
        <v>0</v>
      </c>
      <c r="F894" s="55">
        <f>D894</f>
        <v>100</v>
      </c>
      <c r="G894" s="435" t="s">
        <v>1330</v>
      </c>
      <c r="H894" s="297" t="s">
        <v>1331</v>
      </c>
      <c r="I894" s="30"/>
      <c r="J894" s="30"/>
      <c r="K894" s="30"/>
      <c r="L894" s="30"/>
      <c r="M894" s="30"/>
      <c r="N894" s="130">
        <v>450</v>
      </c>
      <c r="O894" s="157">
        <v>0</v>
      </c>
      <c r="P894" s="158">
        <f t="shared" si="78"/>
        <v>450</v>
      </c>
      <c r="Q894" s="398"/>
      <c r="R894" s="399">
        <v>410</v>
      </c>
      <c r="S894" s="400"/>
      <c r="T894" s="401"/>
    </row>
    <row r="895" spans="1:20">
      <c r="A895" s="31">
        <f t="shared" si="80"/>
        <v>524</v>
      </c>
      <c r="B895" s="32"/>
      <c r="C895" s="33"/>
      <c r="D895" s="392"/>
      <c r="E895" s="55"/>
      <c r="F895" s="55"/>
      <c r="G895" s="435" t="s">
        <v>1332</v>
      </c>
      <c r="H895" s="297" t="s">
        <v>1333</v>
      </c>
      <c r="I895" s="30"/>
      <c r="J895" s="30"/>
      <c r="K895" s="30"/>
      <c r="L895" s="30"/>
      <c r="M895" s="30"/>
      <c r="N895" s="130">
        <v>400</v>
      </c>
      <c r="O895" s="157">
        <v>0</v>
      </c>
      <c r="P895" s="158">
        <f t="shared" si="78"/>
        <v>400</v>
      </c>
      <c r="Q895" s="398"/>
      <c r="R895" s="399">
        <v>390</v>
      </c>
      <c r="S895" s="400"/>
      <c r="T895" s="401"/>
    </row>
    <row r="896" spans="1:20">
      <c r="A896" s="31">
        <f t="shared" si="80"/>
        <v>525</v>
      </c>
      <c r="B896" s="32"/>
      <c r="C896" s="33"/>
      <c r="D896" s="392"/>
      <c r="E896" s="55"/>
      <c r="F896" s="55"/>
      <c r="G896" s="435" t="s">
        <v>1334</v>
      </c>
      <c r="H896" s="297" t="s">
        <v>1335</v>
      </c>
      <c r="I896" s="30"/>
      <c r="J896" s="30"/>
      <c r="K896" s="30"/>
      <c r="L896" s="30"/>
      <c r="M896" s="30"/>
      <c r="N896" s="130">
        <v>450</v>
      </c>
      <c r="O896" s="157">
        <v>0</v>
      </c>
      <c r="P896" s="158">
        <f t="shared" si="78"/>
        <v>450</v>
      </c>
      <c r="Q896" s="398"/>
      <c r="R896" s="399">
        <v>410</v>
      </c>
      <c r="S896" s="400"/>
      <c r="T896" s="401"/>
    </row>
    <row r="897" spans="1:21">
      <c r="A897" s="31">
        <f t="shared" si="80"/>
        <v>526</v>
      </c>
      <c r="B897" s="32"/>
      <c r="C897" s="33"/>
      <c r="D897" s="392"/>
      <c r="E897" s="55"/>
      <c r="F897" s="55"/>
      <c r="G897" s="435" t="s">
        <v>1336</v>
      </c>
      <c r="H897" s="297" t="s">
        <v>1337</v>
      </c>
      <c r="I897" s="30"/>
      <c r="J897" s="30"/>
      <c r="K897" s="30"/>
      <c r="L897" s="30"/>
      <c r="M897" s="30"/>
      <c r="N897" s="130">
        <v>350</v>
      </c>
      <c r="O897" s="157">
        <v>0</v>
      </c>
      <c r="P897" s="158">
        <f t="shared" si="78"/>
        <v>350</v>
      </c>
      <c r="Q897" s="398"/>
      <c r="R897" s="399">
        <v>320</v>
      </c>
      <c r="S897" s="400"/>
      <c r="T897" s="401"/>
    </row>
    <row r="898" spans="1:21">
      <c r="A898" s="31">
        <f t="shared" si="80"/>
        <v>527</v>
      </c>
      <c r="B898" s="32"/>
      <c r="C898" s="33"/>
      <c r="D898" s="392"/>
      <c r="E898" s="55"/>
      <c r="F898" s="55"/>
      <c r="G898" s="435" t="s">
        <v>1338</v>
      </c>
      <c r="H898" s="297" t="s">
        <v>1339</v>
      </c>
      <c r="I898" s="30"/>
      <c r="J898" s="30"/>
      <c r="K898" s="30"/>
      <c r="L898" s="30"/>
      <c r="M898" s="30"/>
      <c r="N898" s="130">
        <v>350</v>
      </c>
      <c r="O898" s="157">
        <v>0</v>
      </c>
      <c r="P898" s="158">
        <f t="shared" si="78"/>
        <v>350</v>
      </c>
      <c r="Q898" s="398"/>
      <c r="R898" s="399">
        <v>320</v>
      </c>
      <c r="S898" s="400"/>
      <c r="T898" s="401"/>
    </row>
    <row r="899" spans="1:21">
      <c r="A899" s="31">
        <f t="shared" si="80"/>
        <v>528</v>
      </c>
      <c r="B899" s="32"/>
      <c r="C899" s="33"/>
      <c r="D899" s="392"/>
      <c r="E899" s="55"/>
      <c r="F899" s="55"/>
      <c r="G899" s="423" t="s">
        <v>1340</v>
      </c>
      <c r="H899" s="298" t="s">
        <v>1341</v>
      </c>
      <c r="I899" s="30"/>
      <c r="J899" s="30"/>
      <c r="K899" s="30"/>
      <c r="L899" s="30"/>
      <c r="M899" s="30"/>
      <c r="N899" s="130">
        <v>400</v>
      </c>
      <c r="O899" s="157">
        <v>0</v>
      </c>
      <c r="P899" s="158">
        <f t="shared" si="78"/>
        <v>400</v>
      </c>
      <c r="Q899" s="398"/>
      <c r="R899" s="399">
        <v>390</v>
      </c>
      <c r="S899" s="400"/>
      <c r="T899" s="401"/>
    </row>
    <row r="900" spans="1:21">
      <c r="A900" s="31">
        <f t="shared" si="80"/>
        <v>529</v>
      </c>
      <c r="B900" s="32"/>
      <c r="C900" s="33"/>
      <c r="D900" s="392"/>
      <c r="E900" s="55"/>
      <c r="F900" s="55"/>
      <c r="G900" s="435" t="s">
        <v>1342</v>
      </c>
      <c r="H900" s="297" t="s">
        <v>1343</v>
      </c>
      <c r="I900" s="30"/>
      <c r="J900" s="30"/>
      <c r="K900" s="30"/>
      <c r="L900" s="30"/>
      <c r="M900" s="30"/>
      <c r="N900" s="130">
        <v>400</v>
      </c>
      <c r="O900" s="157">
        <v>0</v>
      </c>
      <c r="P900" s="158">
        <f t="shared" si="78"/>
        <v>400</v>
      </c>
      <c r="Q900" s="398"/>
      <c r="R900" s="399">
        <v>390</v>
      </c>
      <c r="S900" s="400"/>
      <c r="T900" s="401"/>
    </row>
    <row r="901" spans="1:21">
      <c r="A901" s="31">
        <f t="shared" si="80"/>
        <v>530</v>
      </c>
      <c r="B901" s="32"/>
      <c r="C901" s="33"/>
      <c r="D901" s="392"/>
      <c r="E901" s="55"/>
      <c r="F901" s="55"/>
      <c r="G901" s="435" t="s">
        <v>1344</v>
      </c>
      <c r="H901" s="297" t="s">
        <v>1345</v>
      </c>
      <c r="I901" s="30"/>
      <c r="J901" s="30"/>
      <c r="K901" s="30"/>
      <c r="L901" s="30"/>
      <c r="M901" s="30"/>
      <c r="N901" s="130">
        <v>400</v>
      </c>
      <c r="O901" s="157">
        <v>0</v>
      </c>
      <c r="P901" s="158">
        <f t="shared" si="78"/>
        <v>400</v>
      </c>
      <c r="Q901" s="398"/>
      <c r="R901" s="399">
        <v>360</v>
      </c>
      <c r="S901" s="400"/>
      <c r="T901" s="401"/>
    </row>
    <row r="902" spans="1:21">
      <c r="A902" s="31"/>
      <c r="B902" s="32"/>
      <c r="C902" s="33"/>
      <c r="D902" s="392"/>
      <c r="E902" s="55"/>
      <c r="F902" s="55"/>
      <c r="G902" s="30"/>
      <c r="H902" s="28" t="s">
        <v>1307</v>
      </c>
      <c r="I902" s="30"/>
      <c r="J902" s="30"/>
      <c r="K902" s="30"/>
      <c r="L902" s="30"/>
      <c r="M902" s="30"/>
      <c r="N902" s="130"/>
      <c r="O902" s="157"/>
      <c r="P902" s="158"/>
      <c r="Q902" s="398"/>
      <c r="R902" s="399"/>
      <c r="S902" s="436"/>
    </row>
    <row r="903" spans="1:21">
      <c r="A903" s="31">
        <v>531</v>
      </c>
      <c r="B903" s="32" t="s">
        <v>1346</v>
      </c>
      <c r="C903" s="33" t="s">
        <v>63</v>
      </c>
      <c r="D903" s="392">
        <v>250</v>
      </c>
      <c r="E903" s="55">
        <v>0</v>
      </c>
      <c r="F903" s="55">
        <f>D903</f>
        <v>250</v>
      </c>
      <c r="G903" s="32" t="s">
        <v>1347</v>
      </c>
      <c r="H903" s="33" t="s">
        <v>1348</v>
      </c>
      <c r="I903" s="30">
        <v>120</v>
      </c>
      <c r="J903" s="30">
        <v>0</v>
      </c>
      <c r="K903" s="30">
        <f>I903+J903</f>
        <v>120</v>
      </c>
      <c r="L903" s="30"/>
      <c r="M903" s="30">
        <v>150</v>
      </c>
      <c r="N903" s="130">
        <v>250</v>
      </c>
      <c r="O903" s="157">
        <v>0</v>
      </c>
      <c r="P903" s="158">
        <f t="shared" si="78"/>
        <v>250</v>
      </c>
      <c r="Q903" s="398"/>
      <c r="R903" s="399">
        <v>230</v>
      </c>
      <c r="S903" s="400"/>
      <c r="T903" s="401"/>
    </row>
    <row r="904" spans="1:21">
      <c r="A904" s="31">
        <f>A903+1</f>
        <v>532</v>
      </c>
      <c r="B904" s="32"/>
      <c r="C904" s="33"/>
      <c r="D904" s="392"/>
      <c r="E904" s="55"/>
      <c r="F904" s="55"/>
      <c r="G904" s="32" t="s">
        <v>1349</v>
      </c>
      <c r="H904" s="33" t="s">
        <v>1350</v>
      </c>
      <c r="I904" s="30">
        <v>130</v>
      </c>
      <c r="J904" s="30">
        <v>0</v>
      </c>
      <c r="K904" s="30">
        <f>I904+J904</f>
        <v>130</v>
      </c>
      <c r="L904" s="30">
        <v>150</v>
      </c>
      <c r="M904" s="30">
        <v>150</v>
      </c>
      <c r="N904" s="130">
        <v>150</v>
      </c>
      <c r="O904" s="157">
        <v>0</v>
      </c>
      <c r="P904" s="158">
        <f t="shared" si="78"/>
        <v>150</v>
      </c>
      <c r="Q904" s="398"/>
      <c r="R904" s="399"/>
      <c r="S904" s="400"/>
      <c r="T904" s="401"/>
    </row>
    <row r="905" spans="1:21">
      <c r="A905" s="31">
        <f t="shared" ref="A905:A913" si="81">A904+1</f>
        <v>533</v>
      </c>
      <c r="B905" s="32"/>
      <c r="C905" s="33"/>
      <c r="D905" s="392"/>
      <c r="E905" s="55"/>
      <c r="F905" s="55"/>
      <c r="G905" s="32" t="s">
        <v>1351</v>
      </c>
      <c r="H905" s="33" t="s">
        <v>1352</v>
      </c>
      <c r="I905" s="30">
        <v>210</v>
      </c>
      <c r="J905" s="30">
        <v>0</v>
      </c>
      <c r="K905" s="30">
        <f>I905+J905</f>
        <v>210</v>
      </c>
      <c r="L905" s="30">
        <v>150</v>
      </c>
      <c r="M905" s="30">
        <v>120</v>
      </c>
      <c r="N905" s="130">
        <v>250</v>
      </c>
      <c r="O905" s="157">
        <v>0</v>
      </c>
      <c r="P905" s="158">
        <f t="shared" si="78"/>
        <v>250</v>
      </c>
      <c r="Q905" s="398"/>
      <c r="R905" s="399">
        <v>230</v>
      </c>
      <c r="S905" s="400"/>
      <c r="T905" s="401"/>
    </row>
    <row r="906" spans="1:21">
      <c r="A906" s="31">
        <f t="shared" si="81"/>
        <v>534</v>
      </c>
      <c r="B906" s="32"/>
      <c r="C906" s="33"/>
      <c r="D906" s="392"/>
      <c r="E906" s="55"/>
      <c r="F906" s="55"/>
      <c r="G906" s="32" t="s">
        <v>1353</v>
      </c>
      <c r="H906" s="33" t="s">
        <v>1354</v>
      </c>
      <c r="I906" s="30">
        <v>130</v>
      </c>
      <c r="J906" s="30">
        <v>0</v>
      </c>
      <c r="K906" s="30">
        <f>I906+J906</f>
        <v>130</v>
      </c>
      <c r="L906" s="30">
        <v>150</v>
      </c>
      <c r="M906" s="30"/>
      <c r="N906" s="130">
        <v>250</v>
      </c>
      <c r="O906" s="157">
        <v>0</v>
      </c>
      <c r="P906" s="158">
        <f t="shared" si="78"/>
        <v>250</v>
      </c>
      <c r="Q906" s="398"/>
      <c r="R906" s="399">
        <v>230</v>
      </c>
      <c r="S906" s="400"/>
      <c r="T906" s="401"/>
    </row>
    <row r="907" spans="1:21">
      <c r="A907" s="31">
        <f t="shared" si="81"/>
        <v>535</v>
      </c>
      <c r="B907" s="32"/>
      <c r="C907" s="33"/>
      <c r="D907" s="392"/>
      <c r="E907" s="55"/>
      <c r="F907" s="55"/>
      <c r="G907" s="32" t="s">
        <v>1312</v>
      </c>
      <c r="H907" s="33" t="s">
        <v>1313</v>
      </c>
      <c r="I907" s="30">
        <v>170</v>
      </c>
      <c r="J907" s="30">
        <v>0</v>
      </c>
      <c r="K907" s="30">
        <f>I907+J907</f>
        <v>170</v>
      </c>
      <c r="L907" s="30">
        <v>100</v>
      </c>
      <c r="M907" s="30">
        <v>150</v>
      </c>
      <c r="N907" s="130">
        <v>250</v>
      </c>
      <c r="O907" s="157">
        <v>0</v>
      </c>
      <c r="P907" s="158">
        <f t="shared" si="78"/>
        <v>250</v>
      </c>
      <c r="Q907" s="398"/>
      <c r="R907" s="399">
        <v>230</v>
      </c>
      <c r="S907" s="400"/>
      <c r="T907" s="401"/>
    </row>
    <row r="908" spans="1:21">
      <c r="A908" s="31">
        <f t="shared" si="81"/>
        <v>536</v>
      </c>
      <c r="B908" s="32" t="s">
        <v>1355</v>
      </c>
      <c r="C908" s="33" t="s">
        <v>1356</v>
      </c>
      <c r="D908" s="392">
        <v>1100</v>
      </c>
      <c r="E908" s="55">
        <v>0</v>
      </c>
      <c r="F908" s="55">
        <f>D908</f>
        <v>1100</v>
      </c>
      <c r="G908" s="32" t="s">
        <v>1357</v>
      </c>
      <c r="H908" s="33" t="s">
        <v>1358</v>
      </c>
      <c r="I908" s="30"/>
      <c r="J908" s="30"/>
      <c r="K908" s="30"/>
      <c r="L908" s="30"/>
      <c r="M908" s="30"/>
      <c r="N908" s="130">
        <v>850</v>
      </c>
      <c r="O908" s="157">
        <v>0</v>
      </c>
      <c r="P908" s="158">
        <f t="shared" si="78"/>
        <v>850</v>
      </c>
      <c r="Q908" s="398"/>
      <c r="R908" s="399">
        <v>820</v>
      </c>
      <c r="S908" s="400"/>
      <c r="T908" s="401"/>
      <c r="U908" s="240"/>
    </row>
    <row r="909" spans="1:21">
      <c r="A909" s="31">
        <f t="shared" si="81"/>
        <v>537</v>
      </c>
      <c r="B909" s="32" t="s">
        <v>1359</v>
      </c>
      <c r="C909" s="33" t="s">
        <v>1360</v>
      </c>
      <c r="D909" s="392">
        <v>1100</v>
      </c>
      <c r="E909" s="55">
        <v>0</v>
      </c>
      <c r="F909" s="55">
        <f>D909</f>
        <v>1100</v>
      </c>
      <c r="G909" s="32" t="s">
        <v>1361</v>
      </c>
      <c r="H909" s="33" t="s">
        <v>1362</v>
      </c>
      <c r="I909" s="30"/>
      <c r="J909" s="30"/>
      <c r="K909" s="30"/>
      <c r="L909" s="30"/>
      <c r="M909" s="30"/>
      <c r="N909" s="130">
        <v>150</v>
      </c>
      <c r="O909" s="157">
        <v>0</v>
      </c>
      <c r="P909" s="158">
        <f t="shared" si="78"/>
        <v>150</v>
      </c>
      <c r="Q909" s="398"/>
      <c r="R909" s="399"/>
      <c r="S909" s="400"/>
      <c r="T909" s="401"/>
    </row>
    <row r="910" spans="1:21">
      <c r="A910" s="31">
        <f t="shared" si="81"/>
        <v>538</v>
      </c>
      <c r="B910" s="32"/>
      <c r="C910" s="33"/>
      <c r="D910" s="392"/>
      <c r="E910" s="55"/>
      <c r="F910" s="55"/>
      <c r="G910" s="32" t="s">
        <v>1363</v>
      </c>
      <c r="H910" s="33" t="s">
        <v>1364</v>
      </c>
      <c r="I910" s="30"/>
      <c r="J910" s="30"/>
      <c r="K910" s="30"/>
      <c r="L910" s="30"/>
      <c r="M910" s="30"/>
      <c r="N910" s="130">
        <v>250</v>
      </c>
      <c r="O910" s="157">
        <v>0</v>
      </c>
      <c r="P910" s="158">
        <f t="shared" si="78"/>
        <v>250</v>
      </c>
      <c r="Q910" s="398"/>
      <c r="R910" s="399">
        <v>230</v>
      </c>
      <c r="S910" s="400"/>
      <c r="T910" s="401"/>
    </row>
    <row r="911" spans="1:21">
      <c r="A911" s="31">
        <f t="shared" si="81"/>
        <v>539</v>
      </c>
      <c r="B911" s="32"/>
      <c r="C911" s="33"/>
      <c r="D911" s="392"/>
      <c r="E911" s="55"/>
      <c r="F911" s="55"/>
      <c r="G911" s="32" t="s">
        <v>1365</v>
      </c>
      <c r="H911" s="33" t="s">
        <v>1366</v>
      </c>
      <c r="I911" s="30"/>
      <c r="J911" s="30"/>
      <c r="K911" s="30"/>
      <c r="L911" s="30"/>
      <c r="M911" s="30"/>
      <c r="N911" s="130">
        <v>850</v>
      </c>
      <c r="O911" s="157">
        <v>0</v>
      </c>
      <c r="P911" s="158">
        <f t="shared" si="78"/>
        <v>850</v>
      </c>
      <c r="Q911" s="398"/>
      <c r="R911" s="399">
        <v>830</v>
      </c>
      <c r="S911" s="400"/>
      <c r="T911" s="401"/>
    </row>
    <row r="912" spans="1:21">
      <c r="A912" s="31">
        <f t="shared" si="81"/>
        <v>540</v>
      </c>
      <c r="B912" s="32"/>
      <c r="C912" s="33"/>
      <c r="D912" s="392"/>
      <c r="E912" s="55"/>
      <c r="F912" s="55"/>
      <c r="G912" s="32" t="s">
        <v>1367</v>
      </c>
      <c r="H912" s="33" t="s">
        <v>1368</v>
      </c>
      <c r="I912" s="30"/>
      <c r="J912" s="30"/>
      <c r="K912" s="30"/>
      <c r="L912" s="30"/>
      <c r="M912" s="30"/>
      <c r="N912" s="130">
        <v>350</v>
      </c>
      <c r="O912" s="157">
        <v>0</v>
      </c>
      <c r="P912" s="158">
        <f t="shared" si="78"/>
        <v>350</v>
      </c>
      <c r="Q912" s="398"/>
      <c r="R912" s="399">
        <v>330</v>
      </c>
      <c r="S912" s="400"/>
      <c r="T912" s="401"/>
    </row>
    <row r="913" spans="1:20">
      <c r="A913" s="31">
        <f t="shared" si="81"/>
        <v>541</v>
      </c>
      <c r="B913" s="32"/>
      <c r="C913" s="33"/>
      <c r="D913" s="392"/>
      <c r="E913" s="55"/>
      <c r="F913" s="55"/>
      <c r="G913" s="32" t="s">
        <v>1369</v>
      </c>
      <c r="H913" s="33" t="s">
        <v>1370</v>
      </c>
      <c r="I913" s="30"/>
      <c r="J913" s="30"/>
      <c r="K913" s="30"/>
      <c r="L913" s="30"/>
      <c r="M913" s="30"/>
      <c r="N913" s="130">
        <v>650</v>
      </c>
      <c r="O913" s="157">
        <v>0</v>
      </c>
      <c r="P913" s="158">
        <f t="shared" si="78"/>
        <v>650</v>
      </c>
      <c r="Q913" s="398"/>
      <c r="R913" s="399">
        <v>650</v>
      </c>
      <c r="S913" s="400"/>
      <c r="T913" s="401"/>
    </row>
    <row r="914" spans="1:20">
      <c r="A914" s="31"/>
      <c r="B914" s="27"/>
      <c r="C914" s="28" t="s">
        <v>1371</v>
      </c>
      <c r="D914" s="392"/>
      <c r="E914" s="55"/>
      <c r="F914" s="55"/>
      <c r="G914" s="181"/>
      <c r="H914" s="28" t="s">
        <v>1372</v>
      </c>
      <c r="I914" s="30"/>
      <c r="J914" s="30"/>
      <c r="K914" s="30"/>
      <c r="L914" s="30"/>
      <c r="M914" s="30"/>
      <c r="N914" s="130"/>
      <c r="O914" s="157"/>
      <c r="P914" s="158"/>
      <c r="Q914" s="398"/>
      <c r="R914" s="399"/>
    </row>
    <row r="915" spans="1:20">
      <c r="A915" s="31">
        <v>542</v>
      </c>
      <c r="B915" s="31" t="s">
        <v>124</v>
      </c>
      <c r="C915" s="33" t="s">
        <v>1373</v>
      </c>
      <c r="D915" s="392">
        <v>100</v>
      </c>
      <c r="E915" s="55">
        <v>0</v>
      </c>
      <c r="F915" s="55">
        <f>D915</f>
        <v>100</v>
      </c>
      <c r="G915" s="181" t="s">
        <v>1374</v>
      </c>
      <c r="H915" s="33" t="s">
        <v>1147</v>
      </c>
      <c r="I915" s="30">
        <v>2750</v>
      </c>
      <c r="J915" s="30">
        <v>0</v>
      </c>
      <c r="K915" s="30">
        <f>I915+J915</f>
        <v>2750</v>
      </c>
      <c r="L915" s="30"/>
      <c r="M915" s="30"/>
      <c r="N915" s="130">
        <v>2750</v>
      </c>
      <c r="O915" s="157">
        <v>0</v>
      </c>
      <c r="P915" s="158">
        <f t="shared" si="78"/>
        <v>2750</v>
      </c>
      <c r="Q915" s="398"/>
      <c r="R915" s="399"/>
      <c r="S915" s="400"/>
      <c r="T915" s="401"/>
    </row>
    <row r="916" spans="1:20">
      <c r="A916" s="31">
        <f>A915+1</f>
        <v>543</v>
      </c>
      <c r="B916" s="31"/>
      <c r="C916" s="33"/>
      <c r="D916" s="392"/>
      <c r="E916" s="55"/>
      <c r="F916" s="55"/>
      <c r="G916" s="181" t="s">
        <v>1375</v>
      </c>
      <c r="H916" s="33" t="s">
        <v>1356</v>
      </c>
      <c r="I916" s="30">
        <v>2300</v>
      </c>
      <c r="J916" s="30">
        <v>0</v>
      </c>
      <c r="K916" s="30">
        <f>I916+J916</f>
        <v>2300</v>
      </c>
      <c r="L916" s="30"/>
      <c r="M916" s="30"/>
      <c r="N916" s="130">
        <v>2300</v>
      </c>
      <c r="O916" s="157">
        <v>0</v>
      </c>
      <c r="P916" s="158">
        <f t="shared" si="78"/>
        <v>2300</v>
      </c>
      <c r="Q916" s="398"/>
      <c r="R916" s="399"/>
      <c r="S916" s="400"/>
      <c r="T916" s="401"/>
    </row>
    <row r="917" spans="1:20">
      <c r="A917" s="31">
        <f>A916+1</f>
        <v>544</v>
      </c>
      <c r="B917" s="31"/>
      <c r="C917" s="33"/>
      <c r="D917" s="392"/>
      <c r="E917" s="55"/>
      <c r="F917" s="55"/>
      <c r="G917" s="181" t="s">
        <v>1376</v>
      </c>
      <c r="H917" s="33" t="s">
        <v>1360</v>
      </c>
      <c r="I917" s="30">
        <v>2350</v>
      </c>
      <c r="J917" s="30">
        <v>0</v>
      </c>
      <c r="K917" s="30">
        <f>I917+J917</f>
        <v>2350</v>
      </c>
      <c r="L917" s="30"/>
      <c r="M917" s="30"/>
      <c r="N917" s="130">
        <v>2350</v>
      </c>
      <c r="O917" s="157">
        <v>0</v>
      </c>
      <c r="P917" s="158">
        <f t="shared" si="78"/>
        <v>2350</v>
      </c>
      <c r="Q917" s="398"/>
      <c r="R917" s="399"/>
      <c r="S917" s="400"/>
      <c r="T917" s="401"/>
    </row>
    <row r="918" spans="1:20" ht="17.25" customHeight="1">
      <c r="A918" s="31"/>
      <c r="B918" s="31" t="s">
        <v>1377</v>
      </c>
      <c r="C918" s="33" t="s">
        <v>1378</v>
      </c>
      <c r="D918" s="392">
        <v>100</v>
      </c>
      <c r="E918" s="55">
        <v>0</v>
      </c>
      <c r="F918" s="55">
        <f t="shared" ref="F918:F987" si="82">D918</f>
        <v>100</v>
      </c>
      <c r="G918" s="181"/>
      <c r="H918" s="28" t="s">
        <v>1379</v>
      </c>
      <c r="I918" s="30"/>
      <c r="J918" s="30"/>
      <c r="K918" s="30"/>
      <c r="L918" s="30"/>
      <c r="M918" s="30"/>
      <c r="N918" s="130"/>
      <c r="O918" s="157"/>
      <c r="P918" s="158"/>
      <c r="Q918" s="398"/>
      <c r="R918" s="399"/>
    </row>
    <row r="919" spans="1:20" s="239" customFormat="1">
      <c r="A919" s="31">
        <v>545</v>
      </c>
      <c r="B919" s="32"/>
      <c r="C919" s="33"/>
      <c r="D919" s="392"/>
      <c r="E919" s="55"/>
      <c r="F919" s="55"/>
      <c r="G919" s="181" t="s">
        <v>1380</v>
      </c>
      <c r="H919" s="33" t="s">
        <v>1381</v>
      </c>
      <c r="I919" s="30"/>
      <c r="J919" s="30"/>
      <c r="K919" s="30"/>
      <c r="L919" s="30"/>
      <c r="M919" s="30"/>
      <c r="N919" s="130">
        <v>150</v>
      </c>
      <c r="O919" s="157">
        <v>0</v>
      </c>
      <c r="P919" s="158">
        <f t="shared" si="78"/>
        <v>150</v>
      </c>
      <c r="Q919" s="398"/>
      <c r="R919" s="399">
        <v>120</v>
      </c>
      <c r="S919" s="540"/>
      <c r="T919" s="401"/>
    </row>
    <row r="920" spans="1:20" s="239" customFormat="1">
      <c r="A920" s="31">
        <f>A919+1</f>
        <v>546</v>
      </c>
      <c r="B920" s="32"/>
      <c r="C920" s="33"/>
      <c r="D920" s="392"/>
      <c r="E920" s="55"/>
      <c r="F920" s="55"/>
      <c r="G920" s="181" t="s">
        <v>1382</v>
      </c>
      <c r="H920" s="33" t="s">
        <v>1383</v>
      </c>
      <c r="I920" s="30"/>
      <c r="J920" s="30"/>
      <c r="K920" s="30"/>
      <c r="L920" s="30"/>
      <c r="M920" s="30"/>
      <c r="N920" s="130">
        <v>200</v>
      </c>
      <c r="O920" s="157">
        <v>0</v>
      </c>
      <c r="P920" s="158">
        <f t="shared" si="78"/>
        <v>200</v>
      </c>
      <c r="Q920" s="398"/>
      <c r="R920" s="399">
        <v>180</v>
      </c>
      <c r="S920" s="540"/>
      <c r="T920" s="401"/>
    </row>
    <row r="921" spans="1:20" s="239" customFormat="1">
      <c r="A921" s="31">
        <f t="shared" ref="A921:A924" si="83">A920+1</f>
        <v>547</v>
      </c>
      <c r="B921" s="32"/>
      <c r="C921" s="33"/>
      <c r="D921" s="392"/>
      <c r="E921" s="55"/>
      <c r="F921" s="55"/>
      <c r="G921" s="181" t="s">
        <v>1382</v>
      </c>
      <c r="H921" s="33" t="s">
        <v>1384</v>
      </c>
      <c r="I921" s="30"/>
      <c r="J921" s="30"/>
      <c r="K921" s="30"/>
      <c r="L921" s="30"/>
      <c r="M921" s="30"/>
      <c r="N921" s="130">
        <v>200</v>
      </c>
      <c r="O921" s="157">
        <v>0</v>
      </c>
      <c r="P921" s="158">
        <f t="shared" si="78"/>
        <v>200</v>
      </c>
      <c r="Q921" s="398"/>
      <c r="R921" s="399">
        <v>200</v>
      </c>
      <c r="S921" s="540"/>
      <c r="T921" s="401"/>
    </row>
    <row r="922" spans="1:20" s="239" customFormat="1">
      <c r="A922" s="31">
        <f t="shared" si="83"/>
        <v>548</v>
      </c>
      <c r="B922" s="32"/>
      <c r="C922" s="33"/>
      <c r="D922" s="392"/>
      <c r="E922" s="55"/>
      <c r="F922" s="55"/>
      <c r="G922" s="181" t="s">
        <v>1382</v>
      </c>
      <c r="H922" s="33" t="s">
        <v>1385</v>
      </c>
      <c r="I922" s="30"/>
      <c r="J922" s="30"/>
      <c r="K922" s="30"/>
      <c r="L922" s="30"/>
      <c r="M922" s="30"/>
      <c r="N922" s="130">
        <v>200</v>
      </c>
      <c r="O922" s="157">
        <v>0</v>
      </c>
      <c r="P922" s="158">
        <f t="shared" si="78"/>
        <v>200</v>
      </c>
      <c r="Q922" s="398"/>
      <c r="R922" s="399">
        <v>200</v>
      </c>
      <c r="S922" s="540"/>
      <c r="T922" s="401"/>
    </row>
    <row r="923" spans="1:20" s="239" customFormat="1">
      <c r="A923" s="31">
        <f t="shared" si="83"/>
        <v>549</v>
      </c>
      <c r="B923" s="32"/>
      <c r="C923" s="33"/>
      <c r="D923" s="392"/>
      <c r="E923" s="55"/>
      <c r="F923" s="55"/>
      <c r="G923" s="181"/>
      <c r="H923" s="33" t="s">
        <v>1386</v>
      </c>
      <c r="I923" s="30"/>
      <c r="J923" s="30"/>
      <c r="K923" s="30"/>
      <c r="L923" s="30"/>
      <c r="M923" s="30"/>
      <c r="N923" s="130">
        <v>150</v>
      </c>
      <c r="O923" s="157">
        <v>0</v>
      </c>
      <c r="P923" s="158">
        <f t="shared" si="78"/>
        <v>150</v>
      </c>
      <c r="Q923" s="398"/>
      <c r="R923" s="399">
        <v>120</v>
      </c>
      <c r="S923" s="540"/>
      <c r="T923" s="401"/>
    </row>
    <row r="924" spans="1:20" ht="15" customHeight="1">
      <c r="A924" s="31">
        <f t="shared" si="83"/>
        <v>550</v>
      </c>
      <c r="B924" s="27"/>
      <c r="C924" s="28"/>
      <c r="D924" s="392"/>
      <c r="E924" s="55"/>
      <c r="F924" s="55"/>
      <c r="G924" s="31" t="s">
        <v>1387</v>
      </c>
      <c r="H924" s="33" t="s">
        <v>1388</v>
      </c>
      <c r="I924" s="30"/>
      <c r="J924" s="30"/>
      <c r="K924" s="30"/>
      <c r="L924" s="30"/>
      <c r="M924" s="30"/>
      <c r="N924" s="130">
        <v>100</v>
      </c>
      <c r="O924" s="157">
        <v>0</v>
      </c>
      <c r="P924" s="158">
        <f t="shared" si="78"/>
        <v>100</v>
      </c>
      <c r="Q924" s="398"/>
      <c r="R924" s="399">
        <v>100</v>
      </c>
      <c r="S924" s="403"/>
      <c r="T924" s="403"/>
    </row>
    <row r="925" spans="1:20">
      <c r="A925" s="31"/>
      <c r="B925" s="32"/>
      <c r="C925" s="33"/>
      <c r="D925" s="392"/>
      <c r="E925" s="55"/>
      <c r="F925" s="55"/>
      <c r="G925" s="181"/>
      <c r="H925" s="28" t="s">
        <v>1389</v>
      </c>
      <c r="I925" s="30"/>
      <c r="J925" s="30"/>
      <c r="K925" s="30"/>
      <c r="L925" s="30"/>
      <c r="M925" s="30"/>
      <c r="N925" s="130"/>
      <c r="O925" s="157"/>
      <c r="P925" s="158"/>
      <c r="Q925" s="398"/>
      <c r="R925" s="399"/>
      <c r="S925" s="90"/>
    </row>
    <row r="926" spans="1:20">
      <c r="A926" s="31">
        <v>551</v>
      </c>
      <c r="B926" s="32"/>
      <c r="C926" s="33"/>
      <c r="D926" s="392"/>
      <c r="E926" s="55"/>
      <c r="F926" s="55"/>
      <c r="G926" s="181" t="s">
        <v>1390</v>
      </c>
      <c r="H926" s="33" t="s">
        <v>1391</v>
      </c>
      <c r="I926" s="30"/>
      <c r="J926" s="30"/>
      <c r="K926" s="30"/>
      <c r="L926" s="30"/>
      <c r="M926" s="30"/>
      <c r="N926" s="130">
        <v>550</v>
      </c>
      <c r="O926" s="157">
        <v>0</v>
      </c>
      <c r="P926" s="158">
        <f t="shared" si="78"/>
        <v>550</v>
      </c>
      <c r="Q926" s="398"/>
      <c r="R926" s="399">
        <v>510</v>
      </c>
      <c r="S926" s="90"/>
    </row>
    <row r="927" spans="1:20" ht="30">
      <c r="A927" s="31">
        <f>A926+1</f>
        <v>552</v>
      </c>
      <c r="B927" s="32"/>
      <c r="C927" s="33"/>
      <c r="D927" s="392"/>
      <c r="E927" s="55"/>
      <c r="F927" s="55"/>
      <c r="G927" s="181" t="s">
        <v>1392</v>
      </c>
      <c r="H927" s="33" t="s">
        <v>1393</v>
      </c>
      <c r="I927" s="30"/>
      <c r="J927" s="30"/>
      <c r="K927" s="30"/>
      <c r="L927" s="30"/>
      <c r="M927" s="30"/>
      <c r="N927" s="130">
        <v>550</v>
      </c>
      <c r="O927" s="157">
        <v>0</v>
      </c>
      <c r="P927" s="158">
        <f t="shared" si="78"/>
        <v>550</v>
      </c>
      <c r="Q927" s="398"/>
      <c r="R927" s="399">
        <v>510</v>
      </c>
      <c r="S927" s="90"/>
    </row>
    <row r="928" spans="1:20" ht="30">
      <c r="A928" s="31">
        <f t="shared" ref="A928:A945" si="84">A927+1</f>
        <v>553</v>
      </c>
      <c r="B928" s="32"/>
      <c r="C928" s="33"/>
      <c r="D928" s="392"/>
      <c r="E928" s="55"/>
      <c r="F928" s="55"/>
      <c r="G928" s="181" t="s">
        <v>1394</v>
      </c>
      <c r="H928" s="33" t="s">
        <v>1395</v>
      </c>
      <c r="I928" s="30"/>
      <c r="J928" s="30"/>
      <c r="K928" s="30"/>
      <c r="L928" s="30"/>
      <c r="M928" s="30"/>
      <c r="N928" s="130">
        <v>550</v>
      </c>
      <c r="O928" s="157">
        <v>0</v>
      </c>
      <c r="P928" s="158">
        <f t="shared" si="78"/>
        <v>550</v>
      </c>
      <c r="Q928" s="398"/>
      <c r="R928" s="399">
        <v>510</v>
      </c>
      <c r="S928" s="90"/>
    </row>
    <row r="929" spans="1:19">
      <c r="A929" s="31">
        <f t="shared" si="84"/>
        <v>554</v>
      </c>
      <c r="B929" s="32"/>
      <c r="C929" s="33"/>
      <c r="D929" s="392"/>
      <c r="E929" s="55"/>
      <c r="F929" s="55"/>
      <c r="G929" s="181" t="s">
        <v>1396</v>
      </c>
      <c r="H929" s="33" t="s">
        <v>1397</v>
      </c>
      <c r="I929" s="30"/>
      <c r="J929" s="30"/>
      <c r="K929" s="30"/>
      <c r="L929" s="30"/>
      <c r="M929" s="30"/>
      <c r="N929" s="130">
        <v>550</v>
      </c>
      <c r="O929" s="157">
        <v>0</v>
      </c>
      <c r="P929" s="158">
        <f t="shared" si="78"/>
        <v>550</v>
      </c>
      <c r="Q929" s="398"/>
      <c r="R929" s="399">
        <v>510</v>
      </c>
      <c r="S929" s="90"/>
    </row>
    <row r="930" spans="1:19">
      <c r="A930" s="31">
        <f t="shared" si="84"/>
        <v>555</v>
      </c>
      <c r="B930" s="32"/>
      <c r="C930" s="33"/>
      <c r="D930" s="392"/>
      <c r="E930" s="55"/>
      <c r="F930" s="55"/>
      <c r="G930" s="181" t="s">
        <v>1398</v>
      </c>
      <c r="H930" s="33" t="s">
        <v>1399</v>
      </c>
      <c r="I930" s="30"/>
      <c r="J930" s="30"/>
      <c r="K930" s="30"/>
      <c r="L930" s="30"/>
      <c r="M930" s="30"/>
      <c r="N930" s="130">
        <v>550</v>
      </c>
      <c r="O930" s="157">
        <v>0</v>
      </c>
      <c r="P930" s="158">
        <f t="shared" si="78"/>
        <v>550</v>
      </c>
      <c r="Q930" s="398"/>
      <c r="R930" s="399">
        <v>510</v>
      </c>
      <c r="S930" s="90"/>
    </row>
    <row r="931" spans="1:19">
      <c r="A931" s="31">
        <f t="shared" si="84"/>
        <v>556</v>
      </c>
      <c r="B931" s="32"/>
      <c r="C931" s="33"/>
      <c r="D931" s="392"/>
      <c r="E931" s="55"/>
      <c r="F931" s="55"/>
      <c r="G931" s="181" t="s">
        <v>1400</v>
      </c>
      <c r="H931" s="33" t="s">
        <v>1401</v>
      </c>
      <c r="I931" s="30"/>
      <c r="J931" s="30"/>
      <c r="K931" s="30"/>
      <c r="L931" s="30"/>
      <c r="M931" s="30"/>
      <c r="N931" s="130">
        <v>550</v>
      </c>
      <c r="O931" s="157">
        <v>0</v>
      </c>
      <c r="P931" s="158">
        <f t="shared" si="78"/>
        <v>550</v>
      </c>
      <c r="Q931" s="398"/>
      <c r="R931" s="399">
        <v>510</v>
      </c>
      <c r="S931" s="90"/>
    </row>
    <row r="932" spans="1:19">
      <c r="A932" s="31">
        <f t="shared" si="84"/>
        <v>557</v>
      </c>
      <c r="B932" s="32"/>
      <c r="C932" s="33"/>
      <c r="D932" s="392"/>
      <c r="E932" s="55"/>
      <c r="F932" s="55"/>
      <c r="G932" s="181" t="s">
        <v>1402</v>
      </c>
      <c r="H932" s="33" t="s">
        <v>1403</v>
      </c>
      <c r="I932" s="30"/>
      <c r="J932" s="30"/>
      <c r="K932" s="30"/>
      <c r="L932" s="30"/>
      <c r="M932" s="30"/>
      <c r="N932" s="130">
        <v>550</v>
      </c>
      <c r="O932" s="157">
        <v>0</v>
      </c>
      <c r="P932" s="158">
        <f t="shared" si="78"/>
        <v>550</v>
      </c>
      <c r="Q932" s="398"/>
      <c r="R932" s="399">
        <v>510</v>
      </c>
      <c r="S932" s="90"/>
    </row>
    <row r="933" spans="1:19">
      <c r="A933" s="31">
        <f t="shared" si="84"/>
        <v>558</v>
      </c>
      <c r="B933" s="32"/>
      <c r="C933" s="33"/>
      <c r="D933" s="392"/>
      <c r="E933" s="55"/>
      <c r="F933" s="55"/>
      <c r="G933" s="181" t="s">
        <v>1404</v>
      </c>
      <c r="H933" s="33" t="s">
        <v>1405</v>
      </c>
      <c r="I933" s="30"/>
      <c r="J933" s="30"/>
      <c r="K933" s="30"/>
      <c r="L933" s="30"/>
      <c r="M933" s="30"/>
      <c r="N933" s="130">
        <v>3500</v>
      </c>
      <c r="O933" s="157">
        <v>0</v>
      </c>
      <c r="P933" s="158">
        <f t="shared" si="78"/>
        <v>3500</v>
      </c>
      <c r="Q933" s="398"/>
      <c r="R933" s="399">
        <v>3500</v>
      </c>
      <c r="S933" s="90"/>
    </row>
    <row r="934" spans="1:19">
      <c r="A934" s="31">
        <f t="shared" si="84"/>
        <v>559</v>
      </c>
      <c r="B934" s="32"/>
      <c r="C934" s="33"/>
      <c r="D934" s="392"/>
      <c r="E934" s="55"/>
      <c r="F934" s="55"/>
      <c r="G934" s="181" t="s">
        <v>1406</v>
      </c>
      <c r="H934" s="33" t="s">
        <v>1407</v>
      </c>
      <c r="I934" s="30"/>
      <c r="J934" s="30"/>
      <c r="K934" s="30"/>
      <c r="L934" s="30"/>
      <c r="M934" s="30"/>
      <c r="N934" s="130">
        <v>3500</v>
      </c>
      <c r="O934" s="157">
        <v>0</v>
      </c>
      <c r="P934" s="158">
        <f t="shared" si="78"/>
        <v>3500</v>
      </c>
      <c r="Q934" s="398"/>
      <c r="R934" s="399">
        <v>3500</v>
      </c>
      <c r="S934" s="90"/>
    </row>
    <row r="935" spans="1:19">
      <c r="A935" s="31">
        <f t="shared" si="84"/>
        <v>560</v>
      </c>
      <c r="B935" s="32"/>
      <c r="C935" s="33"/>
      <c r="D935" s="392"/>
      <c r="E935" s="55"/>
      <c r="F935" s="55"/>
      <c r="G935" s="181" t="s">
        <v>1408</v>
      </c>
      <c r="H935" s="33" t="s">
        <v>1409</v>
      </c>
      <c r="I935" s="30"/>
      <c r="J935" s="30"/>
      <c r="K935" s="30"/>
      <c r="L935" s="30"/>
      <c r="M935" s="30"/>
      <c r="N935" s="130">
        <v>550</v>
      </c>
      <c r="O935" s="157">
        <v>0</v>
      </c>
      <c r="P935" s="158">
        <f t="shared" si="78"/>
        <v>550</v>
      </c>
      <c r="Q935" s="398"/>
      <c r="R935" s="399">
        <v>510</v>
      </c>
      <c r="S935" s="90"/>
    </row>
    <row r="936" spans="1:19">
      <c r="A936" s="31">
        <f t="shared" si="84"/>
        <v>561</v>
      </c>
      <c r="B936" s="32"/>
      <c r="C936" s="33"/>
      <c r="D936" s="392"/>
      <c r="E936" s="55"/>
      <c r="F936" s="55"/>
      <c r="G936" s="181" t="s">
        <v>1410</v>
      </c>
      <c r="H936" s="33" t="s">
        <v>1411</v>
      </c>
      <c r="I936" s="30"/>
      <c r="J936" s="30"/>
      <c r="K936" s="30"/>
      <c r="L936" s="30"/>
      <c r="M936" s="30"/>
      <c r="N936" s="130">
        <v>550</v>
      </c>
      <c r="O936" s="157">
        <v>0</v>
      </c>
      <c r="P936" s="158">
        <f t="shared" si="78"/>
        <v>550</v>
      </c>
      <c r="Q936" s="398"/>
      <c r="R936" s="399">
        <v>510</v>
      </c>
      <c r="S936" s="90"/>
    </row>
    <row r="937" spans="1:19">
      <c r="A937" s="31">
        <f t="shared" si="84"/>
        <v>562</v>
      </c>
      <c r="B937" s="32"/>
      <c r="C937" s="33"/>
      <c r="D937" s="392"/>
      <c r="E937" s="55"/>
      <c r="F937" s="55"/>
      <c r="G937" s="181" t="s">
        <v>1412</v>
      </c>
      <c r="H937" s="33" t="s">
        <v>1397</v>
      </c>
      <c r="I937" s="30"/>
      <c r="J937" s="30"/>
      <c r="K937" s="30"/>
      <c r="L937" s="30"/>
      <c r="M937" s="30"/>
      <c r="N937" s="130">
        <v>550</v>
      </c>
      <c r="O937" s="157">
        <v>0</v>
      </c>
      <c r="P937" s="158">
        <f t="shared" si="78"/>
        <v>550</v>
      </c>
      <c r="Q937" s="398"/>
      <c r="R937" s="399">
        <v>510</v>
      </c>
      <c r="S937" s="90"/>
    </row>
    <row r="938" spans="1:19">
      <c r="A938" s="31">
        <f t="shared" si="84"/>
        <v>563</v>
      </c>
      <c r="B938" s="32"/>
      <c r="C938" s="33"/>
      <c r="D938" s="392"/>
      <c r="E938" s="55"/>
      <c r="F938" s="55"/>
      <c r="G938" s="181" t="s">
        <v>1413</v>
      </c>
      <c r="H938" s="33" t="s">
        <v>1414</v>
      </c>
      <c r="I938" s="30"/>
      <c r="J938" s="30"/>
      <c r="K938" s="30"/>
      <c r="L938" s="30"/>
      <c r="M938" s="30"/>
      <c r="N938" s="130">
        <v>1000</v>
      </c>
      <c r="O938" s="157">
        <v>0</v>
      </c>
      <c r="P938" s="158">
        <f t="shared" si="78"/>
        <v>1000</v>
      </c>
      <c r="Q938" s="398"/>
      <c r="R938" s="399">
        <v>1000</v>
      </c>
      <c r="S938" s="90"/>
    </row>
    <row r="939" spans="1:19">
      <c r="A939" s="31">
        <f t="shared" si="84"/>
        <v>564</v>
      </c>
      <c r="B939" s="32"/>
      <c r="C939" s="33"/>
      <c r="D939" s="392"/>
      <c r="E939" s="55"/>
      <c r="F939" s="55"/>
      <c r="G939" s="181" t="s">
        <v>1415</v>
      </c>
      <c r="H939" s="33" t="s">
        <v>1416</v>
      </c>
      <c r="I939" s="30"/>
      <c r="J939" s="30"/>
      <c r="K939" s="30"/>
      <c r="L939" s="30"/>
      <c r="M939" s="30"/>
      <c r="N939" s="130">
        <v>550</v>
      </c>
      <c r="O939" s="157">
        <v>0</v>
      </c>
      <c r="P939" s="158">
        <f t="shared" si="78"/>
        <v>550</v>
      </c>
      <c r="Q939" s="398"/>
      <c r="R939" s="399">
        <v>510</v>
      </c>
      <c r="S939" s="90"/>
    </row>
    <row r="940" spans="1:19">
      <c r="A940" s="31">
        <f t="shared" si="84"/>
        <v>565</v>
      </c>
      <c r="B940" s="32"/>
      <c r="C940" s="33"/>
      <c r="D940" s="392"/>
      <c r="E940" s="55"/>
      <c r="F940" s="55"/>
      <c r="G940" s="181" t="s">
        <v>1417</v>
      </c>
      <c r="H940" s="33" t="s">
        <v>1418</v>
      </c>
      <c r="I940" s="30"/>
      <c r="J940" s="30"/>
      <c r="K940" s="30"/>
      <c r="L940" s="30"/>
      <c r="M940" s="30"/>
      <c r="N940" s="130">
        <v>550</v>
      </c>
      <c r="O940" s="157">
        <v>0</v>
      </c>
      <c r="P940" s="158">
        <f t="shared" si="78"/>
        <v>550</v>
      </c>
      <c r="Q940" s="398"/>
      <c r="R940" s="399">
        <v>510</v>
      </c>
      <c r="S940" s="90"/>
    </row>
    <row r="941" spans="1:19">
      <c r="A941" s="31">
        <f t="shared" si="84"/>
        <v>566</v>
      </c>
      <c r="B941" s="32"/>
      <c r="C941" s="33"/>
      <c r="D941" s="392"/>
      <c r="E941" s="55"/>
      <c r="F941" s="55"/>
      <c r="G941" s="181" t="s">
        <v>1419</v>
      </c>
      <c r="H941" s="33" t="s">
        <v>1420</v>
      </c>
      <c r="I941" s="30"/>
      <c r="J941" s="30"/>
      <c r="K941" s="30"/>
      <c r="L941" s="30"/>
      <c r="M941" s="30"/>
      <c r="N941" s="130">
        <v>550</v>
      </c>
      <c r="O941" s="157">
        <v>0</v>
      </c>
      <c r="P941" s="158">
        <f t="shared" si="78"/>
        <v>550</v>
      </c>
      <c r="Q941" s="398"/>
      <c r="R941" s="399">
        <v>510</v>
      </c>
      <c r="S941" s="90"/>
    </row>
    <row r="942" spans="1:19">
      <c r="A942" s="31">
        <f t="shared" si="84"/>
        <v>567</v>
      </c>
      <c r="B942" s="32"/>
      <c r="C942" s="33"/>
      <c r="D942" s="392"/>
      <c r="E942" s="55"/>
      <c r="F942" s="55"/>
      <c r="G942" s="181" t="s">
        <v>1421</v>
      </c>
      <c r="H942" s="33" t="s">
        <v>1422</v>
      </c>
      <c r="I942" s="30"/>
      <c r="J942" s="30"/>
      <c r="K942" s="30"/>
      <c r="L942" s="30"/>
      <c r="M942" s="30"/>
      <c r="N942" s="130">
        <v>550</v>
      </c>
      <c r="O942" s="157">
        <v>0</v>
      </c>
      <c r="P942" s="158">
        <f t="shared" si="78"/>
        <v>550</v>
      </c>
      <c r="Q942" s="398"/>
      <c r="R942" s="399">
        <v>510</v>
      </c>
      <c r="S942" s="90"/>
    </row>
    <row r="943" spans="1:19">
      <c r="A943" s="31">
        <f t="shared" si="84"/>
        <v>568</v>
      </c>
      <c r="B943" s="32"/>
      <c r="C943" s="33"/>
      <c r="D943" s="392"/>
      <c r="E943" s="55"/>
      <c r="F943" s="55"/>
      <c r="G943" s="181" t="s">
        <v>1423</v>
      </c>
      <c r="H943" s="33" t="s">
        <v>1424</v>
      </c>
      <c r="I943" s="30"/>
      <c r="J943" s="30"/>
      <c r="K943" s="30"/>
      <c r="L943" s="30"/>
      <c r="M943" s="30"/>
      <c r="N943" s="130">
        <v>550</v>
      </c>
      <c r="O943" s="157">
        <v>0</v>
      </c>
      <c r="P943" s="158">
        <f t="shared" si="78"/>
        <v>550</v>
      </c>
      <c r="Q943" s="398"/>
      <c r="R943" s="399">
        <v>550</v>
      </c>
      <c r="S943" s="90"/>
    </row>
    <row r="944" spans="1:19">
      <c r="A944" s="31">
        <f t="shared" si="84"/>
        <v>569</v>
      </c>
      <c r="B944" s="32"/>
      <c r="C944" s="33"/>
      <c r="D944" s="392"/>
      <c r="E944" s="55"/>
      <c r="F944" s="55"/>
      <c r="G944" s="181" t="s">
        <v>1425</v>
      </c>
      <c r="H944" s="33" t="s">
        <v>1426</v>
      </c>
      <c r="I944" s="30"/>
      <c r="J944" s="30"/>
      <c r="K944" s="30"/>
      <c r="L944" s="30"/>
      <c r="M944" s="30"/>
      <c r="N944" s="130">
        <v>550</v>
      </c>
      <c r="O944" s="157">
        <v>0</v>
      </c>
      <c r="P944" s="158">
        <f t="shared" ref="P944:P1007" si="85">O944+N944</f>
        <v>550</v>
      </c>
      <c r="Q944" s="398"/>
      <c r="R944" s="399">
        <v>510</v>
      </c>
      <c r="S944" s="90"/>
    </row>
    <row r="945" spans="1:20">
      <c r="A945" s="31">
        <f t="shared" si="84"/>
        <v>570</v>
      </c>
      <c r="B945" s="32"/>
      <c r="C945" s="33"/>
      <c r="D945" s="392"/>
      <c r="E945" s="55"/>
      <c r="F945" s="55"/>
      <c r="G945" s="181" t="s">
        <v>1427</v>
      </c>
      <c r="H945" s="33" t="s">
        <v>1428</v>
      </c>
      <c r="I945" s="30"/>
      <c r="J945" s="30"/>
      <c r="K945" s="30"/>
      <c r="L945" s="30"/>
      <c r="M945" s="30"/>
      <c r="N945" s="130">
        <v>550</v>
      </c>
      <c r="O945" s="157">
        <v>0</v>
      </c>
      <c r="P945" s="158">
        <f t="shared" si="85"/>
        <v>550</v>
      </c>
      <c r="Q945" s="398"/>
      <c r="R945" s="399">
        <v>510</v>
      </c>
      <c r="S945" s="90"/>
    </row>
    <row r="946" spans="1:20">
      <c r="A946" s="31"/>
      <c r="B946" s="32"/>
      <c r="C946" s="33"/>
      <c r="D946" s="392"/>
      <c r="E946" s="55"/>
      <c r="F946" s="55"/>
      <c r="G946" s="181"/>
      <c r="H946" s="28" t="s">
        <v>1429</v>
      </c>
      <c r="I946" s="30"/>
      <c r="J946" s="30"/>
      <c r="K946" s="30"/>
      <c r="L946" s="30"/>
      <c r="M946" s="30"/>
      <c r="N946" s="130"/>
      <c r="O946" s="157"/>
      <c r="P946" s="158"/>
      <c r="Q946" s="398"/>
      <c r="R946" s="399"/>
      <c r="S946" s="90"/>
    </row>
    <row r="947" spans="1:20" s="239" customFormat="1" ht="30">
      <c r="A947" s="31">
        <v>571</v>
      </c>
      <c r="B947" s="32"/>
      <c r="C947" s="33"/>
      <c r="D947" s="392"/>
      <c r="E947" s="55"/>
      <c r="F947" s="55"/>
      <c r="G947" s="181" t="s">
        <v>1430</v>
      </c>
      <c r="H947" s="33" t="s">
        <v>1431</v>
      </c>
      <c r="I947" s="30"/>
      <c r="J947" s="30"/>
      <c r="K947" s="30"/>
      <c r="L947" s="30"/>
      <c r="M947" s="30"/>
      <c r="N947" s="130">
        <v>300</v>
      </c>
      <c r="O947" s="157">
        <v>0</v>
      </c>
      <c r="P947" s="158">
        <f t="shared" si="85"/>
        <v>300</v>
      </c>
      <c r="Q947" s="398"/>
      <c r="R947" s="399">
        <v>300</v>
      </c>
      <c r="S947" s="440"/>
      <c r="T947" s="401"/>
    </row>
    <row r="948" spans="1:20" s="239" customFormat="1" ht="30">
      <c r="A948" s="31">
        <f>A947+1</f>
        <v>572</v>
      </c>
      <c r="B948" s="32"/>
      <c r="C948" s="33"/>
      <c r="D948" s="392"/>
      <c r="E948" s="55"/>
      <c r="F948" s="55"/>
      <c r="G948" s="181" t="s">
        <v>1432</v>
      </c>
      <c r="H948" s="33" t="s">
        <v>1433</v>
      </c>
      <c r="I948" s="30"/>
      <c r="J948" s="30"/>
      <c r="K948" s="30"/>
      <c r="L948" s="30"/>
      <c r="M948" s="30"/>
      <c r="N948" s="130">
        <v>300</v>
      </c>
      <c r="O948" s="157">
        <v>0</v>
      </c>
      <c r="P948" s="158">
        <f t="shared" si="85"/>
        <v>300</v>
      </c>
      <c r="Q948" s="398"/>
      <c r="R948" s="399">
        <v>300</v>
      </c>
      <c r="S948" s="440"/>
      <c r="T948" s="401"/>
    </row>
    <row r="949" spans="1:20" s="239" customFormat="1" ht="30">
      <c r="A949" s="31">
        <f t="shared" ref="A949:A964" si="86">A948+1</f>
        <v>573</v>
      </c>
      <c r="B949" s="32"/>
      <c r="C949" s="33"/>
      <c r="D949" s="392"/>
      <c r="E949" s="55"/>
      <c r="F949" s="55"/>
      <c r="G949" s="181" t="s">
        <v>1434</v>
      </c>
      <c r="H949" s="33" t="s">
        <v>1435</v>
      </c>
      <c r="I949" s="30"/>
      <c r="J949" s="30"/>
      <c r="K949" s="30"/>
      <c r="L949" s="30"/>
      <c r="M949" s="30"/>
      <c r="N949" s="130">
        <v>600</v>
      </c>
      <c r="O949" s="157">
        <v>0</v>
      </c>
      <c r="P949" s="158">
        <f t="shared" si="85"/>
        <v>600</v>
      </c>
      <c r="Q949" s="398"/>
      <c r="R949" s="399">
        <v>600</v>
      </c>
      <c r="S949" s="440"/>
      <c r="T949" s="401"/>
    </row>
    <row r="950" spans="1:20" s="239" customFormat="1" ht="30">
      <c r="A950" s="31">
        <f t="shared" si="86"/>
        <v>574</v>
      </c>
      <c r="B950" s="32"/>
      <c r="C950" s="33"/>
      <c r="D950" s="392"/>
      <c r="E950" s="55"/>
      <c r="F950" s="55"/>
      <c r="G950" s="181" t="s">
        <v>1436</v>
      </c>
      <c r="H950" s="33" t="s">
        <v>1437</v>
      </c>
      <c r="I950" s="30"/>
      <c r="J950" s="30"/>
      <c r="K950" s="30"/>
      <c r="L950" s="30"/>
      <c r="M950" s="30"/>
      <c r="N950" s="130">
        <v>600</v>
      </c>
      <c r="O950" s="157">
        <v>0</v>
      </c>
      <c r="P950" s="158">
        <f t="shared" si="85"/>
        <v>600</v>
      </c>
      <c r="Q950" s="398"/>
      <c r="R950" s="399">
        <v>600</v>
      </c>
      <c r="S950" s="440"/>
      <c r="T950" s="401"/>
    </row>
    <row r="951" spans="1:20" s="239" customFormat="1" ht="30">
      <c r="A951" s="31">
        <f t="shared" si="86"/>
        <v>575</v>
      </c>
      <c r="B951" s="32"/>
      <c r="C951" s="33"/>
      <c r="D951" s="392"/>
      <c r="E951" s="55"/>
      <c r="F951" s="55"/>
      <c r="G951" s="181" t="s">
        <v>1438</v>
      </c>
      <c r="H951" s="33" t="s">
        <v>1439</v>
      </c>
      <c r="I951" s="30"/>
      <c r="J951" s="30"/>
      <c r="K951" s="30"/>
      <c r="L951" s="30"/>
      <c r="M951" s="30"/>
      <c r="N951" s="130">
        <v>600</v>
      </c>
      <c r="O951" s="157">
        <v>0</v>
      </c>
      <c r="P951" s="158">
        <f t="shared" si="85"/>
        <v>600</v>
      </c>
      <c r="Q951" s="398"/>
      <c r="R951" s="399">
        <v>600</v>
      </c>
      <c r="S951" s="440"/>
      <c r="T951" s="401"/>
    </row>
    <row r="952" spans="1:20" s="239" customFormat="1" ht="30">
      <c r="A952" s="31">
        <f t="shared" si="86"/>
        <v>576</v>
      </c>
      <c r="B952" s="32"/>
      <c r="C952" s="33"/>
      <c r="D952" s="392"/>
      <c r="E952" s="55"/>
      <c r="F952" s="55"/>
      <c r="G952" s="181" t="s">
        <v>1440</v>
      </c>
      <c r="H952" s="33" t="s">
        <v>1441</v>
      </c>
      <c r="I952" s="30"/>
      <c r="J952" s="30"/>
      <c r="K952" s="30"/>
      <c r="L952" s="30"/>
      <c r="M952" s="30"/>
      <c r="N952" s="130">
        <v>350</v>
      </c>
      <c r="O952" s="157">
        <v>0</v>
      </c>
      <c r="P952" s="158">
        <f t="shared" si="85"/>
        <v>350</v>
      </c>
      <c r="Q952" s="398"/>
      <c r="R952" s="399">
        <v>350</v>
      </c>
      <c r="S952" s="440"/>
      <c r="T952" s="401"/>
    </row>
    <row r="953" spans="1:20" s="239" customFormat="1" ht="30">
      <c r="A953" s="31">
        <f t="shared" si="86"/>
        <v>577</v>
      </c>
      <c r="B953" s="32"/>
      <c r="C953" s="33"/>
      <c r="D953" s="392"/>
      <c r="E953" s="55"/>
      <c r="F953" s="55"/>
      <c r="G953" s="181" t="s">
        <v>1442</v>
      </c>
      <c r="H953" s="33" t="s">
        <v>1443</v>
      </c>
      <c r="I953" s="30"/>
      <c r="J953" s="30"/>
      <c r="K953" s="30"/>
      <c r="L953" s="30"/>
      <c r="M953" s="30"/>
      <c r="N953" s="130">
        <v>500</v>
      </c>
      <c r="O953" s="157">
        <v>0</v>
      </c>
      <c r="P953" s="158">
        <f t="shared" si="85"/>
        <v>500</v>
      </c>
      <c r="Q953" s="398"/>
      <c r="R953" s="399">
        <v>500</v>
      </c>
      <c r="S953" s="440"/>
      <c r="T953" s="401"/>
    </row>
    <row r="954" spans="1:20" s="239" customFormat="1">
      <c r="A954" s="31">
        <f t="shared" si="86"/>
        <v>578</v>
      </c>
      <c r="B954" s="32"/>
      <c r="C954" s="33"/>
      <c r="D954" s="392"/>
      <c r="E954" s="55"/>
      <c r="F954" s="55"/>
      <c r="G954" s="181" t="s">
        <v>1444</v>
      </c>
      <c r="H954" s="33" t="s">
        <v>1445</v>
      </c>
      <c r="I954" s="30"/>
      <c r="J954" s="30"/>
      <c r="K954" s="30"/>
      <c r="L954" s="30"/>
      <c r="M954" s="30"/>
      <c r="N954" s="130">
        <v>800</v>
      </c>
      <c r="O954" s="157">
        <v>0</v>
      </c>
      <c r="P954" s="158">
        <f t="shared" si="85"/>
        <v>800</v>
      </c>
      <c r="Q954" s="398"/>
      <c r="R954" s="399">
        <v>800</v>
      </c>
      <c r="S954" s="440"/>
      <c r="T954" s="401"/>
    </row>
    <row r="955" spans="1:20" s="239" customFormat="1" ht="30">
      <c r="A955" s="31">
        <f t="shared" si="86"/>
        <v>579</v>
      </c>
      <c r="B955" s="32"/>
      <c r="C955" s="33"/>
      <c r="D955" s="392"/>
      <c r="E955" s="55"/>
      <c r="F955" s="55"/>
      <c r="G955" s="181" t="s">
        <v>1446</v>
      </c>
      <c r="H955" s="33" t="s">
        <v>1447</v>
      </c>
      <c r="I955" s="30"/>
      <c r="J955" s="30"/>
      <c r="K955" s="30"/>
      <c r="L955" s="30"/>
      <c r="M955" s="30"/>
      <c r="N955" s="130">
        <v>600</v>
      </c>
      <c r="O955" s="157">
        <v>0</v>
      </c>
      <c r="P955" s="158">
        <f t="shared" si="85"/>
        <v>600</v>
      </c>
      <c r="Q955" s="398"/>
      <c r="R955" s="399">
        <v>600</v>
      </c>
      <c r="S955" s="440"/>
      <c r="T955" s="401"/>
    </row>
    <row r="956" spans="1:20" s="239" customFormat="1" ht="30">
      <c r="A956" s="31">
        <f t="shared" si="86"/>
        <v>580</v>
      </c>
      <c r="B956" s="32"/>
      <c r="C956" s="33"/>
      <c r="D956" s="392"/>
      <c r="E956" s="55"/>
      <c r="F956" s="55"/>
      <c r="G956" s="181" t="s">
        <v>1448</v>
      </c>
      <c r="H956" s="33" t="s">
        <v>1449</v>
      </c>
      <c r="I956" s="30"/>
      <c r="J956" s="30"/>
      <c r="K956" s="30"/>
      <c r="L956" s="30"/>
      <c r="M956" s="30"/>
      <c r="N956" s="130">
        <v>600</v>
      </c>
      <c r="O956" s="157">
        <v>0</v>
      </c>
      <c r="P956" s="158">
        <f t="shared" si="85"/>
        <v>600</v>
      </c>
      <c r="Q956" s="398"/>
      <c r="R956" s="399">
        <v>600</v>
      </c>
      <c r="S956" s="440"/>
      <c r="T956" s="401"/>
    </row>
    <row r="957" spans="1:20" s="239" customFormat="1" ht="30">
      <c r="A957" s="31">
        <f t="shared" si="86"/>
        <v>581</v>
      </c>
      <c r="B957" s="32"/>
      <c r="C957" s="33"/>
      <c r="D957" s="392"/>
      <c r="E957" s="55"/>
      <c r="F957" s="55"/>
      <c r="G957" s="181" t="s">
        <v>1450</v>
      </c>
      <c r="H957" s="33" t="s">
        <v>1451</v>
      </c>
      <c r="I957" s="30"/>
      <c r="J957" s="30"/>
      <c r="K957" s="30"/>
      <c r="L957" s="30"/>
      <c r="M957" s="30"/>
      <c r="N957" s="130">
        <v>600</v>
      </c>
      <c r="O957" s="157">
        <v>0</v>
      </c>
      <c r="P957" s="158">
        <f t="shared" si="85"/>
        <v>600</v>
      </c>
      <c r="Q957" s="398"/>
      <c r="R957" s="399">
        <v>600</v>
      </c>
      <c r="S957" s="440"/>
      <c r="T957" s="401"/>
    </row>
    <row r="958" spans="1:20" s="239" customFormat="1" ht="30">
      <c r="A958" s="31">
        <f t="shared" si="86"/>
        <v>582</v>
      </c>
      <c r="B958" s="32"/>
      <c r="C958" s="33"/>
      <c r="D958" s="392"/>
      <c r="E958" s="55"/>
      <c r="F958" s="55"/>
      <c r="G958" s="181" t="s">
        <v>1452</v>
      </c>
      <c r="H958" s="33" t="s">
        <v>1453</v>
      </c>
      <c r="I958" s="30"/>
      <c r="J958" s="30"/>
      <c r="K958" s="30"/>
      <c r="L958" s="30"/>
      <c r="M958" s="30"/>
      <c r="N958" s="130">
        <v>600</v>
      </c>
      <c r="O958" s="157">
        <v>0</v>
      </c>
      <c r="P958" s="158">
        <f t="shared" si="85"/>
        <v>600</v>
      </c>
      <c r="Q958" s="398"/>
      <c r="R958" s="399">
        <v>600</v>
      </c>
      <c r="S958" s="440"/>
      <c r="T958" s="401"/>
    </row>
    <row r="959" spans="1:20" s="239" customFormat="1" ht="30">
      <c r="A959" s="31">
        <f t="shared" si="86"/>
        <v>583</v>
      </c>
      <c r="B959" s="32"/>
      <c r="C959" s="33"/>
      <c r="D959" s="392"/>
      <c r="E959" s="55"/>
      <c r="F959" s="55"/>
      <c r="G959" s="181" t="s">
        <v>1454</v>
      </c>
      <c r="H959" s="33" t="s">
        <v>1455</v>
      </c>
      <c r="I959" s="30"/>
      <c r="J959" s="30"/>
      <c r="K959" s="30"/>
      <c r="L959" s="30"/>
      <c r="M959" s="30"/>
      <c r="N959" s="130">
        <v>600</v>
      </c>
      <c r="O959" s="157">
        <v>0</v>
      </c>
      <c r="P959" s="158">
        <f t="shared" si="85"/>
        <v>600</v>
      </c>
      <c r="Q959" s="398"/>
      <c r="R959" s="399">
        <v>600</v>
      </c>
      <c r="S959" s="440"/>
      <c r="T959" s="401"/>
    </row>
    <row r="960" spans="1:20" s="239" customFormat="1" ht="30">
      <c r="A960" s="31">
        <f t="shared" si="86"/>
        <v>584</v>
      </c>
      <c r="B960" s="32"/>
      <c r="C960" s="33"/>
      <c r="D960" s="392"/>
      <c r="E960" s="55"/>
      <c r="F960" s="55"/>
      <c r="G960" s="181" t="s">
        <v>1456</v>
      </c>
      <c r="H960" s="33" t="s">
        <v>1457</v>
      </c>
      <c r="I960" s="30"/>
      <c r="J960" s="30"/>
      <c r="K960" s="30"/>
      <c r="L960" s="30"/>
      <c r="M960" s="30"/>
      <c r="N960" s="130">
        <v>500</v>
      </c>
      <c r="O960" s="157">
        <v>0</v>
      </c>
      <c r="P960" s="158">
        <f t="shared" si="85"/>
        <v>500</v>
      </c>
      <c r="Q960" s="398"/>
      <c r="R960" s="399">
        <v>500</v>
      </c>
      <c r="S960" s="440"/>
      <c r="T960" s="401"/>
    </row>
    <row r="961" spans="1:20" s="239" customFormat="1" ht="30">
      <c r="A961" s="31">
        <f t="shared" si="86"/>
        <v>585</v>
      </c>
      <c r="B961" s="32"/>
      <c r="C961" s="33"/>
      <c r="D961" s="392"/>
      <c r="E961" s="55"/>
      <c r="F961" s="55"/>
      <c r="G961" s="181" t="s">
        <v>1458</v>
      </c>
      <c r="H961" s="33" t="s">
        <v>1459</v>
      </c>
      <c r="I961" s="30"/>
      <c r="J961" s="30"/>
      <c r="K961" s="30"/>
      <c r="L961" s="30"/>
      <c r="M961" s="30"/>
      <c r="N961" s="130">
        <v>500</v>
      </c>
      <c r="O961" s="157">
        <v>0</v>
      </c>
      <c r="P961" s="158">
        <f t="shared" si="85"/>
        <v>500</v>
      </c>
      <c r="Q961" s="398"/>
      <c r="R961" s="399">
        <v>500</v>
      </c>
      <c r="S961" s="440"/>
      <c r="T961" s="401"/>
    </row>
    <row r="962" spans="1:20" s="239" customFormat="1" ht="30">
      <c r="A962" s="31">
        <f t="shared" si="86"/>
        <v>586</v>
      </c>
      <c r="B962" s="32"/>
      <c r="C962" s="33"/>
      <c r="D962" s="392"/>
      <c r="E962" s="55"/>
      <c r="F962" s="55"/>
      <c r="G962" s="181" t="s">
        <v>1460</v>
      </c>
      <c r="H962" s="33" t="s">
        <v>1461</v>
      </c>
      <c r="I962" s="30"/>
      <c r="J962" s="30"/>
      <c r="K962" s="30"/>
      <c r="L962" s="30"/>
      <c r="M962" s="30"/>
      <c r="N962" s="130">
        <v>600</v>
      </c>
      <c r="O962" s="157">
        <v>0</v>
      </c>
      <c r="P962" s="158">
        <f t="shared" si="85"/>
        <v>600</v>
      </c>
      <c r="Q962" s="398"/>
      <c r="R962" s="399">
        <v>600</v>
      </c>
      <c r="S962" s="440"/>
      <c r="T962" s="401"/>
    </row>
    <row r="963" spans="1:20" s="239" customFormat="1" ht="30">
      <c r="A963" s="31">
        <f t="shared" si="86"/>
        <v>587</v>
      </c>
      <c r="B963" s="32"/>
      <c r="C963" s="33"/>
      <c r="D963" s="392"/>
      <c r="E963" s="55"/>
      <c r="F963" s="55"/>
      <c r="G963" s="181" t="s">
        <v>1462</v>
      </c>
      <c r="H963" s="33" t="s">
        <v>1463</v>
      </c>
      <c r="I963" s="30"/>
      <c r="J963" s="30"/>
      <c r="K963" s="30"/>
      <c r="L963" s="30"/>
      <c r="M963" s="30"/>
      <c r="N963" s="130">
        <v>600</v>
      </c>
      <c r="O963" s="157">
        <v>0</v>
      </c>
      <c r="P963" s="158">
        <f t="shared" si="85"/>
        <v>600</v>
      </c>
      <c r="Q963" s="398"/>
      <c r="R963" s="399">
        <v>600</v>
      </c>
      <c r="S963" s="440"/>
      <c r="T963" s="401"/>
    </row>
    <row r="964" spans="1:20" s="239" customFormat="1" ht="30">
      <c r="A964" s="31">
        <f t="shared" si="86"/>
        <v>588</v>
      </c>
      <c r="B964" s="32"/>
      <c r="C964" s="33"/>
      <c r="D964" s="392"/>
      <c r="E964" s="55"/>
      <c r="F964" s="55"/>
      <c r="G964" s="181" t="s">
        <v>1464</v>
      </c>
      <c r="H964" s="33" t="s">
        <v>1465</v>
      </c>
      <c r="I964" s="30"/>
      <c r="J964" s="30"/>
      <c r="K964" s="30"/>
      <c r="L964" s="30"/>
      <c r="M964" s="30"/>
      <c r="N964" s="130">
        <v>350</v>
      </c>
      <c r="O964" s="157">
        <v>0</v>
      </c>
      <c r="P964" s="158">
        <f t="shared" si="85"/>
        <v>350</v>
      </c>
      <c r="Q964" s="398"/>
      <c r="R964" s="399">
        <v>350</v>
      </c>
      <c r="S964" s="440"/>
      <c r="T964" s="401"/>
    </row>
    <row r="965" spans="1:20" s="239" customFormat="1">
      <c r="A965" s="31"/>
      <c r="B965" s="32"/>
      <c r="C965" s="33"/>
      <c r="D965" s="392"/>
      <c r="E965" s="55"/>
      <c r="F965" s="55"/>
      <c r="G965" s="181"/>
      <c r="H965" s="28" t="s">
        <v>1466</v>
      </c>
      <c r="I965" s="30"/>
      <c r="J965" s="30"/>
      <c r="K965" s="30"/>
      <c r="L965" s="30"/>
      <c r="M965" s="30"/>
      <c r="N965" s="130"/>
      <c r="O965" s="157"/>
      <c r="P965" s="158"/>
      <c r="Q965" s="398"/>
      <c r="R965" s="399"/>
      <c r="S965" s="440"/>
      <c r="T965" s="401"/>
    </row>
    <row r="966" spans="1:20" s="239" customFormat="1" ht="30">
      <c r="A966" s="31">
        <v>589</v>
      </c>
      <c r="B966" s="32"/>
      <c r="C966" s="33"/>
      <c r="D966" s="392"/>
      <c r="E966" s="55"/>
      <c r="F966" s="55"/>
      <c r="G966" s="181" t="s">
        <v>1467</v>
      </c>
      <c r="H966" s="33" t="s">
        <v>1468</v>
      </c>
      <c r="I966" s="30"/>
      <c r="J966" s="30"/>
      <c r="K966" s="30"/>
      <c r="L966" s="30"/>
      <c r="M966" s="30"/>
      <c r="N966" s="130">
        <v>300</v>
      </c>
      <c r="O966" s="157">
        <v>0</v>
      </c>
      <c r="P966" s="158">
        <f t="shared" si="85"/>
        <v>300</v>
      </c>
      <c r="Q966" s="398"/>
      <c r="R966" s="399">
        <v>280</v>
      </c>
      <c r="S966" s="440"/>
      <c r="T966" s="401"/>
    </row>
    <row r="967" spans="1:20" s="239" customFormat="1" ht="30">
      <c r="A967" s="31">
        <f>A966+1</f>
        <v>590</v>
      </c>
      <c r="B967" s="32"/>
      <c r="C967" s="33"/>
      <c r="D967" s="392"/>
      <c r="E967" s="55"/>
      <c r="F967" s="55"/>
      <c r="G967" s="181" t="s">
        <v>1469</v>
      </c>
      <c r="H967" s="33" t="s">
        <v>1470</v>
      </c>
      <c r="I967" s="30"/>
      <c r="J967" s="30"/>
      <c r="K967" s="30"/>
      <c r="L967" s="30"/>
      <c r="M967" s="30"/>
      <c r="N967" s="130">
        <v>300</v>
      </c>
      <c r="O967" s="157">
        <v>0</v>
      </c>
      <c r="P967" s="158">
        <f t="shared" si="85"/>
        <v>300</v>
      </c>
      <c r="Q967" s="398"/>
      <c r="R967" s="399">
        <v>280</v>
      </c>
      <c r="S967" s="440"/>
      <c r="T967" s="401"/>
    </row>
    <row r="968" spans="1:20" s="239" customFormat="1" ht="30">
      <c r="A968" s="31">
        <f t="shared" ref="A968:A970" si="87">A967+1</f>
        <v>591</v>
      </c>
      <c r="B968" s="32"/>
      <c r="C968" s="33"/>
      <c r="D968" s="392"/>
      <c r="E968" s="55"/>
      <c r="F968" s="55"/>
      <c r="G968" s="181" t="s">
        <v>1471</v>
      </c>
      <c r="H968" s="33" t="s">
        <v>1472</v>
      </c>
      <c r="I968" s="30"/>
      <c r="J968" s="30"/>
      <c r="K968" s="30"/>
      <c r="L968" s="30"/>
      <c r="M968" s="30"/>
      <c r="N968" s="130">
        <v>300</v>
      </c>
      <c r="O968" s="157">
        <v>0</v>
      </c>
      <c r="P968" s="158">
        <f t="shared" si="85"/>
        <v>300</v>
      </c>
      <c r="Q968" s="398"/>
      <c r="R968" s="399">
        <v>280</v>
      </c>
      <c r="S968" s="440"/>
      <c r="T968" s="401"/>
    </row>
    <row r="969" spans="1:20" s="239" customFormat="1">
      <c r="A969" s="31">
        <f t="shared" si="87"/>
        <v>592</v>
      </c>
      <c r="B969" s="32"/>
      <c r="C969" s="33"/>
      <c r="D969" s="392"/>
      <c r="E969" s="55"/>
      <c r="F969" s="55"/>
      <c r="G969" s="181" t="s">
        <v>1473</v>
      </c>
      <c r="H969" s="33" t="s">
        <v>1474</v>
      </c>
      <c r="I969" s="30"/>
      <c r="J969" s="30"/>
      <c r="K969" s="30"/>
      <c r="L969" s="30"/>
      <c r="M969" s="30"/>
      <c r="N969" s="130">
        <v>300</v>
      </c>
      <c r="O969" s="157">
        <v>0</v>
      </c>
      <c r="P969" s="158">
        <f t="shared" si="85"/>
        <v>300</v>
      </c>
      <c r="Q969" s="398"/>
      <c r="R969" s="399">
        <v>280</v>
      </c>
      <c r="S969" s="440"/>
      <c r="T969" s="401"/>
    </row>
    <row r="970" spans="1:20" s="239" customFormat="1" ht="30">
      <c r="A970" s="31">
        <f t="shared" si="87"/>
        <v>593</v>
      </c>
      <c r="B970" s="32"/>
      <c r="C970" s="33"/>
      <c r="D970" s="392"/>
      <c r="E970" s="55"/>
      <c r="F970" s="55"/>
      <c r="G970" s="181" t="s">
        <v>1475</v>
      </c>
      <c r="H970" s="33" t="s">
        <v>1476</v>
      </c>
      <c r="I970" s="30"/>
      <c r="J970" s="30"/>
      <c r="K970" s="30"/>
      <c r="L970" s="30"/>
      <c r="M970" s="30"/>
      <c r="N970" s="130">
        <v>300</v>
      </c>
      <c r="O970" s="157">
        <v>0</v>
      </c>
      <c r="P970" s="158">
        <f t="shared" si="85"/>
        <v>300</v>
      </c>
      <c r="Q970" s="398"/>
      <c r="R970" s="399">
        <v>280</v>
      </c>
      <c r="S970" s="440"/>
      <c r="T970" s="401"/>
    </row>
    <row r="971" spans="1:20" s="239" customFormat="1">
      <c r="A971" s="31"/>
      <c r="B971" s="32"/>
      <c r="C971" s="33"/>
      <c r="D971" s="392"/>
      <c r="E971" s="55"/>
      <c r="F971" s="55"/>
      <c r="G971" s="181"/>
      <c r="H971" s="28" t="s">
        <v>1477</v>
      </c>
      <c r="I971" s="30"/>
      <c r="J971" s="30"/>
      <c r="K971" s="30"/>
      <c r="L971" s="30"/>
      <c r="M971" s="30"/>
      <c r="N971" s="130"/>
      <c r="O971" s="157"/>
      <c r="P971" s="158"/>
      <c r="Q971" s="398"/>
      <c r="R971" s="399"/>
      <c r="S971" s="440"/>
      <c r="T971" s="401"/>
    </row>
    <row r="972" spans="1:20" s="239" customFormat="1" ht="30">
      <c r="A972" s="31">
        <v>594</v>
      </c>
      <c r="B972" s="32"/>
      <c r="C972" s="33"/>
      <c r="D972" s="392"/>
      <c r="E972" s="55"/>
      <c r="F972" s="55"/>
      <c r="G972" s="181" t="s">
        <v>1478</v>
      </c>
      <c r="H972" s="33" t="s">
        <v>1479</v>
      </c>
      <c r="I972" s="30"/>
      <c r="J972" s="30"/>
      <c r="K972" s="30"/>
      <c r="L972" s="30"/>
      <c r="M972" s="30"/>
      <c r="N972" s="130">
        <v>800</v>
      </c>
      <c r="O972" s="157">
        <v>0</v>
      </c>
      <c r="P972" s="158">
        <f t="shared" si="85"/>
        <v>800</v>
      </c>
      <c r="Q972" s="398"/>
      <c r="R972" s="399">
        <v>800</v>
      </c>
      <c r="S972" s="440"/>
      <c r="T972" s="401"/>
    </row>
    <row r="973" spans="1:20" s="239" customFormat="1" ht="30">
      <c r="A973" s="31">
        <f t="shared" ref="A973:A975" si="88">A972+1</f>
        <v>595</v>
      </c>
      <c r="B973" s="32"/>
      <c r="C973" s="33"/>
      <c r="D973" s="392"/>
      <c r="E973" s="55"/>
      <c r="F973" s="55"/>
      <c r="G973" s="181" t="s">
        <v>1478</v>
      </c>
      <c r="H973" s="33" t="s">
        <v>1480</v>
      </c>
      <c r="I973" s="30"/>
      <c r="J973" s="30"/>
      <c r="K973" s="30"/>
      <c r="L973" s="30"/>
      <c r="M973" s="30"/>
      <c r="N973" s="130">
        <v>1000</v>
      </c>
      <c r="O973" s="157">
        <v>0</v>
      </c>
      <c r="P973" s="158">
        <f t="shared" si="85"/>
        <v>1000</v>
      </c>
      <c r="Q973" s="398"/>
      <c r="R973" s="399">
        <v>1000</v>
      </c>
      <c r="S973" s="440"/>
      <c r="T973" s="401"/>
    </row>
    <row r="974" spans="1:20" s="239" customFormat="1">
      <c r="A974" s="31">
        <f t="shared" si="88"/>
        <v>596</v>
      </c>
      <c r="B974" s="32"/>
      <c r="C974" s="33"/>
      <c r="D974" s="392"/>
      <c r="E974" s="55"/>
      <c r="F974" s="55"/>
      <c r="G974" s="181" t="s">
        <v>1481</v>
      </c>
      <c r="H974" s="33" t="s">
        <v>1482</v>
      </c>
      <c r="I974" s="30"/>
      <c r="J974" s="30"/>
      <c r="K974" s="30"/>
      <c r="L974" s="30"/>
      <c r="M974" s="30"/>
      <c r="N974" s="130">
        <v>600</v>
      </c>
      <c r="O974" s="157">
        <v>0</v>
      </c>
      <c r="P974" s="158">
        <f t="shared" si="85"/>
        <v>600</v>
      </c>
      <c r="Q974" s="398"/>
      <c r="R974" s="399">
        <v>600</v>
      </c>
      <c r="S974" s="440"/>
      <c r="T974" s="401"/>
    </row>
    <row r="975" spans="1:20" s="239" customFormat="1" ht="30">
      <c r="A975" s="31">
        <f t="shared" si="88"/>
        <v>597</v>
      </c>
      <c r="B975" s="32"/>
      <c r="C975" s="33"/>
      <c r="D975" s="392"/>
      <c r="E975" s="55"/>
      <c r="F975" s="55"/>
      <c r="G975" s="181" t="s">
        <v>1483</v>
      </c>
      <c r="H975" s="33" t="s">
        <v>1484</v>
      </c>
      <c r="I975" s="30"/>
      <c r="J975" s="30"/>
      <c r="K975" s="30"/>
      <c r="L975" s="30"/>
      <c r="M975" s="30"/>
      <c r="N975" s="130">
        <v>600</v>
      </c>
      <c r="O975" s="157">
        <v>0</v>
      </c>
      <c r="P975" s="158">
        <f t="shared" si="85"/>
        <v>600</v>
      </c>
      <c r="Q975" s="398"/>
      <c r="R975" s="399">
        <v>600</v>
      </c>
      <c r="S975" s="440"/>
      <c r="T975" s="401"/>
    </row>
    <row r="976" spans="1:20">
      <c r="A976" s="31"/>
      <c r="B976" s="31" t="s">
        <v>1485</v>
      </c>
      <c r="C976" s="33" t="s">
        <v>1486</v>
      </c>
      <c r="D976" s="30">
        <v>550</v>
      </c>
      <c r="E976" s="55">
        <v>0</v>
      </c>
      <c r="F976" s="55">
        <f t="shared" si="82"/>
        <v>550</v>
      </c>
      <c r="G976" s="30"/>
      <c r="H976" s="28" t="s">
        <v>1371</v>
      </c>
      <c r="I976" s="30"/>
      <c r="J976" s="30"/>
      <c r="K976" s="30"/>
      <c r="L976" s="30"/>
      <c r="M976" s="30"/>
      <c r="N976" s="130"/>
      <c r="O976" s="157"/>
      <c r="P976" s="158"/>
      <c r="Q976" s="398"/>
      <c r="R976" s="399"/>
    </row>
    <row r="977" spans="1:20" ht="14.45" customHeight="1">
      <c r="A977" s="31">
        <v>598</v>
      </c>
      <c r="B977" s="31" t="s">
        <v>1487</v>
      </c>
      <c r="C977" s="33" t="s">
        <v>1488</v>
      </c>
      <c r="D977" s="30">
        <v>350</v>
      </c>
      <c r="E977" s="55">
        <v>0</v>
      </c>
      <c r="F977" s="55">
        <f t="shared" si="82"/>
        <v>350</v>
      </c>
      <c r="G977" s="408" t="s">
        <v>1489</v>
      </c>
      <c r="H977" s="295" t="s">
        <v>1373</v>
      </c>
      <c r="I977" s="30">
        <v>100</v>
      </c>
      <c r="J977" s="30">
        <v>0</v>
      </c>
      <c r="K977" s="30">
        <f t="shared" ref="K977:K1016" si="89">I977+J977</f>
        <v>100</v>
      </c>
      <c r="L977" s="30"/>
      <c r="M977" s="30">
        <v>50</v>
      </c>
      <c r="N977" s="130">
        <v>50</v>
      </c>
      <c r="O977" s="157">
        <v>0</v>
      </c>
      <c r="P977" s="158">
        <f t="shared" si="85"/>
        <v>50</v>
      </c>
      <c r="Q977" s="398"/>
      <c r="R977" s="399">
        <v>50</v>
      </c>
      <c r="S977" s="400"/>
      <c r="T977" s="401"/>
    </row>
    <row r="978" spans="1:20">
      <c r="A978" s="31">
        <f>A977+1</f>
        <v>599</v>
      </c>
      <c r="B978" s="181"/>
      <c r="C978" s="272"/>
      <c r="D978" s="422"/>
      <c r="E978" s="422"/>
      <c r="F978" s="422"/>
      <c r="G978" s="31" t="s">
        <v>1489</v>
      </c>
      <c r="H978" s="33" t="s">
        <v>1490</v>
      </c>
      <c r="I978" s="30"/>
      <c r="J978" s="30"/>
      <c r="K978" s="30"/>
      <c r="L978" s="30"/>
      <c r="M978" s="30"/>
      <c r="N978" s="130">
        <v>200</v>
      </c>
      <c r="O978" s="157">
        <v>0</v>
      </c>
      <c r="P978" s="158">
        <f t="shared" si="85"/>
        <v>200</v>
      </c>
      <c r="Q978" s="398"/>
      <c r="R978" s="399">
        <v>160</v>
      </c>
      <c r="S978" s="400"/>
      <c r="T978" s="401"/>
    </row>
    <row r="979" spans="1:20">
      <c r="A979" s="31">
        <f t="shared" ref="A979:A1042" si="90">A978+1</f>
        <v>600</v>
      </c>
      <c r="B979" s="31" t="s">
        <v>1491</v>
      </c>
      <c r="C979" s="33" t="s">
        <v>1492</v>
      </c>
      <c r="D979" s="30">
        <v>500</v>
      </c>
      <c r="E979" s="55">
        <v>0</v>
      </c>
      <c r="F979" s="55">
        <f t="shared" si="82"/>
        <v>500</v>
      </c>
      <c r="G979" s="408" t="s">
        <v>1493</v>
      </c>
      <c r="H979" s="295" t="s">
        <v>1494</v>
      </c>
      <c r="I979" s="30">
        <v>100</v>
      </c>
      <c r="J979" s="30">
        <v>0</v>
      </c>
      <c r="K979" s="30">
        <f t="shared" si="89"/>
        <v>100</v>
      </c>
      <c r="L979" s="30"/>
      <c r="M979" s="30"/>
      <c r="N979" s="130">
        <v>50</v>
      </c>
      <c r="O979" s="157">
        <v>0</v>
      </c>
      <c r="P979" s="158">
        <f t="shared" si="85"/>
        <v>50</v>
      </c>
      <c r="Q979" s="398"/>
      <c r="R979" s="399"/>
      <c r="S979" s="400"/>
      <c r="T979" s="401"/>
    </row>
    <row r="980" spans="1:20">
      <c r="A980" s="31">
        <f t="shared" si="90"/>
        <v>601</v>
      </c>
      <c r="B980" s="31" t="s">
        <v>1495</v>
      </c>
      <c r="C980" s="33" t="s">
        <v>1496</v>
      </c>
      <c r="D980" s="30">
        <v>300</v>
      </c>
      <c r="E980" s="55">
        <v>0</v>
      </c>
      <c r="F980" s="55">
        <f t="shared" si="82"/>
        <v>300</v>
      </c>
      <c r="G980" s="181" t="s">
        <v>1497</v>
      </c>
      <c r="H980" s="33" t="s">
        <v>1498</v>
      </c>
      <c r="I980" s="30">
        <v>50</v>
      </c>
      <c r="J980" s="30">
        <v>0</v>
      </c>
      <c r="K980" s="30">
        <f t="shared" si="89"/>
        <v>50</v>
      </c>
      <c r="L980" s="30"/>
      <c r="M980" s="30">
        <v>40</v>
      </c>
      <c r="N980" s="130">
        <v>100</v>
      </c>
      <c r="O980" s="157">
        <v>0</v>
      </c>
      <c r="P980" s="158">
        <f t="shared" si="85"/>
        <v>100</v>
      </c>
      <c r="Q980" s="398"/>
      <c r="R980" s="399">
        <v>100</v>
      </c>
      <c r="S980" s="400"/>
      <c r="T980" s="401"/>
    </row>
    <row r="981" spans="1:20">
      <c r="A981" s="31">
        <f t="shared" si="90"/>
        <v>602</v>
      </c>
      <c r="B981" s="31" t="s">
        <v>1499</v>
      </c>
      <c r="C981" s="33" t="s">
        <v>1500</v>
      </c>
      <c r="D981" s="392">
        <v>550</v>
      </c>
      <c r="E981" s="55">
        <v>0</v>
      </c>
      <c r="F981" s="55">
        <f t="shared" si="82"/>
        <v>550</v>
      </c>
      <c r="G981" s="408" t="s">
        <v>1501</v>
      </c>
      <c r="H981" s="295" t="s">
        <v>1502</v>
      </c>
      <c r="I981" s="30">
        <v>650</v>
      </c>
      <c r="J981" s="30">
        <v>0</v>
      </c>
      <c r="K981" s="30">
        <f t="shared" si="89"/>
        <v>650</v>
      </c>
      <c r="L981" s="30"/>
      <c r="M981" s="30"/>
      <c r="N981" s="130">
        <v>1100</v>
      </c>
      <c r="O981" s="157">
        <v>0</v>
      </c>
      <c r="P981" s="158">
        <f t="shared" si="85"/>
        <v>1100</v>
      </c>
      <c r="Q981" s="398"/>
      <c r="R981" s="399"/>
      <c r="S981" s="400"/>
      <c r="T981" s="401"/>
    </row>
    <row r="982" spans="1:20">
      <c r="A982" s="31">
        <f t="shared" si="90"/>
        <v>603</v>
      </c>
      <c r="B982" s="31" t="s">
        <v>1503</v>
      </c>
      <c r="C982" s="33" t="s">
        <v>1504</v>
      </c>
      <c r="D982" s="392">
        <v>350</v>
      </c>
      <c r="E982" s="55">
        <v>0</v>
      </c>
      <c r="F982" s="55">
        <f t="shared" si="82"/>
        <v>350</v>
      </c>
      <c r="G982" s="408" t="s">
        <v>1505</v>
      </c>
      <c r="H982" s="295" t="s">
        <v>1506</v>
      </c>
      <c r="I982" s="30">
        <v>350</v>
      </c>
      <c r="J982" s="30">
        <v>0</v>
      </c>
      <c r="K982" s="30">
        <f t="shared" si="89"/>
        <v>350</v>
      </c>
      <c r="L982" s="30"/>
      <c r="M982" s="30"/>
      <c r="N982" s="130">
        <v>700</v>
      </c>
      <c r="O982" s="157">
        <v>0</v>
      </c>
      <c r="P982" s="158">
        <f t="shared" si="85"/>
        <v>700</v>
      </c>
      <c r="Q982" s="398"/>
      <c r="R982" s="399"/>
      <c r="S982" s="400"/>
      <c r="T982" s="401"/>
    </row>
    <row r="983" spans="1:20">
      <c r="A983" s="31">
        <f t="shared" si="90"/>
        <v>604</v>
      </c>
      <c r="B983" s="32" t="s">
        <v>1507</v>
      </c>
      <c r="C983" s="33" t="s">
        <v>1508</v>
      </c>
      <c r="D983" s="392">
        <v>550</v>
      </c>
      <c r="E983" s="55">
        <v>0</v>
      </c>
      <c r="F983" s="55">
        <f t="shared" si="82"/>
        <v>550</v>
      </c>
      <c r="G983" s="408" t="s">
        <v>1509</v>
      </c>
      <c r="H983" s="295" t="s">
        <v>1510</v>
      </c>
      <c r="I983" s="30">
        <v>650</v>
      </c>
      <c r="J983" s="30">
        <v>0</v>
      </c>
      <c r="K983" s="30">
        <f t="shared" si="89"/>
        <v>650</v>
      </c>
      <c r="L983" s="30">
        <v>500</v>
      </c>
      <c r="M983" s="30">
        <v>600</v>
      </c>
      <c r="N983" s="130">
        <v>1100</v>
      </c>
      <c r="O983" s="157">
        <v>0</v>
      </c>
      <c r="P983" s="158">
        <f t="shared" si="85"/>
        <v>1100</v>
      </c>
      <c r="Q983" s="398"/>
      <c r="R983" s="399">
        <v>1000</v>
      </c>
      <c r="S983" s="400"/>
      <c r="T983" s="401"/>
    </row>
    <row r="984" spans="1:20">
      <c r="A984" s="31">
        <f t="shared" si="90"/>
        <v>605</v>
      </c>
      <c r="B984" s="31"/>
      <c r="C984" s="33"/>
      <c r="D984" s="392"/>
      <c r="E984" s="55"/>
      <c r="F984" s="55"/>
      <c r="G984" s="408" t="s">
        <v>1511</v>
      </c>
      <c r="H984" s="295" t="s">
        <v>1512</v>
      </c>
      <c r="I984" s="30">
        <v>350</v>
      </c>
      <c r="J984" s="30">
        <v>0</v>
      </c>
      <c r="K984" s="30">
        <f t="shared" si="89"/>
        <v>350</v>
      </c>
      <c r="L984" s="30">
        <v>300</v>
      </c>
      <c r="M984" s="30">
        <v>400</v>
      </c>
      <c r="N984" s="130">
        <v>800</v>
      </c>
      <c r="O984" s="157">
        <v>0</v>
      </c>
      <c r="P984" s="158">
        <f t="shared" si="85"/>
        <v>800</v>
      </c>
      <c r="Q984" s="398"/>
      <c r="R984" s="399">
        <v>800</v>
      </c>
      <c r="S984" s="400"/>
      <c r="T984" s="401"/>
    </row>
    <row r="985" spans="1:20">
      <c r="A985" s="31">
        <f t="shared" si="90"/>
        <v>606</v>
      </c>
      <c r="B985" s="31" t="s">
        <v>1513</v>
      </c>
      <c r="C985" s="33" t="s">
        <v>1514</v>
      </c>
      <c r="D985" s="392">
        <v>500</v>
      </c>
      <c r="E985" s="55">
        <v>0</v>
      </c>
      <c r="F985" s="55">
        <f t="shared" si="82"/>
        <v>500</v>
      </c>
      <c r="G985" s="408" t="s">
        <v>1515</v>
      </c>
      <c r="H985" s="295" t="s">
        <v>1516</v>
      </c>
      <c r="I985" s="30">
        <v>650</v>
      </c>
      <c r="J985" s="30">
        <v>0</v>
      </c>
      <c r="K985" s="30">
        <f t="shared" si="89"/>
        <v>650</v>
      </c>
      <c r="L985" s="30"/>
      <c r="M985" s="30"/>
      <c r="N985" s="130">
        <v>1100</v>
      </c>
      <c r="O985" s="157">
        <v>0</v>
      </c>
      <c r="P985" s="158">
        <f t="shared" si="85"/>
        <v>1100</v>
      </c>
      <c r="Q985" s="398"/>
      <c r="R985" s="399"/>
      <c r="S985" s="400"/>
      <c r="T985" s="401"/>
    </row>
    <row r="986" spans="1:20">
      <c r="A986" s="31">
        <f t="shared" si="90"/>
        <v>607</v>
      </c>
      <c r="B986" s="31" t="s">
        <v>1517</v>
      </c>
      <c r="C986" s="33" t="s">
        <v>1518</v>
      </c>
      <c r="D986" s="392">
        <v>300</v>
      </c>
      <c r="E986" s="55">
        <v>0</v>
      </c>
      <c r="F986" s="55">
        <f t="shared" si="82"/>
        <v>300</v>
      </c>
      <c r="G986" s="408" t="s">
        <v>1519</v>
      </c>
      <c r="H986" s="295" t="s">
        <v>1520</v>
      </c>
      <c r="I986" s="30">
        <v>350</v>
      </c>
      <c r="J986" s="30">
        <v>0</v>
      </c>
      <c r="K986" s="30">
        <f t="shared" si="89"/>
        <v>350</v>
      </c>
      <c r="L986" s="30"/>
      <c r="M986" s="30"/>
      <c r="N986" s="130">
        <v>700</v>
      </c>
      <c r="O986" s="157">
        <v>0</v>
      </c>
      <c r="P986" s="158">
        <f t="shared" si="85"/>
        <v>700</v>
      </c>
      <c r="Q986" s="398"/>
      <c r="R986" s="399"/>
      <c r="S986" s="400"/>
      <c r="T986" s="401"/>
    </row>
    <row r="987" spans="1:20" ht="15.6" customHeight="1">
      <c r="A987" s="31">
        <f t="shared" si="90"/>
        <v>608</v>
      </c>
      <c r="B987" s="37" t="s">
        <v>1521</v>
      </c>
      <c r="C987" s="33" t="s">
        <v>1522</v>
      </c>
      <c r="D987" s="392">
        <v>600</v>
      </c>
      <c r="E987" s="55">
        <v>0</v>
      </c>
      <c r="F987" s="55">
        <f t="shared" si="82"/>
        <v>600</v>
      </c>
      <c r="G987" s="408" t="s">
        <v>1523</v>
      </c>
      <c r="H987" s="295" t="s">
        <v>1524</v>
      </c>
      <c r="I987" s="30">
        <v>650</v>
      </c>
      <c r="J987" s="30">
        <v>0</v>
      </c>
      <c r="K987" s="30">
        <f t="shared" si="89"/>
        <v>650</v>
      </c>
      <c r="L987" s="30"/>
      <c r="M987" s="30">
        <v>1000</v>
      </c>
      <c r="N987" s="130">
        <v>1100</v>
      </c>
      <c r="O987" s="157">
        <v>0</v>
      </c>
      <c r="P987" s="158">
        <f t="shared" si="85"/>
        <v>1100</v>
      </c>
      <c r="Q987" s="398"/>
      <c r="R987" s="399">
        <v>1000</v>
      </c>
      <c r="S987" s="400"/>
      <c r="T987" s="401"/>
    </row>
    <row r="988" spans="1:20">
      <c r="A988" s="31">
        <f t="shared" si="90"/>
        <v>609</v>
      </c>
      <c r="B988" s="31" t="s">
        <v>1525</v>
      </c>
      <c r="C988" s="33" t="s">
        <v>1526</v>
      </c>
      <c r="D988" s="392">
        <v>550</v>
      </c>
      <c r="E988" s="55">
        <v>0</v>
      </c>
      <c r="F988" s="55">
        <f t="shared" ref="F988:F1000" si="91">D988</f>
        <v>550</v>
      </c>
      <c r="G988" s="408" t="s">
        <v>1527</v>
      </c>
      <c r="H988" s="295" t="s">
        <v>1528</v>
      </c>
      <c r="I988" s="30">
        <v>350</v>
      </c>
      <c r="J988" s="30">
        <v>0</v>
      </c>
      <c r="K988" s="30">
        <f t="shared" si="89"/>
        <v>350</v>
      </c>
      <c r="L988" s="30"/>
      <c r="M988" s="30">
        <v>600</v>
      </c>
      <c r="N988" s="130">
        <v>800</v>
      </c>
      <c r="O988" s="157">
        <v>0</v>
      </c>
      <c r="P988" s="158">
        <f t="shared" si="85"/>
        <v>800</v>
      </c>
      <c r="Q988" s="398"/>
      <c r="R988" s="399">
        <v>800</v>
      </c>
      <c r="S988" s="400"/>
      <c r="T988" s="401"/>
    </row>
    <row r="989" spans="1:20">
      <c r="A989" s="31">
        <f t="shared" si="90"/>
        <v>610</v>
      </c>
      <c r="B989" s="31" t="s">
        <v>1529</v>
      </c>
      <c r="C989" s="33" t="s">
        <v>1530</v>
      </c>
      <c r="D989" s="392">
        <v>550</v>
      </c>
      <c r="E989" s="55">
        <v>0</v>
      </c>
      <c r="F989" s="55">
        <f t="shared" si="91"/>
        <v>550</v>
      </c>
      <c r="G989" s="408" t="s">
        <v>1531</v>
      </c>
      <c r="H989" s="295" t="s">
        <v>1532</v>
      </c>
      <c r="I989" s="30">
        <v>600</v>
      </c>
      <c r="J989" s="30">
        <v>0</v>
      </c>
      <c r="K989" s="30">
        <f t="shared" si="89"/>
        <v>600</v>
      </c>
      <c r="L989" s="30"/>
      <c r="M989" s="30">
        <v>650</v>
      </c>
      <c r="N989" s="130">
        <v>1300</v>
      </c>
      <c r="O989" s="157">
        <v>0</v>
      </c>
      <c r="P989" s="158">
        <f t="shared" si="85"/>
        <v>1300</v>
      </c>
      <c r="Q989" s="398"/>
      <c r="R989" s="399">
        <v>1000</v>
      </c>
      <c r="S989" s="400"/>
      <c r="T989" s="401"/>
    </row>
    <row r="990" spans="1:20">
      <c r="A990" s="31">
        <f t="shared" si="90"/>
        <v>611</v>
      </c>
      <c r="B990" s="31" t="s">
        <v>1533</v>
      </c>
      <c r="C990" s="33" t="s">
        <v>1534</v>
      </c>
      <c r="D990" s="392">
        <v>350</v>
      </c>
      <c r="E990" s="55">
        <v>0</v>
      </c>
      <c r="F990" s="55">
        <f t="shared" si="91"/>
        <v>350</v>
      </c>
      <c r="G990" s="408" t="s">
        <v>1535</v>
      </c>
      <c r="H990" s="295" t="s">
        <v>1536</v>
      </c>
      <c r="I990" s="30">
        <v>350</v>
      </c>
      <c r="J990" s="30">
        <v>0</v>
      </c>
      <c r="K990" s="30">
        <f t="shared" si="89"/>
        <v>350</v>
      </c>
      <c r="L990" s="30"/>
      <c r="M990" s="30">
        <v>450</v>
      </c>
      <c r="N990" s="130">
        <v>900</v>
      </c>
      <c r="O990" s="157">
        <v>0</v>
      </c>
      <c r="P990" s="158">
        <f t="shared" si="85"/>
        <v>900</v>
      </c>
      <c r="Q990" s="398"/>
      <c r="R990" s="399">
        <v>800</v>
      </c>
      <c r="S990" s="400"/>
      <c r="T990" s="401"/>
    </row>
    <row r="991" spans="1:20">
      <c r="A991" s="31">
        <f t="shared" si="90"/>
        <v>612</v>
      </c>
      <c r="B991" s="31" t="s">
        <v>1537</v>
      </c>
      <c r="C991" s="33" t="s">
        <v>1538</v>
      </c>
      <c r="D991" s="392">
        <v>550</v>
      </c>
      <c r="E991" s="55">
        <v>0</v>
      </c>
      <c r="F991" s="55">
        <f t="shared" si="91"/>
        <v>550</v>
      </c>
      <c r="G991" s="408" t="s">
        <v>1539</v>
      </c>
      <c r="H991" s="295" t="s">
        <v>1540</v>
      </c>
      <c r="I991" s="30">
        <v>600</v>
      </c>
      <c r="J991" s="30">
        <v>0</v>
      </c>
      <c r="K991" s="30">
        <f t="shared" si="89"/>
        <v>600</v>
      </c>
      <c r="L991" s="30"/>
      <c r="M991" s="30">
        <v>500</v>
      </c>
      <c r="N991" s="130">
        <v>1100</v>
      </c>
      <c r="O991" s="157">
        <v>0</v>
      </c>
      <c r="P991" s="158">
        <f t="shared" si="85"/>
        <v>1100</v>
      </c>
      <c r="Q991" s="398"/>
      <c r="R991" s="399">
        <v>1000</v>
      </c>
      <c r="S991" s="400"/>
      <c r="T991" s="401"/>
    </row>
    <row r="992" spans="1:20">
      <c r="A992" s="31">
        <f t="shared" si="90"/>
        <v>613</v>
      </c>
      <c r="B992" s="31" t="s">
        <v>1541</v>
      </c>
      <c r="C992" s="33" t="s">
        <v>1542</v>
      </c>
      <c r="D992" s="392">
        <v>350</v>
      </c>
      <c r="E992" s="55">
        <v>0</v>
      </c>
      <c r="F992" s="55">
        <f t="shared" si="91"/>
        <v>350</v>
      </c>
      <c r="G992" s="408" t="s">
        <v>1543</v>
      </c>
      <c r="H992" s="295" t="s">
        <v>1544</v>
      </c>
      <c r="I992" s="30">
        <v>400</v>
      </c>
      <c r="J992" s="30">
        <v>0</v>
      </c>
      <c r="K992" s="30">
        <f t="shared" si="89"/>
        <v>400</v>
      </c>
      <c r="L992" s="30"/>
      <c r="M992" s="30">
        <v>300</v>
      </c>
      <c r="N992" s="130">
        <v>800</v>
      </c>
      <c r="O992" s="157">
        <v>0</v>
      </c>
      <c r="P992" s="158">
        <f t="shared" si="85"/>
        <v>800</v>
      </c>
      <c r="Q992" s="398"/>
      <c r="R992" s="399">
        <v>800</v>
      </c>
      <c r="S992" s="400"/>
      <c r="T992" s="401"/>
    </row>
    <row r="993" spans="1:20">
      <c r="A993" s="31">
        <f t="shared" si="90"/>
        <v>614</v>
      </c>
      <c r="B993" s="31" t="s">
        <v>1545</v>
      </c>
      <c r="C993" s="33" t="s">
        <v>1546</v>
      </c>
      <c r="D993" s="392">
        <v>500</v>
      </c>
      <c r="E993" s="55">
        <v>0</v>
      </c>
      <c r="F993" s="55">
        <f t="shared" si="91"/>
        <v>500</v>
      </c>
      <c r="G993" s="408" t="s">
        <v>433</v>
      </c>
      <c r="H993" s="295" t="s">
        <v>1547</v>
      </c>
      <c r="I993" s="30">
        <v>600</v>
      </c>
      <c r="J993" s="30">
        <v>0</v>
      </c>
      <c r="K993" s="30">
        <f t="shared" si="89"/>
        <v>600</v>
      </c>
      <c r="L993" s="30">
        <v>500</v>
      </c>
      <c r="M993" s="30">
        <v>500</v>
      </c>
      <c r="N993" s="130">
        <v>1100</v>
      </c>
      <c r="O993" s="157">
        <v>0</v>
      </c>
      <c r="P993" s="158">
        <f t="shared" si="85"/>
        <v>1100</v>
      </c>
      <c r="Q993" s="398"/>
      <c r="R993" s="399">
        <v>1000</v>
      </c>
      <c r="S993" s="400"/>
      <c r="T993" s="401"/>
    </row>
    <row r="994" spans="1:20">
      <c r="A994" s="31">
        <f t="shared" si="90"/>
        <v>615</v>
      </c>
      <c r="B994" s="31" t="s">
        <v>1548</v>
      </c>
      <c r="C994" s="33" t="s">
        <v>1549</v>
      </c>
      <c r="D994" s="392">
        <v>300</v>
      </c>
      <c r="E994" s="55">
        <v>0</v>
      </c>
      <c r="F994" s="55">
        <f t="shared" si="91"/>
        <v>300</v>
      </c>
      <c r="G994" s="408" t="s">
        <v>435</v>
      </c>
      <c r="H994" s="295" t="s">
        <v>436</v>
      </c>
      <c r="I994" s="30">
        <v>350</v>
      </c>
      <c r="J994" s="30">
        <v>0</v>
      </c>
      <c r="K994" s="30">
        <f t="shared" si="89"/>
        <v>350</v>
      </c>
      <c r="L994" s="30">
        <v>300</v>
      </c>
      <c r="M994" s="30">
        <v>300</v>
      </c>
      <c r="N994" s="130">
        <v>800</v>
      </c>
      <c r="O994" s="157">
        <v>0</v>
      </c>
      <c r="P994" s="158">
        <f t="shared" si="85"/>
        <v>800</v>
      </c>
      <c r="Q994" s="398"/>
      <c r="R994" s="399">
        <v>800</v>
      </c>
      <c r="S994" s="400"/>
      <c r="T994" s="401"/>
    </row>
    <row r="995" spans="1:20">
      <c r="A995" s="31">
        <f t="shared" si="90"/>
        <v>616</v>
      </c>
      <c r="B995" s="31" t="s">
        <v>1550</v>
      </c>
      <c r="C995" s="33" t="s">
        <v>1551</v>
      </c>
      <c r="D995" s="392">
        <v>550</v>
      </c>
      <c r="E995" s="55">
        <v>0</v>
      </c>
      <c r="F995" s="55">
        <f t="shared" si="91"/>
        <v>550</v>
      </c>
      <c r="G995" s="408" t="s">
        <v>1552</v>
      </c>
      <c r="H995" s="295" t="s">
        <v>1553</v>
      </c>
      <c r="I995" s="30">
        <v>600</v>
      </c>
      <c r="J995" s="30">
        <v>0</v>
      </c>
      <c r="K995" s="30">
        <f t="shared" si="89"/>
        <v>600</v>
      </c>
      <c r="L995" s="30">
        <v>500</v>
      </c>
      <c r="M995" s="30">
        <v>600</v>
      </c>
      <c r="N995" s="130">
        <v>1100</v>
      </c>
      <c r="O995" s="157">
        <v>0</v>
      </c>
      <c r="P995" s="158">
        <f t="shared" si="85"/>
        <v>1100</v>
      </c>
      <c r="Q995" s="398"/>
      <c r="R995" s="399">
        <v>1000</v>
      </c>
      <c r="S995" s="400"/>
      <c r="T995" s="401"/>
    </row>
    <row r="996" spans="1:20">
      <c r="A996" s="31">
        <f t="shared" si="90"/>
        <v>617</v>
      </c>
      <c r="B996" s="31" t="s">
        <v>1554</v>
      </c>
      <c r="C996" s="33" t="s">
        <v>1555</v>
      </c>
      <c r="D996" s="392">
        <v>350</v>
      </c>
      <c r="E996" s="55">
        <v>0</v>
      </c>
      <c r="F996" s="55">
        <f t="shared" si="91"/>
        <v>350</v>
      </c>
      <c r="G996" s="408" t="s">
        <v>1556</v>
      </c>
      <c r="H996" s="295" t="s">
        <v>1557</v>
      </c>
      <c r="I996" s="30">
        <v>350</v>
      </c>
      <c r="J996" s="30">
        <v>0</v>
      </c>
      <c r="K996" s="30">
        <f t="shared" si="89"/>
        <v>350</v>
      </c>
      <c r="L996" s="30">
        <v>300</v>
      </c>
      <c r="M996" s="30">
        <v>300</v>
      </c>
      <c r="N996" s="130">
        <v>800</v>
      </c>
      <c r="O996" s="157">
        <v>0</v>
      </c>
      <c r="P996" s="158">
        <f t="shared" si="85"/>
        <v>800</v>
      </c>
      <c r="Q996" s="398"/>
      <c r="R996" s="399">
        <v>800</v>
      </c>
      <c r="S996" s="400"/>
      <c r="T996" s="401"/>
    </row>
    <row r="997" spans="1:20">
      <c r="A997" s="31">
        <f t="shared" si="90"/>
        <v>618</v>
      </c>
      <c r="B997" s="31" t="s">
        <v>1558</v>
      </c>
      <c r="C997" s="33" t="s">
        <v>1559</v>
      </c>
      <c r="D997" s="392">
        <v>550</v>
      </c>
      <c r="E997" s="55">
        <v>0</v>
      </c>
      <c r="F997" s="55">
        <f t="shared" si="91"/>
        <v>550</v>
      </c>
      <c r="G997" s="408" t="s">
        <v>1560</v>
      </c>
      <c r="H997" s="295" t="s">
        <v>1561</v>
      </c>
      <c r="I997" s="30">
        <v>600</v>
      </c>
      <c r="J997" s="30">
        <v>0</v>
      </c>
      <c r="K997" s="30">
        <f t="shared" si="89"/>
        <v>600</v>
      </c>
      <c r="L997" s="30"/>
      <c r="M997" s="30">
        <v>500</v>
      </c>
      <c r="N997" s="130">
        <v>1100</v>
      </c>
      <c r="O997" s="157">
        <v>0</v>
      </c>
      <c r="P997" s="158">
        <f t="shared" si="85"/>
        <v>1100</v>
      </c>
      <c r="Q997" s="398"/>
      <c r="R997" s="399">
        <v>1000</v>
      </c>
      <c r="S997" s="400"/>
      <c r="T997" s="401"/>
    </row>
    <row r="998" spans="1:20">
      <c r="A998" s="31">
        <f t="shared" si="90"/>
        <v>619</v>
      </c>
      <c r="B998" s="31" t="s">
        <v>1562</v>
      </c>
      <c r="C998" s="33" t="s">
        <v>1563</v>
      </c>
      <c r="D998" s="392">
        <v>350</v>
      </c>
      <c r="E998" s="55">
        <v>0</v>
      </c>
      <c r="F998" s="55">
        <f t="shared" si="91"/>
        <v>350</v>
      </c>
      <c r="G998" s="408" t="s">
        <v>1564</v>
      </c>
      <c r="H998" s="295" t="s">
        <v>1565</v>
      </c>
      <c r="I998" s="30">
        <v>350</v>
      </c>
      <c r="J998" s="30">
        <v>0</v>
      </c>
      <c r="K998" s="30">
        <f t="shared" si="89"/>
        <v>350</v>
      </c>
      <c r="L998" s="30"/>
      <c r="M998" s="30">
        <v>300</v>
      </c>
      <c r="N998" s="130">
        <v>800</v>
      </c>
      <c r="O998" s="157">
        <v>0</v>
      </c>
      <c r="P998" s="158">
        <f t="shared" si="85"/>
        <v>800</v>
      </c>
      <c r="Q998" s="398"/>
      <c r="R998" s="399">
        <v>800</v>
      </c>
      <c r="S998" s="400"/>
      <c r="T998" s="401"/>
    </row>
    <row r="999" spans="1:20">
      <c r="A999" s="31">
        <f t="shared" si="90"/>
        <v>620</v>
      </c>
      <c r="B999" s="31" t="s">
        <v>1566</v>
      </c>
      <c r="C999" s="33" t="s">
        <v>1567</v>
      </c>
      <c r="D999" s="392">
        <v>500</v>
      </c>
      <c r="E999" s="55">
        <v>0</v>
      </c>
      <c r="F999" s="55">
        <f t="shared" si="91"/>
        <v>500</v>
      </c>
      <c r="G999" s="408" t="s">
        <v>1568</v>
      </c>
      <c r="H999" s="295" t="s">
        <v>1569</v>
      </c>
      <c r="I999" s="30">
        <v>600</v>
      </c>
      <c r="J999" s="30">
        <v>0</v>
      </c>
      <c r="K999" s="30">
        <f t="shared" si="89"/>
        <v>600</v>
      </c>
      <c r="L999" s="30"/>
      <c r="M999" s="30">
        <v>500</v>
      </c>
      <c r="N999" s="130">
        <v>1100</v>
      </c>
      <c r="O999" s="157">
        <v>0</v>
      </c>
      <c r="P999" s="158">
        <f t="shared" si="85"/>
        <v>1100</v>
      </c>
      <c r="Q999" s="398"/>
      <c r="R999" s="441">
        <v>1000</v>
      </c>
      <c r="S999" s="541"/>
      <c r="T999" s="401"/>
    </row>
    <row r="1000" spans="1:20">
      <c r="A1000" s="31">
        <f t="shared" si="90"/>
        <v>621</v>
      </c>
      <c r="B1000" s="31" t="s">
        <v>1570</v>
      </c>
      <c r="C1000" s="33" t="s">
        <v>1571</v>
      </c>
      <c r="D1000" s="392">
        <v>300</v>
      </c>
      <c r="E1000" s="55">
        <v>0</v>
      </c>
      <c r="F1000" s="55">
        <f t="shared" si="91"/>
        <v>300</v>
      </c>
      <c r="G1000" s="408" t="s">
        <v>1572</v>
      </c>
      <c r="H1000" s="295" t="s">
        <v>1573</v>
      </c>
      <c r="I1000" s="30">
        <v>350</v>
      </c>
      <c r="J1000" s="30">
        <v>0</v>
      </c>
      <c r="K1000" s="30">
        <f t="shared" si="89"/>
        <v>350</v>
      </c>
      <c r="L1000" s="30"/>
      <c r="M1000" s="30">
        <v>300</v>
      </c>
      <c r="N1000" s="130">
        <v>800</v>
      </c>
      <c r="O1000" s="157">
        <v>0</v>
      </c>
      <c r="P1000" s="158">
        <f t="shared" si="85"/>
        <v>800</v>
      </c>
      <c r="Q1000" s="398"/>
      <c r="R1000" s="441">
        <v>800</v>
      </c>
      <c r="S1000" s="541"/>
      <c r="T1000" s="401"/>
    </row>
    <row r="1001" spans="1:20">
      <c r="A1001" s="31">
        <f t="shared" si="90"/>
        <v>622</v>
      </c>
      <c r="B1001" s="31" t="s">
        <v>1574</v>
      </c>
      <c r="C1001" s="33" t="s">
        <v>1575</v>
      </c>
      <c r="D1001" s="392">
        <v>300</v>
      </c>
      <c r="E1001" s="55">
        <v>0</v>
      </c>
      <c r="F1001" s="55">
        <f t="shared" ref="F1001:F1011" si="92">D1001</f>
        <v>300</v>
      </c>
      <c r="G1001" s="408" t="s">
        <v>1576</v>
      </c>
      <c r="H1001" s="295" t="s">
        <v>1577</v>
      </c>
      <c r="I1001" s="30">
        <v>600</v>
      </c>
      <c r="J1001" s="30">
        <v>0</v>
      </c>
      <c r="K1001" s="30">
        <f t="shared" si="89"/>
        <v>600</v>
      </c>
      <c r="L1001" s="30"/>
      <c r="M1001" s="30"/>
      <c r="N1001" s="130">
        <v>1100</v>
      </c>
      <c r="O1001" s="157">
        <v>0</v>
      </c>
      <c r="P1001" s="158">
        <f t="shared" si="85"/>
        <v>1100</v>
      </c>
      <c r="Q1001" s="398"/>
      <c r="R1001" s="399">
        <v>1000</v>
      </c>
      <c r="S1001" s="400"/>
      <c r="T1001" s="401"/>
    </row>
    <row r="1002" spans="1:20">
      <c r="A1002" s="31">
        <f t="shared" si="90"/>
        <v>623</v>
      </c>
      <c r="B1002" s="31" t="s">
        <v>1578</v>
      </c>
      <c r="C1002" s="33" t="s">
        <v>1579</v>
      </c>
      <c r="D1002" s="392">
        <v>550</v>
      </c>
      <c r="E1002" s="55">
        <v>0</v>
      </c>
      <c r="F1002" s="55">
        <f t="shared" si="92"/>
        <v>550</v>
      </c>
      <c r="G1002" s="408" t="s">
        <v>1580</v>
      </c>
      <c r="H1002" s="295" t="s">
        <v>1581</v>
      </c>
      <c r="I1002" s="30">
        <v>400</v>
      </c>
      <c r="J1002" s="30">
        <v>0</v>
      </c>
      <c r="K1002" s="30">
        <f t="shared" si="89"/>
        <v>400</v>
      </c>
      <c r="L1002" s="30"/>
      <c r="M1002" s="30"/>
      <c r="N1002" s="130">
        <v>800</v>
      </c>
      <c r="O1002" s="157">
        <v>0</v>
      </c>
      <c r="P1002" s="158">
        <f t="shared" si="85"/>
        <v>800</v>
      </c>
      <c r="Q1002" s="398"/>
      <c r="R1002" s="399">
        <v>800</v>
      </c>
      <c r="S1002" s="400"/>
      <c r="T1002" s="401"/>
    </row>
    <row r="1003" spans="1:20">
      <c r="A1003" s="31">
        <f t="shared" si="90"/>
        <v>624</v>
      </c>
      <c r="B1003" s="32" t="s">
        <v>1582</v>
      </c>
      <c r="C1003" s="33" t="s">
        <v>1583</v>
      </c>
      <c r="D1003" s="392">
        <v>550</v>
      </c>
      <c r="E1003" s="55">
        <v>0</v>
      </c>
      <c r="F1003" s="55">
        <f t="shared" si="92"/>
        <v>550</v>
      </c>
      <c r="G1003" s="408" t="s">
        <v>1584</v>
      </c>
      <c r="H1003" s="295" t="s">
        <v>1585</v>
      </c>
      <c r="I1003" s="30">
        <v>600</v>
      </c>
      <c r="J1003" s="30">
        <v>0</v>
      </c>
      <c r="K1003" s="30">
        <f t="shared" si="89"/>
        <v>600</v>
      </c>
      <c r="L1003" s="30"/>
      <c r="M1003" s="30"/>
      <c r="N1003" s="130">
        <v>1100</v>
      </c>
      <c r="O1003" s="157">
        <v>0</v>
      </c>
      <c r="P1003" s="158">
        <f t="shared" si="85"/>
        <v>1100</v>
      </c>
      <c r="Q1003" s="398"/>
      <c r="R1003" s="399"/>
      <c r="S1003" s="400"/>
      <c r="T1003" s="401"/>
    </row>
    <row r="1004" spans="1:20">
      <c r="A1004" s="31">
        <f t="shared" si="90"/>
        <v>625</v>
      </c>
      <c r="B1004" s="32" t="s">
        <v>1586</v>
      </c>
      <c r="C1004" s="33" t="s">
        <v>1587</v>
      </c>
      <c r="D1004" s="392">
        <v>350</v>
      </c>
      <c r="E1004" s="55">
        <v>0</v>
      </c>
      <c r="F1004" s="55">
        <f t="shared" si="92"/>
        <v>350</v>
      </c>
      <c r="G1004" s="408" t="s">
        <v>1588</v>
      </c>
      <c r="H1004" s="295" t="s">
        <v>1589</v>
      </c>
      <c r="I1004" s="30">
        <v>300</v>
      </c>
      <c r="J1004" s="30">
        <v>0</v>
      </c>
      <c r="K1004" s="30">
        <f t="shared" si="89"/>
        <v>300</v>
      </c>
      <c r="L1004" s="30"/>
      <c r="M1004" s="30"/>
      <c r="N1004" s="130">
        <v>700</v>
      </c>
      <c r="O1004" s="157">
        <v>0</v>
      </c>
      <c r="P1004" s="158">
        <f t="shared" si="85"/>
        <v>700</v>
      </c>
      <c r="Q1004" s="398"/>
      <c r="R1004" s="399"/>
      <c r="S1004" s="400"/>
      <c r="T1004" s="401"/>
    </row>
    <row r="1005" spans="1:20">
      <c r="A1005" s="31">
        <f t="shared" si="90"/>
        <v>626</v>
      </c>
      <c r="B1005" s="31" t="s">
        <v>1590</v>
      </c>
      <c r="C1005" s="33" t="s">
        <v>1591</v>
      </c>
      <c r="D1005" s="392">
        <v>550</v>
      </c>
      <c r="E1005" s="55">
        <v>0</v>
      </c>
      <c r="F1005" s="55">
        <f t="shared" si="92"/>
        <v>550</v>
      </c>
      <c r="G1005" s="32" t="s">
        <v>1592</v>
      </c>
      <c r="H1005" s="33" t="s">
        <v>1593</v>
      </c>
      <c r="I1005" s="30">
        <v>650</v>
      </c>
      <c r="J1005" s="30">
        <v>0</v>
      </c>
      <c r="K1005" s="30">
        <f t="shared" si="89"/>
        <v>650</v>
      </c>
      <c r="L1005" s="30"/>
      <c r="M1005" s="30"/>
      <c r="N1005" s="130">
        <v>1100</v>
      </c>
      <c r="O1005" s="157">
        <v>0</v>
      </c>
      <c r="P1005" s="158">
        <f t="shared" si="85"/>
        <v>1100</v>
      </c>
      <c r="Q1005" s="398"/>
      <c r="R1005" s="399">
        <v>1000</v>
      </c>
      <c r="S1005" s="542"/>
      <c r="T1005" s="401"/>
    </row>
    <row r="1006" spans="1:20">
      <c r="A1006" s="31">
        <f t="shared" si="90"/>
        <v>627</v>
      </c>
      <c r="B1006" s="31" t="s">
        <v>1594</v>
      </c>
      <c r="C1006" s="33" t="s">
        <v>1595</v>
      </c>
      <c r="D1006" s="392">
        <v>350</v>
      </c>
      <c r="E1006" s="55">
        <v>0</v>
      </c>
      <c r="F1006" s="55">
        <f t="shared" si="92"/>
        <v>350</v>
      </c>
      <c r="G1006" s="32" t="s">
        <v>1596</v>
      </c>
      <c r="H1006" s="33" t="s">
        <v>1587</v>
      </c>
      <c r="I1006" s="30">
        <v>400</v>
      </c>
      <c r="J1006" s="30">
        <v>0</v>
      </c>
      <c r="K1006" s="30">
        <f t="shared" si="89"/>
        <v>400</v>
      </c>
      <c r="L1006" s="30"/>
      <c r="M1006" s="30"/>
      <c r="N1006" s="130">
        <v>800</v>
      </c>
      <c r="O1006" s="157">
        <v>0</v>
      </c>
      <c r="P1006" s="158">
        <f t="shared" si="85"/>
        <v>800</v>
      </c>
      <c r="Q1006" s="398"/>
      <c r="R1006" s="399">
        <v>800</v>
      </c>
      <c r="S1006" s="542"/>
      <c r="T1006" s="401"/>
    </row>
    <row r="1007" spans="1:20">
      <c r="A1007" s="31">
        <f t="shared" si="90"/>
        <v>628</v>
      </c>
      <c r="B1007" s="32" t="s">
        <v>1597</v>
      </c>
      <c r="C1007" s="33" t="s">
        <v>1598</v>
      </c>
      <c r="D1007" s="392">
        <v>350</v>
      </c>
      <c r="E1007" s="55">
        <v>0</v>
      </c>
      <c r="F1007" s="55">
        <f t="shared" si="92"/>
        <v>350</v>
      </c>
      <c r="G1007" s="31" t="s">
        <v>1582</v>
      </c>
      <c r="H1007" s="33" t="s">
        <v>1591</v>
      </c>
      <c r="I1007" s="30">
        <v>800</v>
      </c>
      <c r="J1007" s="30">
        <v>0</v>
      </c>
      <c r="K1007" s="30">
        <f t="shared" si="89"/>
        <v>800</v>
      </c>
      <c r="L1007" s="30"/>
      <c r="M1007" s="30">
        <v>700</v>
      </c>
      <c r="N1007" s="130">
        <v>1100</v>
      </c>
      <c r="O1007" s="157">
        <v>0</v>
      </c>
      <c r="P1007" s="158">
        <f t="shared" si="85"/>
        <v>1100</v>
      </c>
      <c r="Q1007" s="398"/>
      <c r="R1007" s="399"/>
      <c r="S1007" s="400"/>
      <c r="T1007" s="401"/>
    </row>
    <row r="1008" spans="1:20">
      <c r="A1008" s="31">
        <f t="shared" si="90"/>
        <v>629</v>
      </c>
      <c r="B1008" s="31"/>
      <c r="C1008" s="33"/>
      <c r="D1008" s="392"/>
      <c r="E1008" s="55"/>
      <c r="F1008" s="55"/>
      <c r="G1008" s="31" t="s">
        <v>1586</v>
      </c>
      <c r="H1008" s="33" t="s">
        <v>1595</v>
      </c>
      <c r="I1008" s="30">
        <v>400</v>
      </c>
      <c r="J1008" s="30">
        <v>0</v>
      </c>
      <c r="K1008" s="30">
        <f t="shared" si="89"/>
        <v>400</v>
      </c>
      <c r="L1008" s="30"/>
      <c r="M1008" s="30">
        <v>500</v>
      </c>
      <c r="N1008" s="130">
        <v>700</v>
      </c>
      <c r="O1008" s="157">
        <v>0</v>
      </c>
      <c r="P1008" s="158">
        <f t="shared" ref="P1008:P1071" si="93">O1008+N1008</f>
        <v>700</v>
      </c>
      <c r="Q1008" s="398"/>
      <c r="R1008" s="399"/>
      <c r="S1008" s="400"/>
      <c r="T1008" s="401"/>
    </row>
    <row r="1009" spans="1:20">
      <c r="A1009" s="31">
        <f t="shared" si="90"/>
        <v>630</v>
      </c>
      <c r="B1009" s="31" t="s">
        <v>1599</v>
      </c>
      <c r="C1009" s="33" t="s">
        <v>1600</v>
      </c>
      <c r="D1009" s="392">
        <v>550</v>
      </c>
      <c r="E1009" s="55">
        <v>0</v>
      </c>
      <c r="F1009" s="55">
        <f>D1009</f>
        <v>550</v>
      </c>
      <c r="G1009" s="32" t="s">
        <v>1601</v>
      </c>
      <c r="H1009" s="33" t="s">
        <v>1602</v>
      </c>
      <c r="I1009" s="30">
        <v>550</v>
      </c>
      <c r="J1009" s="30">
        <v>0</v>
      </c>
      <c r="K1009" s="30">
        <f t="shared" si="89"/>
        <v>550</v>
      </c>
      <c r="L1009" s="30"/>
      <c r="M1009" s="30"/>
      <c r="N1009" s="130">
        <v>550</v>
      </c>
      <c r="O1009" s="157">
        <v>0</v>
      </c>
      <c r="P1009" s="158">
        <f t="shared" si="93"/>
        <v>550</v>
      </c>
      <c r="Q1009" s="398"/>
      <c r="R1009" s="399"/>
      <c r="S1009" s="400"/>
      <c r="T1009" s="401"/>
    </row>
    <row r="1010" spans="1:20">
      <c r="A1010" s="31">
        <f t="shared" si="90"/>
        <v>631</v>
      </c>
      <c r="B1010" s="31" t="s">
        <v>1603</v>
      </c>
      <c r="C1010" s="33" t="s">
        <v>1604</v>
      </c>
      <c r="D1010" s="392">
        <v>350</v>
      </c>
      <c r="E1010" s="55">
        <v>0</v>
      </c>
      <c r="F1010" s="55">
        <f>D1010</f>
        <v>350</v>
      </c>
      <c r="G1010" s="31" t="s">
        <v>1605</v>
      </c>
      <c r="H1010" s="33" t="s">
        <v>1606</v>
      </c>
      <c r="I1010" s="30">
        <v>250</v>
      </c>
      <c r="J1010" s="30">
        <v>0</v>
      </c>
      <c r="K1010" s="30">
        <f t="shared" si="89"/>
        <v>250</v>
      </c>
      <c r="L1010" s="30"/>
      <c r="M1010" s="30">
        <v>200</v>
      </c>
      <c r="N1010" s="130">
        <v>350</v>
      </c>
      <c r="O1010" s="157">
        <v>0</v>
      </c>
      <c r="P1010" s="158">
        <f t="shared" si="93"/>
        <v>350</v>
      </c>
      <c r="Q1010" s="398"/>
      <c r="R1010" s="399"/>
      <c r="S1010" s="400"/>
      <c r="T1010" s="401"/>
    </row>
    <row r="1011" spans="1:20">
      <c r="A1011" s="31">
        <f t="shared" si="90"/>
        <v>632</v>
      </c>
      <c r="B1011" s="32" t="s">
        <v>1607</v>
      </c>
      <c r="C1011" s="33" t="s">
        <v>384</v>
      </c>
      <c r="D1011" s="392">
        <v>750</v>
      </c>
      <c r="E1011" s="55">
        <v>0</v>
      </c>
      <c r="F1011" s="55">
        <f t="shared" si="92"/>
        <v>750</v>
      </c>
      <c r="G1011" s="31" t="s">
        <v>1599</v>
      </c>
      <c r="H1011" s="33" t="s">
        <v>1608</v>
      </c>
      <c r="I1011" s="30">
        <v>600</v>
      </c>
      <c r="J1011" s="30">
        <v>0</v>
      </c>
      <c r="K1011" s="30">
        <f t="shared" si="89"/>
        <v>600</v>
      </c>
      <c r="L1011" s="30">
        <v>500</v>
      </c>
      <c r="M1011" s="30">
        <v>500</v>
      </c>
      <c r="N1011" s="130">
        <v>1100</v>
      </c>
      <c r="O1011" s="157">
        <v>0</v>
      </c>
      <c r="P1011" s="158">
        <f t="shared" si="93"/>
        <v>1100</v>
      </c>
      <c r="Q1011" s="398"/>
      <c r="R1011" s="441">
        <v>1000</v>
      </c>
      <c r="S1011" s="541"/>
      <c r="T1011" s="401"/>
    </row>
    <row r="1012" spans="1:20">
      <c r="A1012" s="31">
        <f t="shared" si="90"/>
        <v>633</v>
      </c>
      <c r="B1012" s="27"/>
      <c r="C1012" s="28" t="s">
        <v>1609</v>
      </c>
      <c r="D1012" s="392"/>
      <c r="E1012" s="55"/>
      <c r="F1012" s="55"/>
      <c r="G1012" s="31" t="s">
        <v>1603</v>
      </c>
      <c r="H1012" s="33" t="s">
        <v>1604</v>
      </c>
      <c r="I1012" s="30">
        <v>350</v>
      </c>
      <c r="J1012" s="30">
        <v>0</v>
      </c>
      <c r="K1012" s="30">
        <f t="shared" si="89"/>
        <v>350</v>
      </c>
      <c r="L1012" s="30">
        <v>300</v>
      </c>
      <c r="M1012" s="30">
        <v>300</v>
      </c>
      <c r="N1012" s="130">
        <v>800</v>
      </c>
      <c r="O1012" s="157">
        <v>0</v>
      </c>
      <c r="P1012" s="158">
        <f t="shared" si="93"/>
        <v>800</v>
      </c>
      <c r="Q1012" s="398"/>
      <c r="R1012" s="441">
        <v>800</v>
      </c>
      <c r="S1012" s="541"/>
      <c r="T1012" s="401"/>
    </row>
    <row r="1013" spans="1:20">
      <c r="A1013" s="31">
        <f t="shared" si="90"/>
        <v>634</v>
      </c>
      <c r="B1013" s="27"/>
      <c r="C1013" s="28"/>
      <c r="D1013" s="392"/>
      <c r="E1013" s="55"/>
      <c r="F1013" s="55"/>
      <c r="G1013" s="31" t="s">
        <v>1610</v>
      </c>
      <c r="H1013" s="33" t="s">
        <v>1611</v>
      </c>
      <c r="I1013" s="30"/>
      <c r="J1013" s="30"/>
      <c r="K1013" s="30"/>
      <c r="L1013" s="30"/>
      <c r="M1013" s="30"/>
      <c r="N1013" s="130">
        <v>1300</v>
      </c>
      <c r="O1013" s="157">
        <v>0</v>
      </c>
      <c r="P1013" s="158">
        <f t="shared" si="93"/>
        <v>1300</v>
      </c>
      <c r="Q1013" s="398"/>
      <c r="R1013" s="441">
        <v>1300</v>
      </c>
      <c r="S1013" s="541"/>
      <c r="T1013" s="401"/>
    </row>
    <row r="1014" spans="1:20">
      <c r="A1014" s="31">
        <f t="shared" si="90"/>
        <v>635</v>
      </c>
      <c r="B1014" s="27"/>
      <c r="C1014" s="28"/>
      <c r="D1014" s="392"/>
      <c r="E1014" s="55"/>
      <c r="F1014" s="55"/>
      <c r="G1014" s="31" t="s">
        <v>1612</v>
      </c>
      <c r="H1014" s="33" t="s">
        <v>1613</v>
      </c>
      <c r="I1014" s="30"/>
      <c r="J1014" s="30"/>
      <c r="K1014" s="30"/>
      <c r="L1014" s="30"/>
      <c r="M1014" s="30"/>
      <c r="N1014" s="130">
        <v>1000</v>
      </c>
      <c r="O1014" s="157">
        <v>0</v>
      </c>
      <c r="P1014" s="158">
        <f t="shared" si="93"/>
        <v>1000</v>
      </c>
      <c r="Q1014" s="398"/>
      <c r="R1014" s="441">
        <v>1000</v>
      </c>
      <c r="S1014" s="541"/>
      <c r="T1014" s="401"/>
    </row>
    <row r="1015" spans="1:20" ht="15.6" customHeight="1">
      <c r="A1015" s="31">
        <f t="shared" si="90"/>
        <v>636</v>
      </c>
      <c r="B1015" s="37"/>
      <c r="C1015" s="33"/>
      <c r="D1015" s="392"/>
      <c r="E1015" s="55"/>
      <c r="F1015" s="55"/>
      <c r="G1015" s="408" t="s">
        <v>1614</v>
      </c>
      <c r="H1015" s="295" t="s">
        <v>1615</v>
      </c>
      <c r="I1015" s="30">
        <v>1100</v>
      </c>
      <c r="J1015" s="30">
        <v>0</v>
      </c>
      <c r="K1015" s="30">
        <f t="shared" si="89"/>
        <v>1100</v>
      </c>
      <c r="L1015" s="30"/>
      <c r="M1015" s="30"/>
      <c r="N1015" s="130">
        <v>1300</v>
      </c>
      <c r="O1015" s="157">
        <v>0</v>
      </c>
      <c r="P1015" s="158">
        <f t="shared" si="93"/>
        <v>1300</v>
      </c>
      <c r="Q1015" s="398"/>
      <c r="R1015" s="399"/>
      <c r="S1015" s="400"/>
      <c r="T1015" s="401"/>
    </row>
    <row r="1016" spans="1:20" ht="15.6" customHeight="1">
      <c r="A1016" s="31">
        <f t="shared" si="90"/>
        <v>637</v>
      </c>
      <c r="B1016" s="37"/>
      <c r="C1016" s="33"/>
      <c r="D1016" s="392"/>
      <c r="E1016" s="55"/>
      <c r="F1016" s="55"/>
      <c r="G1016" s="408" t="s">
        <v>1616</v>
      </c>
      <c r="H1016" s="295" t="s">
        <v>1617</v>
      </c>
      <c r="I1016" s="30">
        <v>500</v>
      </c>
      <c r="J1016" s="30">
        <v>0</v>
      </c>
      <c r="K1016" s="30">
        <f t="shared" si="89"/>
        <v>500</v>
      </c>
      <c r="L1016" s="30"/>
      <c r="M1016" s="30"/>
      <c r="N1016" s="130">
        <v>900</v>
      </c>
      <c r="O1016" s="157">
        <v>0</v>
      </c>
      <c r="P1016" s="158">
        <f t="shared" si="93"/>
        <v>900</v>
      </c>
      <c r="Q1016" s="398"/>
      <c r="R1016" s="399"/>
      <c r="S1016" s="400"/>
      <c r="T1016" s="401"/>
    </row>
    <row r="1017" spans="1:20" ht="15.6" customHeight="1">
      <c r="A1017" s="31">
        <f t="shared" si="90"/>
        <v>638</v>
      </c>
      <c r="B1017" s="37"/>
      <c r="C1017" s="33"/>
      <c r="D1017" s="392"/>
      <c r="E1017" s="55"/>
      <c r="F1017" s="55"/>
      <c r="G1017" s="181" t="s">
        <v>1618</v>
      </c>
      <c r="H1017" s="33" t="s">
        <v>1619</v>
      </c>
      <c r="I1017" s="30"/>
      <c r="J1017" s="30"/>
      <c r="K1017" s="30"/>
      <c r="L1017" s="30">
        <v>500</v>
      </c>
      <c r="M1017" s="30"/>
      <c r="N1017" s="130">
        <v>1100</v>
      </c>
      <c r="O1017" s="157">
        <v>0</v>
      </c>
      <c r="P1017" s="158">
        <f t="shared" si="93"/>
        <v>1100</v>
      </c>
      <c r="Q1017" s="398"/>
      <c r="R1017" s="399">
        <v>1000</v>
      </c>
      <c r="S1017" s="400"/>
      <c r="T1017" s="401"/>
    </row>
    <row r="1018" spans="1:20" ht="15.6" customHeight="1">
      <c r="A1018" s="31">
        <f t="shared" si="90"/>
        <v>639</v>
      </c>
      <c r="B1018" s="37"/>
      <c r="C1018" s="33"/>
      <c r="D1018" s="392"/>
      <c r="E1018" s="55"/>
      <c r="F1018" s="55"/>
      <c r="G1018" s="181" t="s">
        <v>1620</v>
      </c>
      <c r="H1018" s="33" t="s">
        <v>1621</v>
      </c>
      <c r="I1018" s="30"/>
      <c r="J1018" s="30"/>
      <c r="K1018" s="30"/>
      <c r="L1018" s="30">
        <v>300</v>
      </c>
      <c r="M1018" s="30"/>
      <c r="N1018" s="130">
        <v>800</v>
      </c>
      <c r="O1018" s="157">
        <v>0</v>
      </c>
      <c r="P1018" s="158">
        <f t="shared" si="93"/>
        <v>800</v>
      </c>
      <c r="Q1018" s="398"/>
      <c r="R1018" s="399">
        <v>800</v>
      </c>
      <c r="S1018" s="400"/>
      <c r="T1018" s="401"/>
    </row>
    <row r="1019" spans="1:20" ht="15.6" customHeight="1">
      <c r="A1019" s="31">
        <f t="shared" si="90"/>
        <v>640</v>
      </c>
      <c r="B1019" s="37"/>
      <c r="C1019" s="33"/>
      <c r="D1019" s="392"/>
      <c r="E1019" s="55"/>
      <c r="F1019" s="55"/>
      <c r="G1019" s="181" t="s">
        <v>1622</v>
      </c>
      <c r="H1019" s="33" t="s">
        <v>1623</v>
      </c>
      <c r="I1019" s="30"/>
      <c r="J1019" s="30"/>
      <c r="K1019" s="30"/>
      <c r="L1019" s="30">
        <v>500</v>
      </c>
      <c r="M1019" s="30"/>
      <c r="N1019" s="130">
        <v>1100</v>
      </c>
      <c r="O1019" s="157">
        <v>0</v>
      </c>
      <c r="P1019" s="158">
        <f t="shared" si="93"/>
        <v>1100</v>
      </c>
      <c r="Q1019" s="398"/>
      <c r="R1019" s="399"/>
      <c r="S1019" s="400"/>
      <c r="T1019" s="401"/>
    </row>
    <row r="1020" spans="1:20" ht="15.6" customHeight="1">
      <c r="A1020" s="31">
        <f t="shared" si="90"/>
        <v>641</v>
      </c>
      <c r="B1020" s="37"/>
      <c r="C1020" s="33"/>
      <c r="D1020" s="392"/>
      <c r="E1020" s="55"/>
      <c r="F1020" s="55"/>
      <c r="G1020" s="181" t="s">
        <v>1624</v>
      </c>
      <c r="H1020" s="33" t="s">
        <v>1625</v>
      </c>
      <c r="I1020" s="30"/>
      <c r="J1020" s="30"/>
      <c r="K1020" s="30"/>
      <c r="L1020" s="30">
        <v>300</v>
      </c>
      <c r="M1020" s="30"/>
      <c r="N1020" s="130">
        <v>700</v>
      </c>
      <c r="O1020" s="157">
        <v>0</v>
      </c>
      <c r="P1020" s="158">
        <f t="shared" si="93"/>
        <v>700</v>
      </c>
      <c r="Q1020" s="398"/>
      <c r="R1020" s="399"/>
      <c r="S1020" s="400"/>
      <c r="T1020" s="401"/>
    </row>
    <row r="1021" spans="1:20">
      <c r="A1021" s="31">
        <f t="shared" si="90"/>
        <v>642</v>
      </c>
      <c r="B1021" s="32" t="s">
        <v>1626</v>
      </c>
      <c r="C1021" s="33" t="s">
        <v>1627</v>
      </c>
      <c r="D1021" s="392">
        <v>700</v>
      </c>
      <c r="E1021" s="55">
        <v>0</v>
      </c>
      <c r="F1021" s="55">
        <f>D1021</f>
        <v>700</v>
      </c>
      <c r="G1021" s="181" t="s">
        <v>1628</v>
      </c>
      <c r="H1021" s="33" t="s">
        <v>1629</v>
      </c>
      <c r="I1021" s="30"/>
      <c r="J1021" s="30"/>
      <c r="K1021" s="30"/>
      <c r="L1021" s="30">
        <v>400</v>
      </c>
      <c r="M1021" s="30"/>
      <c r="N1021" s="130">
        <v>1100</v>
      </c>
      <c r="O1021" s="157">
        <v>0</v>
      </c>
      <c r="P1021" s="158">
        <f t="shared" si="93"/>
        <v>1100</v>
      </c>
      <c r="Q1021" s="398"/>
      <c r="R1021" s="399"/>
      <c r="S1021" s="400"/>
      <c r="T1021" s="401"/>
    </row>
    <row r="1022" spans="1:20" ht="15" customHeight="1">
      <c r="A1022" s="31">
        <f t="shared" si="90"/>
        <v>643</v>
      </c>
      <c r="B1022" s="27"/>
      <c r="C1022" s="28" t="s">
        <v>1630</v>
      </c>
      <c r="D1022" s="392"/>
      <c r="E1022" s="55"/>
      <c r="F1022" s="55"/>
      <c r="G1022" s="181" t="s">
        <v>1631</v>
      </c>
      <c r="H1022" s="33" t="s">
        <v>1632</v>
      </c>
      <c r="I1022" s="30"/>
      <c r="J1022" s="30"/>
      <c r="K1022" s="30"/>
      <c r="L1022" s="30">
        <v>300</v>
      </c>
      <c r="M1022" s="30"/>
      <c r="N1022" s="130">
        <v>700</v>
      </c>
      <c r="O1022" s="157">
        <v>0</v>
      </c>
      <c r="P1022" s="158">
        <f t="shared" si="93"/>
        <v>700</v>
      </c>
      <c r="Q1022" s="398"/>
      <c r="R1022" s="399"/>
      <c r="S1022" s="400"/>
      <c r="T1022" s="401"/>
    </row>
    <row r="1023" spans="1:20" ht="15" customHeight="1">
      <c r="A1023" s="31">
        <f t="shared" si="90"/>
        <v>644</v>
      </c>
      <c r="B1023" s="27"/>
      <c r="C1023" s="28"/>
      <c r="D1023" s="392"/>
      <c r="E1023" s="55"/>
      <c r="F1023" s="55"/>
      <c r="G1023" s="181" t="s">
        <v>1633</v>
      </c>
      <c r="H1023" s="33" t="s">
        <v>1634</v>
      </c>
      <c r="I1023" s="30"/>
      <c r="J1023" s="30"/>
      <c r="K1023" s="30"/>
      <c r="L1023" s="30"/>
      <c r="M1023" s="30"/>
      <c r="N1023" s="130">
        <v>1000</v>
      </c>
      <c r="O1023" s="157">
        <v>0</v>
      </c>
      <c r="P1023" s="158">
        <f t="shared" si="93"/>
        <v>1000</v>
      </c>
      <c r="Q1023" s="398"/>
      <c r="R1023" s="399">
        <v>1000</v>
      </c>
      <c r="S1023" s="400"/>
      <c r="T1023" s="401"/>
    </row>
    <row r="1024" spans="1:20" ht="15" customHeight="1">
      <c r="A1024" s="31">
        <f t="shared" si="90"/>
        <v>645</v>
      </c>
      <c r="B1024" s="27"/>
      <c r="C1024" s="28"/>
      <c r="D1024" s="392"/>
      <c r="E1024" s="55"/>
      <c r="F1024" s="55"/>
      <c r="G1024" s="181" t="s">
        <v>1635</v>
      </c>
      <c r="H1024" s="33" t="s">
        <v>1636</v>
      </c>
      <c r="I1024" s="30"/>
      <c r="J1024" s="30"/>
      <c r="K1024" s="30"/>
      <c r="L1024" s="30"/>
      <c r="M1024" s="30"/>
      <c r="N1024" s="130">
        <v>800</v>
      </c>
      <c r="O1024" s="157">
        <v>0</v>
      </c>
      <c r="P1024" s="158">
        <f t="shared" si="93"/>
        <v>800</v>
      </c>
      <c r="Q1024" s="398"/>
      <c r="R1024" s="399">
        <v>800</v>
      </c>
      <c r="S1024" s="400"/>
      <c r="T1024" s="401"/>
    </row>
    <row r="1025" spans="1:20" ht="15" customHeight="1">
      <c r="A1025" s="31">
        <f t="shared" si="90"/>
        <v>646</v>
      </c>
      <c r="B1025" s="27"/>
      <c r="C1025" s="28"/>
      <c r="D1025" s="392"/>
      <c r="E1025" s="55"/>
      <c r="F1025" s="55"/>
      <c r="G1025" s="181" t="s">
        <v>1637</v>
      </c>
      <c r="H1025" s="33" t="s">
        <v>1638</v>
      </c>
      <c r="I1025" s="30"/>
      <c r="J1025" s="30"/>
      <c r="K1025" s="30"/>
      <c r="L1025" s="30"/>
      <c r="M1025" s="30"/>
      <c r="N1025" s="130">
        <v>1100</v>
      </c>
      <c r="O1025" s="157">
        <v>0</v>
      </c>
      <c r="P1025" s="158">
        <f t="shared" si="93"/>
        <v>1100</v>
      </c>
      <c r="Q1025" s="398"/>
      <c r="R1025" s="399">
        <v>1100</v>
      </c>
      <c r="S1025" s="400"/>
      <c r="T1025" s="401"/>
    </row>
    <row r="1026" spans="1:20" ht="15" customHeight="1">
      <c r="A1026" s="31">
        <f t="shared" si="90"/>
        <v>647</v>
      </c>
      <c r="B1026" s="27"/>
      <c r="C1026" s="28"/>
      <c r="D1026" s="392"/>
      <c r="E1026" s="55"/>
      <c r="F1026" s="55"/>
      <c r="G1026" s="181" t="s">
        <v>1639</v>
      </c>
      <c r="H1026" s="33" t="s">
        <v>1640</v>
      </c>
      <c r="I1026" s="30"/>
      <c r="J1026" s="30"/>
      <c r="K1026" s="30"/>
      <c r="L1026" s="30"/>
      <c r="M1026" s="30"/>
      <c r="N1026" s="130">
        <v>800</v>
      </c>
      <c r="O1026" s="157">
        <v>0</v>
      </c>
      <c r="P1026" s="158">
        <f t="shared" si="93"/>
        <v>800</v>
      </c>
      <c r="Q1026" s="398"/>
      <c r="R1026" s="399">
        <v>800</v>
      </c>
      <c r="S1026" s="400"/>
      <c r="T1026" s="401"/>
    </row>
    <row r="1027" spans="1:20" ht="15" customHeight="1">
      <c r="A1027" s="31">
        <f t="shared" si="90"/>
        <v>648</v>
      </c>
      <c r="B1027" s="27"/>
      <c r="C1027" s="28"/>
      <c r="D1027" s="392"/>
      <c r="E1027" s="55"/>
      <c r="F1027" s="55"/>
      <c r="G1027" s="181" t="s">
        <v>1641</v>
      </c>
      <c r="H1027" s="33" t="s">
        <v>1642</v>
      </c>
      <c r="I1027" s="30"/>
      <c r="J1027" s="30"/>
      <c r="K1027" s="30"/>
      <c r="L1027" s="30"/>
      <c r="M1027" s="30"/>
      <c r="N1027" s="130">
        <v>1000</v>
      </c>
      <c r="O1027" s="157">
        <v>0</v>
      </c>
      <c r="P1027" s="158">
        <f t="shared" si="93"/>
        <v>1000</v>
      </c>
      <c r="Q1027" s="398"/>
      <c r="R1027" s="399">
        <v>1000</v>
      </c>
      <c r="S1027" s="400"/>
      <c r="T1027" s="401"/>
    </row>
    <row r="1028" spans="1:20" ht="15" customHeight="1">
      <c r="A1028" s="31">
        <f t="shared" si="90"/>
        <v>649</v>
      </c>
      <c r="B1028" s="27"/>
      <c r="C1028" s="28"/>
      <c r="D1028" s="392"/>
      <c r="E1028" s="55"/>
      <c r="F1028" s="55"/>
      <c r="G1028" s="181" t="s">
        <v>1643</v>
      </c>
      <c r="H1028" s="33" t="s">
        <v>1644</v>
      </c>
      <c r="I1028" s="30"/>
      <c r="J1028" s="30"/>
      <c r="K1028" s="30"/>
      <c r="L1028" s="30"/>
      <c r="M1028" s="30"/>
      <c r="N1028" s="130">
        <v>800</v>
      </c>
      <c r="O1028" s="157">
        <v>0</v>
      </c>
      <c r="P1028" s="158">
        <f t="shared" si="93"/>
        <v>800</v>
      </c>
      <c r="Q1028" s="398"/>
      <c r="R1028" s="399">
        <v>800</v>
      </c>
      <c r="S1028" s="400"/>
      <c r="T1028" s="401"/>
    </row>
    <row r="1029" spans="1:20" ht="15" customHeight="1">
      <c r="A1029" s="31">
        <f t="shared" si="90"/>
        <v>650</v>
      </c>
      <c r="B1029" s="27"/>
      <c r="C1029" s="28"/>
      <c r="D1029" s="392"/>
      <c r="E1029" s="55"/>
      <c r="F1029" s="55"/>
      <c r="G1029" s="181" t="s">
        <v>1645</v>
      </c>
      <c r="H1029" s="33" t="s">
        <v>1646</v>
      </c>
      <c r="I1029" s="30"/>
      <c r="J1029" s="30"/>
      <c r="K1029" s="30"/>
      <c r="L1029" s="30"/>
      <c r="M1029" s="30"/>
      <c r="N1029" s="130">
        <v>1000</v>
      </c>
      <c r="O1029" s="157">
        <v>0</v>
      </c>
      <c r="P1029" s="158">
        <f t="shared" si="93"/>
        <v>1000</v>
      </c>
      <c r="Q1029" s="398"/>
      <c r="R1029" s="399">
        <v>1000</v>
      </c>
      <c r="S1029" s="400"/>
      <c r="T1029" s="401"/>
    </row>
    <row r="1030" spans="1:20" ht="15" customHeight="1">
      <c r="A1030" s="31">
        <f t="shared" si="90"/>
        <v>651</v>
      </c>
      <c r="B1030" s="27"/>
      <c r="C1030" s="28"/>
      <c r="D1030" s="392"/>
      <c r="E1030" s="55"/>
      <c r="F1030" s="55"/>
      <c r="G1030" s="181" t="s">
        <v>1647</v>
      </c>
      <c r="H1030" s="33" t="s">
        <v>1648</v>
      </c>
      <c r="I1030" s="30"/>
      <c r="J1030" s="30"/>
      <c r="K1030" s="30"/>
      <c r="L1030" s="30"/>
      <c r="M1030" s="30"/>
      <c r="N1030" s="130">
        <v>800</v>
      </c>
      <c r="O1030" s="157">
        <v>0</v>
      </c>
      <c r="P1030" s="158">
        <f t="shared" si="93"/>
        <v>800</v>
      </c>
      <c r="Q1030" s="398"/>
      <c r="R1030" s="399">
        <v>800</v>
      </c>
      <c r="S1030" s="400"/>
      <c r="T1030" s="401"/>
    </row>
    <row r="1031" spans="1:20" ht="15" customHeight="1">
      <c r="A1031" s="31">
        <f t="shared" si="90"/>
        <v>652</v>
      </c>
      <c r="B1031" s="27"/>
      <c r="C1031" s="28"/>
      <c r="D1031" s="392"/>
      <c r="E1031" s="55"/>
      <c r="F1031" s="55"/>
      <c r="G1031" s="181" t="s">
        <v>1649</v>
      </c>
      <c r="H1031" s="33" t="s">
        <v>1650</v>
      </c>
      <c r="I1031" s="30"/>
      <c r="J1031" s="30"/>
      <c r="K1031" s="30"/>
      <c r="L1031" s="30"/>
      <c r="M1031" s="30"/>
      <c r="N1031" s="130">
        <v>1000</v>
      </c>
      <c r="O1031" s="157">
        <v>0</v>
      </c>
      <c r="P1031" s="158">
        <f t="shared" si="93"/>
        <v>1000</v>
      </c>
      <c r="Q1031" s="398"/>
      <c r="R1031" s="399">
        <v>1000</v>
      </c>
      <c r="S1031" s="400"/>
      <c r="T1031" s="401"/>
    </row>
    <row r="1032" spans="1:20" ht="15" customHeight="1">
      <c r="A1032" s="31">
        <f t="shared" si="90"/>
        <v>653</v>
      </c>
      <c r="B1032" s="27"/>
      <c r="C1032" s="28"/>
      <c r="D1032" s="392"/>
      <c r="E1032" s="55"/>
      <c r="F1032" s="55"/>
      <c r="G1032" s="181" t="s">
        <v>1651</v>
      </c>
      <c r="H1032" s="33" t="s">
        <v>1652</v>
      </c>
      <c r="I1032" s="30"/>
      <c r="J1032" s="30"/>
      <c r="K1032" s="30"/>
      <c r="L1032" s="30"/>
      <c r="M1032" s="30"/>
      <c r="N1032" s="130">
        <v>800</v>
      </c>
      <c r="O1032" s="157">
        <v>0</v>
      </c>
      <c r="P1032" s="158">
        <f t="shared" si="93"/>
        <v>800</v>
      </c>
      <c r="Q1032" s="398"/>
      <c r="R1032" s="399">
        <v>800</v>
      </c>
      <c r="S1032" s="400"/>
      <c r="T1032" s="401"/>
    </row>
    <row r="1033" spans="1:20" ht="15" customHeight="1">
      <c r="A1033" s="31">
        <f t="shared" si="90"/>
        <v>654</v>
      </c>
      <c r="B1033" s="27"/>
      <c r="C1033" s="28"/>
      <c r="D1033" s="392"/>
      <c r="E1033" s="55"/>
      <c r="F1033" s="55"/>
      <c r="G1033" s="181" t="s">
        <v>1653</v>
      </c>
      <c r="H1033" s="33" t="s">
        <v>1654</v>
      </c>
      <c r="I1033" s="30"/>
      <c r="J1033" s="30"/>
      <c r="K1033" s="30"/>
      <c r="L1033" s="30"/>
      <c r="M1033" s="30"/>
      <c r="N1033" s="130">
        <v>1000</v>
      </c>
      <c r="O1033" s="157">
        <v>0</v>
      </c>
      <c r="P1033" s="158">
        <f t="shared" si="93"/>
        <v>1000</v>
      </c>
      <c r="Q1033" s="398"/>
      <c r="R1033" s="399">
        <v>1000</v>
      </c>
      <c r="S1033" s="400"/>
      <c r="T1033" s="401"/>
    </row>
    <row r="1034" spans="1:20" ht="15" customHeight="1">
      <c r="A1034" s="31">
        <f t="shared" si="90"/>
        <v>655</v>
      </c>
      <c r="B1034" s="27"/>
      <c r="C1034" s="28"/>
      <c r="D1034" s="392"/>
      <c r="E1034" s="55"/>
      <c r="F1034" s="55"/>
      <c r="G1034" s="181" t="s">
        <v>1655</v>
      </c>
      <c r="H1034" s="33" t="s">
        <v>1656</v>
      </c>
      <c r="I1034" s="30"/>
      <c r="J1034" s="30"/>
      <c r="K1034" s="30"/>
      <c r="L1034" s="30"/>
      <c r="M1034" s="30"/>
      <c r="N1034" s="130">
        <v>800</v>
      </c>
      <c r="O1034" s="157">
        <v>0</v>
      </c>
      <c r="P1034" s="158">
        <f t="shared" si="93"/>
        <v>800</v>
      </c>
      <c r="Q1034" s="398"/>
      <c r="R1034" s="399">
        <v>800</v>
      </c>
      <c r="S1034" s="400"/>
      <c r="T1034" s="401"/>
    </row>
    <row r="1035" spans="1:20" ht="15" customHeight="1">
      <c r="A1035" s="31">
        <f t="shared" si="90"/>
        <v>656</v>
      </c>
      <c r="B1035" s="27"/>
      <c r="C1035" s="28"/>
      <c r="D1035" s="392"/>
      <c r="E1035" s="55"/>
      <c r="F1035" s="55"/>
      <c r="G1035" s="181" t="s">
        <v>1657</v>
      </c>
      <c r="H1035" s="33" t="s">
        <v>1658</v>
      </c>
      <c r="I1035" s="30"/>
      <c r="J1035" s="30"/>
      <c r="K1035" s="30"/>
      <c r="L1035" s="30"/>
      <c r="M1035" s="30"/>
      <c r="N1035" s="130">
        <v>1000</v>
      </c>
      <c r="O1035" s="157">
        <v>0</v>
      </c>
      <c r="P1035" s="158">
        <f t="shared" si="93"/>
        <v>1000</v>
      </c>
      <c r="Q1035" s="398"/>
      <c r="R1035" s="399">
        <v>1000</v>
      </c>
      <c r="S1035" s="400"/>
      <c r="T1035" s="401"/>
    </row>
    <row r="1036" spans="1:20" ht="15" customHeight="1">
      <c r="A1036" s="31">
        <f t="shared" si="90"/>
        <v>657</v>
      </c>
      <c r="B1036" s="27"/>
      <c r="C1036" s="28"/>
      <c r="D1036" s="392"/>
      <c r="E1036" s="55"/>
      <c r="F1036" s="55"/>
      <c r="G1036" s="181" t="s">
        <v>1659</v>
      </c>
      <c r="H1036" s="33" t="s">
        <v>1660</v>
      </c>
      <c r="I1036" s="30"/>
      <c r="J1036" s="30"/>
      <c r="K1036" s="30"/>
      <c r="L1036" s="30"/>
      <c r="M1036" s="30"/>
      <c r="N1036" s="130">
        <v>800</v>
      </c>
      <c r="O1036" s="157">
        <v>0</v>
      </c>
      <c r="P1036" s="158">
        <f t="shared" si="93"/>
        <v>800</v>
      </c>
      <c r="Q1036" s="398"/>
      <c r="R1036" s="399">
        <v>800</v>
      </c>
      <c r="S1036" s="400"/>
      <c r="T1036" s="401"/>
    </row>
    <row r="1037" spans="1:20" ht="15" customHeight="1">
      <c r="A1037" s="31">
        <f t="shared" si="90"/>
        <v>658</v>
      </c>
      <c r="B1037" s="27"/>
      <c r="C1037" s="28"/>
      <c r="D1037" s="392"/>
      <c r="E1037" s="55"/>
      <c r="F1037" s="55"/>
      <c r="G1037" s="181" t="s">
        <v>1661</v>
      </c>
      <c r="H1037" s="33" t="s">
        <v>1662</v>
      </c>
      <c r="I1037" s="30"/>
      <c r="J1037" s="30"/>
      <c r="K1037" s="30"/>
      <c r="L1037" s="30"/>
      <c r="M1037" s="30"/>
      <c r="N1037" s="130">
        <v>1200</v>
      </c>
      <c r="O1037" s="157">
        <v>0</v>
      </c>
      <c r="P1037" s="158">
        <f t="shared" si="93"/>
        <v>1200</v>
      </c>
      <c r="Q1037" s="398"/>
      <c r="R1037" s="399">
        <v>1200</v>
      </c>
      <c r="S1037" s="400"/>
      <c r="T1037" s="401"/>
    </row>
    <row r="1038" spans="1:20" ht="15" customHeight="1">
      <c r="A1038" s="31">
        <f t="shared" si="90"/>
        <v>659</v>
      </c>
      <c r="B1038" s="27"/>
      <c r="C1038" s="28"/>
      <c r="D1038" s="392"/>
      <c r="E1038" s="55"/>
      <c r="F1038" s="55"/>
      <c r="G1038" s="181" t="s">
        <v>1663</v>
      </c>
      <c r="H1038" s="33" t="s">
        <v>543</v>
      </c>
      <c r="I1038" s="30"/>
      <c r="J1038" s="30"/>
      <c r="K1038" s="30"/>
      <c r="L1038" s="30"/>
      <c r="M1038" s="30"/>
      <c r="N1038" s="130">
        <v>800</v>
      </c>
      <c r="O1038" s="157">
        <v>0</v>
      </c>
      <c r="P1038" s="158">
        <f t="shared" si="93"/>
        <v>800</v>
      </c>
      <c r="Q1038" s="398"/>
      <c r="R1038" s="399">
        <v>800</v>
      </c>
      <c r="S1038" s="400"/>
      <c r="T1038" s="401"/>
    </row>
    <row r="1039" spans="1:20" ht="15" customHeight="1">
      <c r="A1039" s="31">
        <f t="shared" si="90"/>
        <v>660</v>
      </c>
      <c r="B1039" s="27"/>
      <c r="C1039" s="28"/>
      <c r="D1039" s="392"/>
      <c r="E1039" s="55"/>
      <c r="F1039" s="55"/>
      <c r="G1039" s="181" t="s">
        <v>1664</v>
      </c>
      <c r="H1039" s="33" t="s">
        <v>1665</v>
      </c>
      <c r="I1039" s="30"/>
      <c r="J1039" s="30"/>
      <c r="K1039" s="30"/>
      <c r="L1039" s="30"/>
      <c r="M1039" s="30"/>
      <c r="N1039" s="130">
        <v>500</v>
      </c>
      <c r="O1039" s="157">
        <v>0</v>
      </c>
      <c r="P1039" s="158">
        <f t="shared" si="93"/>
        <v>500</v>
      </c>
      <c r="Q1039" s="398"/>
      <c r="R1039" s="399">
        <v>500</v>
      </c>
      <c r="S1039" s="400"/>
      <c r="T1039" s="401"/>
    </row>
    <row r="1040" spans="1:20" ht="15" customHeight="1">
      <c r="A1040" s="31">
        <f t="shared" si="90"/>
        <v>661</v>
      </c>
      <c r="B1040" s="27"/>
      <c r="C1040" s="28"/>
      <c r="D1040" s="392"/>
      <c r="E1040" s="55"/>
      <c r="F1040" s="55"/>
      <c r="G1040" s="181" t="s">
        <v>1666</v>
      </c>
      <c r="H1040" s="33" t="s">
        <v>1667</v>
      </c>
      <c r="I1040" s="30"/>
      <c r="J1040" s="30"/>
      <c r="K1040" s="30"/>
      <c r="L1040" s="30"/>
      <c r="M1040" s="30"/>
      <c r="N1040" s="130">
        <v>1000</v>
      </c>
      <c r="O1040" s="157">
        <v>0</v>
      </c>
      <c r="P1040" s="158">
        <f t="shared" si="93"/>
        <v>1000</v>
      </c>
      <c r="Q1040" s="398"/>
      <c r="R1040" s="399">
        <v>1000</v>
      </c>
      <c r="S1040" s="400"/>
      <c r="T1040" s="401"/>
    </row>
    <row r="1041" spans="1:20">
      <c r="A1041" s="31">
        <f t="shared" si="90"/>
        <v>662</v>
      </c>
      <c r="B1041" s="37"/>
      <c r="C1041" s="33"/>
      <c r="D1041" s="392"/>
      <c r="E1041" s="55"/>
      <c r="F1041" s="55"/>
      <c r="G1041" s="32" t="s">
        <v>1668</v>
      </c>
      <c r="H1041" s="33" t="s">
        <v>1669</v>
      </c>
      <c r="I1041" s="30"/>
      <c r="J1041" s="30"/>
      <c r="K1041" s="30"/>
      <c r="L1041" s="30"/>
      <c r="M1041" s="30"/>
      <c r="N1041" s="130">
        <v>1000</v>
      </c>
      <c r="O1041" s="157">
        <v>0</v>
      </c>
      <c r="P1041" s="158">
        <f t="shared" si="93"/>
        <v>1000</v>
      </c>
      <c r="Q1041" s="398"/>
      <c r="R1041" s="399">
        <v>1000</v>
      </c>
      <c r="S1041" s="400"/>
      <c r="T1041" s="401"/>
    </row>
    <row r="1042" spans="1:20">
      <c r="A1042" s="31">
        <f t="shared" si="90"/>
        <v>663</v>
      </c>
      <c r="B1042" s="37"/>
      <c r="C1042" s="33"/>
      <c r="D1042" s="392"/>
      <c r="E1042" s="55"/>
      <c r="F1042" s="55"/>
      <c r="G1042" s="32" t="s">
        <v>1670</v>
      </c>
      <c r="H1042" s="33" t="s">
        <v>1671</v>
      </c>
      <c r="I1042" s="30"/>
      <c r="J1042" s="30"/>
      <c r="K1042" s="30"/>
      <c r="L1042" s="30"/>
      <c r="M1042" s="30"/>
      <c r="N1042" s="130">
        <v>500</v>
      </c>
      <c r="O1042" s="157">
        <v>0</v>
      </c>
      <c r="P1042" s="158">
        <f t="shared" si="93"/>
        <v>500</v>
      </c>
      <c r="Q1042" s="398"/>
      <c r="R1042" s="399">
        <v>500</v>
      </c>
      <c r="S1042" s="400"/>
      <c r="T1042" s="401"/>
    </row>
    <row r="1043" spans="1:20" ht="15" customHeight="1">
      <c r="A1043" s="31">
        <f t="shared" ref="A1043:A1044" si="94">A1042+1</f>
        <v>664</v>
      </c>
      <c r="B1043" s="27"/>
      <c r="C1043" s="28"/>
      <c r="D1043" s="392"/>
      <c r="E1043" s="55"/>
      <c r="F1043" s="55"/>
      <c r="G1043" s="181" t="s">
        <v>1672</v>
      </c>
      <c r="H1043" s="33" t="s">
        <v>1673</v>
      </c>
      <c r="I1043" s="30"/>
      <c r="J1043" s="30"/>
      <c r="K1043" s="30"/>
      <c r="L1043" s="30"/>
      <c r="M1043" s="30"/>
      <c r="N1043" s="130">
        <v>500</v>
      </c>
      <c r="O1043" s="157">
        <v>0</v>
      </c>
      <c r="P1043" s="158">
        <f t="shared" si="93"/>
        <v>500</v>
      </c>
      <c r="Q1043" s="398"/>
      <c r="R1043" s="399">
        <v>500</v>
      </c>
      <c r="S1043" s="400"/>
      <c r="T1043" s="401"/>
    </row>
    <row r="1044" spans="1:20" ht="15" customHeight="1">
      <c r="A1044" s="31">
        <f t="shared" si="94"/>
        <v>665</v>
      </c>
      <c r="B1044" s="27"/>
      <c r="C1044" s="28"/>
      <c r="D1044" s="392"/>
      <c r="E1044" s="55"/>
      <c r="F1044" s="55"/>
      <c r="G1044" s="181" t="s">
        <v>1674</v>
      </c>
      <c r="H1044" s="33" t="s">
        <v>1675</v>
      </c>
      <c r="I1044" s="30"/>
      <c r="J1044" s="30"/>
      <c r="K1044" s="30"/>
      <c r="L1044" s="30"/>
      <c r="M1044" s="30"/>
      <c r="N1044" s="130">
        <v>500</v>
      </c>
      <c r="O1044" s="157">
        <v>0</v>
      </c>
      <c r="P1044" s="158">
        <f t="shared" si="93"/>
        <v>500</v>
      </c>
      <c r="Q1044" s="398"/>
      <c r="R1044" s="399">
        <v>500</v>
      </c>
      <c r="S1044" s="400"/>
      <c r="T1044" s="401"/>
    </row>
    <row r="1045" spans="1:20" ht="15" customHeight="1">
      <c r="A1045" s="31"/>
      <c r="B1045" s="27"/>
      <c r="C1045" s="28"/>
      <c r="D1045" s="392"/>
      <c r="E1045" s="55"/>
      <c r="F1045" s="55"/>
      <c r="G1045" s="181"/>
      <c r="H1045" s="33"/>
      <c r="I1045" s="30"/>
      <c r="J1045" s="30"/>
      <c r="K1045" s="30"/>
      <c r="L1045" s="30"/>
      <c r="M1045" s="30"/>
      <c r="N1045" s="130"/>
      <c r="O1045" s="157"/>
      <c r="P1045" s="158"/>
      <c r="Q1045" s="398"/>
      <c r="R1045" s="399"/>
      <c r="S1045" s="400"/>
      <c r="T1045" s="401"/>
    </row>
    <row r="1046" spans="1:20" ht="75">
      <c r="A1046" s="31">
        <v>666</v>
      </c>
      <c r="B1046" s="27"/>
      <c r="C1046" s="28"/>
      <c r="D1046" s="392"/>
      <c r="E1046" s="55"/>
      <c r="F1046" s="55"/>
      <c r="G1046" s="408" t="s">
        <v>1676</v>
      </c>
      <c r="H1046" s="33" t="s">
        <v>1677</v>
      </c>
      <c r="I1046" s="30"/>
      <c r="J1046" s="30"/>
      <c r="K1046" s="30"/>
      <c r="L1046" s="30"/>
      <c r="M1046" s="30"/>
      <c r="N1046" s="130">
        <v>1200</v>
      </c>
      <c r="O1046" s="157">
        <v>0</v>
      </c>
      <c r="P1046" s="158">
        <f t="shared" si="93"/>
        <v>1200</v>
      </c>
      <c r="Q1046" s="398"/>
      <c r="R1046" s="399">
        <v>1200</v>
      </c>
      <c r="S1046" s="400"/>
      <c r="T1046" s="401"/>
    </row>
    <row r="1047" spans="1:20" ht="60">
      <c r="A1047" s="31">
        <f>A1046+1</f>
        <v>667</v>
      </c>
      <c r="B1047" s="27"/>
      <c r="C1047" s="28"/>
      <c r="D1047" s="392"/>
      <c r="E1047" s="55"/>
      <c r="F1047" s="55"/>
      <c r="G1047" s="181" t="s">
        <v>1678</v>
      </c>
      <c r="H1047" s="33" t="s">
        <v>1679</v>
      </c>
      <c r="I1047" s="30"/>
      <c r="J1047" s="30"/>
      <c r="K1047" s="30"/>
      <c r="L1047" s="30"/>
      <c r="M1047" s="30"/>
      <c r="N1047" s="130">
        <v>600</v>
      </c>
      <c r="O1047" s="157">
        <v>0</v>
      </c>
      <c r="P1047" s="158">
        <f t="shared" si="93"/>
        <v>600</v>
      </c>
      <c r="Q1047" s="398"/>
      <c r="R1047" s="399">
        <v>600</v>
      </c>
      <c r="S1047" s="400"/>
      <c r="T1047" s="401"/>
    </row>
    <row r="1048" spans="1:20" ht="105">
      <c r="A1048" s="31">
        <f t="shared" ref="A1048:A1058" si="95">A1047+1</f>
        <v>668</v>
      </c>
      <c r="B1048" s="27"/>
      <c r="C1048" s="28"/>
      <c r="D1048" s="392"/>
      <c r="E1048" s="55"/>
      <c r="F1048" s="55"/>
      <c r="G1048" s="181" t="s">
        <v>1680</v>
      </c>
      <c r="H1048" s="33" t="s">
        <v>1681</v>
      </c>
      <c r="I1048" s="30"/>
      <c r="J1048" s="30"/>
      <c r="K1048" s="30"/>
      <c r="L1048" s="30"/>
      <c r="M1048" s="30"/>
      <c r="N1048" s="130">
        <v>450</v>
      </c>
      <c r="O1048" s="157">
        <v>0</v>
      </c>
      <c r="P1048" s="158">
        <f t="shared" si="93"/>
        <v>450</v>
      </c>
      <c r="Q1048" s="398"/>
      <c r="R1048" s="399">
        <v>430</v>
      </c>
      <c r="S1048" s="400"/>
      <c r="T1048" s="401"/>
    </row>
    <row r="1049" spans="1:20" ht="105">
      <c r="A1049" s="31">
        <f t="shared" si="95"/>
        <v>669</v>
      </c>
      <c r="B1049" s="27"/>
      <c r="C1049" s="28"/>
      <c r="D1049" s="392"/>
      <c r="E1049" s="55"/>
      <c r="F1049" s="55"/>
      <c r="G1049" s="181" t="s">
        <v>1682</v>
      </c>
      <c r="H1049" s="33" t="s">
        <v>1683</v>
      </c>
      <c r="I1049" s="30"/>
      <c r="J1049" s="30"/>
      <c r="K1049" s="30"/>
      <c r="L1049" s="30"/>
      <c r="M1049" s="30"/>
      <c r="N1049" s="130">
        <v>600</v>
      </c>
      <c r="O1049" s="157">
        <v>0</v>
      </c>
      <c r="P1049" s="158">
        <f t="shared" si="93"/>
        <v>600</v>
      </c>
      <c r="Q1049" s="398"/>
      <c r="R1049" s="399">
        <v>600</v>
      </c>
      <c r="S1049" s="400"/>
      <c r="T1049" s="401"/>
    </row>
    <row r="1050" spans="1:20" ht="90">
      <c r="A1050" s="31">
        <f t="shared" si="95"/>
        <v>670</v>
      </c>
      <c r="B1050" s="27"/>
      <c r="C1050" s="28"/>
      <c r="D1050" s="392"/>
      <c r="E1050" s="55"/>
      <c r="F1050" s="55"/>
      <c r="G1050" s="181" t="s">
        <v>1684</v>
      </c>
      <c r="H1050" s="33" t="s">
        <v>1685</v>
      </c>
      <c r="I1050" s="30"/>
      <c r="J1050" s="30"/>
      <c r="K1050" s="30"/>
      <c r="L1050" s="30"/>
      <c r="M1050" s="30"/>
      <c r="N1050" s="130">
        <v>450</v>
      </c>
      <c r="O1050" s="157">
        <v>0</v>
      </c>
      <c r="P1050" s="158">
        <f t="shared" si="93"/>
        <v>450</v>
      </c>
      <c r="Q1050" s="398"/>
      <c r="R1050" s="399">
        <v>430</v>
      </c>
      <c r="S1050" s="400"/>
      <c r="T1050" s="401"/>
    </row>
    <row r="1051" spans="1:20" ht="45">
      <c r="A1051" s="31">
        <f t="shared" si="95"/>
        <v>671</v>
      </c>
      <c r="B1051" s="27"/>
      <c r="C1051" s="28"/>
      <c r="D1051" s="392"/>
      <c r="E1051" s="55"/>
      <c r="F1051" s="55"/>
      <c r="G1051" s="181" t="s">
        <v>1686</v>
      </c>
      <c r="H1051" s="33" t="s">
        <v>1687</v>
      </c>
      <c r="I1051" s="30"/>
      <c r="J1051" s="30"/>
      <c r="K1051" s="30"/>
      <c r="L1051" s="30"/>
      <c r="M1051" s="30"/>
      <c r="N1051" s="130">
        <v>1200</v>
      </c>
      <c r="O1051" s="157">
        <v>0</v>
      </c>
      <c r="P1051" s="158">
        <f t="shared" si="93"/>
        <v>1200</v>
      </c>
      <c r="Q1051" s="398"/>
      <c r="R1051" s="399">
        <v>1180</v>
      </c>
      <c r="S1051" s="400"/>
      <c r="T1051" s="401"/>
    </row>
    <row r="1052" spans="1:20">
      <c r="A1052" s="31">
        <f t="shared" si="95"/>
        <v>672</v>
      </c>
      <c r="B1052" s="27"/>
      <c r="C1052" s="28"/>
      <c r="D1052" s="392"/>
      <c r="E1052" s="55"/>
      <c r="F1052" s="55"/>
      <c r="G1052" s="181" t="s">
        <v>1688</v>
      </c>
      <c r="H1052" s="33" t="s">
        <v>1689</v>
      </c>
      <c r="I1052" s="30"/>
      <c r="J1052" s="30"/>
      <c r="K1052" s="30"/>
      <c r="L1052" s="30"/>
      <c r="M1052" s="30"/>
      <c r="N1052" s="130">
        <v>950</v>
      </c>
      <c r="O1052" s="157">
        <v>0</v>
      </c>
      <c r="P1052" s="158">
        <f t="shared" si="93"/>
        <v>950</v>
      </c>
      <c r="Q1052" s="398"/>
      <c r="R1052" s="399">
        <v>940</v>
      </c>
      <c r="S1052" s="400"/>
      <c r="T1052" s="401"/>
    </row>
    <row r="1053" spans="1:20" ht="30">
      <c r="A1053" s="31">
        <f t="shared" si="95"/>
        <v>673</v>
      </c>
      <c r="B1053" s="27"/>
      <c r="C1053" s="28"/>
      <c r="D1053" s="392"/>
      <c r="E1053" s="55"/>
      <c r="F1053" s="55"/>
      <c r="G1053" s="181" t="s">
        <v>1690</v>
      </c>
      <c r="H1053" s="33" t="s">
        <v>1691</v>
      </c>
      <c r="I1053" s="30"/>
      <c r="J1053" s="30"/>
      <c r="K1053" s="30"/>
      <c r="L1053" s="30"/>
      <c r="M1053" s="30"/>
      <c r="N1053" s="130">
        <v>450</v>
      </c>
      <c r="O1053" s="157">
        <v>0</v>
      </c>
      <c r="P1053" s="158">
        <f t="shared" si="93"/>
        <v>450</v>
      </c>
      <c r="Q1053" s="398"/>
      <c r="R1053" s="399">
        <v>430</v>
      </c>
      <c r="S1053" s="400"/>
      <c r="T1053" s="401"/>
    </row>
    <row r="1054" spans="1:20" ht="30">
      <c r="A1054" s="31">
        <f t="shared" si="95"/>
        <v>674</v>
      </c>
      <c r="B1054" s="27"/>
      <c r="C1054" s="28"/>
      <c r="D1054" s="392"/>
      <c r="E1054" s="55"/>
      <c r="F1054" s="55"/>
      <c r="G1054" s="181" t="s">
        <v>1692</v>
      </c>
      <c r="H1054" s="33" t="s">
        <v>1693</v>
      </c>
      <c r="I1054" s="30"/>
      <c r="J1054" s="30"/>
      <c r="K1054" s="30"/>
      <c r="L1054" s="30"/>
      <c r="M1054" s="30"/>
      <c r="N1054" s="130">
        <v>600</v>
      </c>
      <c r="O1054" s="157">
        <v>0</v>
      </c>
      <c r="P1054" s="158">
        <f t="shared" si="93"/>
        <v>600</v>
      </c>
      <c r="Q1054" s="398"/>
      <c r="R1054" s="399">
        <v>600</v>
      </c>
      <c r="S1054" s="400"/>
      <c r="T1054" s="401"/>
    </row>
    <row r="1055" spans="1:20" ht="45">
      <c r="A1055" s="31">
        <f t="shared" si="95"/>
        <v>675</v>
      </c>
      <c r="B1055" s="27"/>
      <c r="C1055" s="28"/>
      <c r="D1055" s="392"/>
      <c r="E1055" s="55"/>
      <c r="F1055" s="55"/>
      <c r="G1055" s="181" t="s">
        <v>1694</v>
      </c>
      <c r="H1055" s="33" t="s">
        <v>1695</v>
      </c>
      <c r="I1055" s="30"/>
      <c r="J1055" s="30"/>
      <c r="K1055" s="30"/>
      <c r="L1055" s="30"/>
      <c r="M1055" s="30"/>
      <c r="N1055" s="130">
        <v>600</v>
      </c>
      <c r="O1055" s="157">
        <v>0</v>
      </c>
      <c r="P1055" s="158">
        <f t="shared" si="93"/>
        <v>600</v>
      </c>
      <c r="Q1055" s="398"/>
      <c r="R1055" s="399">
        <v>560</v>
      </c>
      <c r="S1055" s="400"/>
      <c r="T1055" s="401"/>
    </row>
    <row r="1056" spans="1:20">
      <c r="A1056" s="31">
        <f t="shared" si="95"/>
        <v>676</v>
      </c>
      <c r="B1056" s="27"/>
      <c r="C1056" s="28"/>
      <c r="D1056" s="392"/>
      <c r="E1056" s="55"/>
      <c r="F1056" s="55"/>
      <c r="G1056" s="181" t="s">
        <v>1696</v>
      </c>
      <c r="H1056" s="33" t="s">
        <v>1697</v>
      </c>
      <c r="I1056" s="30"/>
      <c r="J1056" s="30"/>
      <c r="K1056" s="30"/>
      <c r="L1056" s="30"/>
      <c r="M1056" s="30"/>
      <c r="N1056" s="130">
        <v>600</v>
      </c>
      <c r="O1056" s="157">
        <v>0</v>
      </c>
      <c r="P1056" s="158">
        <f t="shared" si="93"/>
        <v>600</v>
      </c>
      <c r="Q1056" s="398"/>
      <c r="R1056" s="399">
        <v>600</v>
      </c>
      <c r="S1056" s="400"/>
      <c r="T1056" s="401"/>
    </row>
    <row r="1057" spans="1:20" ht="90">
      <c r="A1057" s="31">
        <f t="shared" si="95"/>
        <v>677</v>
      </c>
      <c r="B1057" s="27"/>
      <c r="C1057" s="28"/>
      <c r="D1057" s="392"/>
      <c r="E1057" s="55"/>
      <c r="F1057" s="55"/>
      <c r="G1057" s="181" t="s">
        <v>1698</v>
      </c>
      <c r="H1057" s="33" t="s">
        <v>1699</v>
      </c>
      <c r="I1057" s="30"/>
      <c r="J1057" s="30"/>
      <c r="K1057" s="30"/>
      <c r="L1057" s="30"/>
      <c r="M1057" s="30"/>
      <c r="N1057" s="130">
        <v>450</v>
      </c>
      <c r="O1057" s="157">
        <v>0</v>
      </c>
      <c r="P1057" s="158">
        <f t="shared" si="93"/>
        <v>450</v>
      </c>
      <c r="Q1057" s="398"/>
      <c r="R1057" s="399">
        <v>420</v>
      </c>
      <c r="S1057" s="400"/>
      <c r="T1057" s="401"/>
    </row>
    <row r="1058" spans="1:20" ht="105">
      <c r="A1058" s="31">
        <f t="shared" si="95"/>
        <v>678</v>
      </c>
      <c r="B1058" s="27"/>
      <c r="C1058" s="28"/>
      <c r="D1058" s="392"/>
      <c r="E1058" s="55"/>
      <c r="F1058" s="55"/>
      <c r="G1058" s="181" t="s">
        <v>1700</v>
      </c>
      <c r="H1058" s="33" t="s">
        <v>1701</v>
      </c>
      <c r="I1058" s="30"/>
      <c r="J1058" s="30"/>
      <c r="K1058" s="30"/>
      <c r="L1058" s="30"/>
      <c r="M1058" s="30"/>
      <c r="N1058" s="130">
        <v>450</v>
      </c>
      <c r="O1058" s="157">
        <v>0</v>
      </c>
      <c r="P1058" s="158">
        <f t="shared" si="93"/>
        <v>450</v>
      </c>
      <c r="Q1058" s="398"/>
      <c r="R1058" s="399">
        <v>440</v>
      </c>
      <c r="S1058" s="400"/>
      <c r="T1058" s="401"/>
    </row>
    <row r="1059" spans="1:20" ht="15" customHeight="1">
      <c r="A1059" s="31"/>
      <c r="B1059" s="27"/>
      <c r="C1059" s="28"/>
      <c r="D1059" s="392"/>
      <c r="E1059" s="55"/>
      <c r="F1059" s="55"/>
      <c r="G1059" s="181"/>
      <c r="H1059" s="28" t="s">
        <v>1702</v>
      </c>
      <c r="I1059" s="30"/>
      <c r="J1059" s="30"/>
      <c r="K1059" s="30"/>
      <c r="L1059" s="30"/>
      <c r="M1059" s="30"/>
      <c r="N1059" s="130"/>
      <c r="O1059" s="157"/>
      <c r="P1059" s="158"/>
      <c r="Q1059" s="398"/>
      <c r="R1059" s="399"/>
      <c r="S1059" s="400"/>
      <c r="T1059" s="401"/>
    </row>
    <row r="1060" spans="1:20">
      <c r="A1060" s="31">
        <v>679</v>
      </c>
      <c r="B1060" s="27"/>
      <c r="C1060" s="28"/>
      <c r="D1060" s="392"/>
      <c r="E1060" s="55"/>
      <c r="F1060" s="55"/>
      <c r="G1060" s="181" t="s">
        <v>45</v>
      </c>
      <c r="H1060" s="33" t="s">
        <v>1703</v>
      </c>
      <c r="I1060" s="30"/>
      <c r="J1060" s="30"/>
      <c r="K1060" s="30"/>
      <c r="L1060" s="30"/>
      <c r="M1060" s="30"/>
      <c r="N1060" s="130">
        <v>250</v>
      </c>
      <c r="O1060" s="157">
        <v>0</v>
      </c>
      <c r="P1060" s="158">
        <f t="shared" si="93"/>
        <v>250</v>
      </c>
      <c r="Q1060" s="398"/>
      <c r="R1060" s="399">
        <v>220</v>
      </c>
      <c r="S1060" s="400"/>
      <c r="T1060" s="401"/>
    </row>
    <row r="1061" spans="1:20">
      <c r="A1061" s="31">
        <f>A1060+1</f>
        <v>680</v>
      </c>
      <c r="B1061" s="27"/>
      <c r="C1061" s="28"/>
      <c r="D1061" s="392"/>
      <c r="E1061" s="55"/>
      <c r="F1061" s="55"/>
      <c r="G1061" s="181" t="s">
        <v>45</v>
      </c>
      <c r="H1061" s="33" t="s">
        <v>1704</v>
      </c>
      <c r="I1061" s="30"/>
      <c r="J1061" s="30"/>
      <c r="K1061" s="30"/>
      <c r="L1061" s="30"/>
      <c r="M1061" s="30"/>
      <c r="N1061" s="130">
        <v>400</v>
      </c>
      <c r="O1061" s="157">
        <v>0</v>
      </c>
      <c r="P1061" s="158">
        <f t="shared" si="93"/>
        <v>400</v>
      </c>
      <c r="Q1061" s="398"/>
      <c r="R1061" s="399">
        <v>360</v>
      </c>
      <c r="S1061" s="400"/>
      <c r="T1061" s="401"/>
    </row>
    <row r="1062" spans="1:20">
      <c r="A1062" s="31">
        <f t="shared" ref="A1062:A1064" si="96">A1061+1</f>
        <v>681</v>
      </c>
      <c r="B1062" s="27"/>
      <c r="C1062" s="28"/>
      <c r="D1062" s="392"/>
      <c r="E1062" s="55"/>
      <c r="F1062" s="55"/>
      <c r="G1062" s="181" t="s">
        <v>45</v>
      </c>
      <c r="H1062" s="33" t="s">
        <v>1705</v>
      </c>
      <c r="I1062" s="30"/>
      <c r="J1062" s="30"/>
      <c r="K1062" s="30"/>
      <c r="L1062" s="30"/>
      <c r="M1062" s="30"/>
      <c r="N1062" s="130">
        <v>400</v>
      </c>
      <c r="O1062" s="157">
        <v>0</v>
      </c>
      <c r="P1062" s="158">
        <f t="shared" si="93"/>
        <v>400</v>
      </c>
      <c r="Q1062" s="398"/>
      <c r="R1062" s="399">
        <v>400</v>
      </c>
      <c r="S1062" s="400"/>
      <c r="T1062" s="401"/>
    </row>
    <row r="1063" spans="1:20">
      <c r="A1063" s="31">
        <f t="shared" si="96"/>
        <v>682</v>
      </c>
      <c r="B1063" s="27"/>
      <c r="C1063" s="28"/>
      <c r="D1063" s="392"/>
      <c r="E1063" s="55"/>
      <c r="F1063" s="55"/>
      <c r="G1063" s="181" t="s">
        <v>45</v>
      </c>
      <c r="H1063" s="33" t="s">
        <v>1706</v>
      </c>
      <c r="I1063" s="30"/>
      <c r="J1063" s="30"/>
      <c r="K1063" s="30"/>
      <c r="L1063" s="30"/>
      <c r="M1063" s="30"/>
      <c r="N1063" s="130">
        <v>600</v>
      </c>
      <c r="O1063" s="157">
        <v>0</v>
      </c>
      <c r="P1063" s="158">
        <f t="shared" si="93"/>
        <v>600</v>
      </c>
      <c r="Q1063" s="398"/>
      <c r="R1063" s="399">
        <v>590</v>
      </c>
      <c r="S1063" s="400"/>
      <c r="T1063" s="401"/>
    </row>
    <row r="1064" spans="1:20" ht="30">
      <c r="A1064" s="31">
        <f t="shared" si="96"/>
        <v>683</v>
      </c>
      <c r="B1064" s="27"/>
      <c r="C1064" s="28"/>
      <c r="D1064" s="392"/>
      <c r="E1064" s="55"/>
      <c r="F1064" s="55"/>
      <c r="G1064" s="181" t="s">
        <v>45</v>
      </c>
      <c r="H1064" s="33" t="s">
        <v>1707</v>
      </c>
      <c r="I1064" s="30"/>
      <c r="J1064" s="30"/>
      <c r="K1064" s="30"/>
      <c r="L1064" s="30"/>
      <c r="M1064" s="30"/>
      <c r="N1064" s="130">
        <v>950</v>
      </c>
      <c r="O1064" s="157">
        <v>0</v>
      </c>
      <c r="P1064" s="158">
        <f t="shared" si="93"/>
        <v>950</v>
      </c>
      <c r="Q1064" s="398"/>
      <c r="R1064" s="399">
        <v>940</v>
      </c>
      <c r="S1064" s="400"/>
      <c r="T1064" s="401"/>
    </row>
    <row r="1065" spans="1:20">
      <c r="A1065" s="31"/>
      <c r="B1065" s="27"/>
      <c r="C1065" s="28" t="s">
        <v>1708</v>
      </c>
      <c r="D1065" s="179"/>
      <c r="E1065" s="180"/>
      <c r="F1065" s="180"/>
      <c r="G1065" s="31"/>
      <c r="H1065" s="28" t="s">
        <v>1709</v>
      </c>
      <c r="I1065" s="30"/>
      <c r="J1065" s="30"/>
      <c r="K1065" s="30"/>
      <c r="L1065" s="30"/>
      <c r="M1065" s="30"/>
      <c r="N1065" s="130"/>
      <c r="O1065" s="157"/>
      <c r="P1065" s="158"/>
      <c r="Q1065" s="398"/>
      <c r="R1065" s="399"/>
    </row>
    <row r="1066" spans="1:20" ht="16.899999999999999" customHeight="1">
      <c r="A1066" s="31">
        <v>684</v>
      </c>
      <c r="B1066" s="32" t="s">
        <v>1710</v>
      </c>
      <c r="C1066" s="33" t="s">
        <v>1711</v>
      </c>
      <c r="D1066" s="392">
        <v>200</v>
      </c>
      <c r="E1066" s="55">
        <v>0</v>
      </c>
      <c r="F1066" s="55">
        <f t="shared" ref="F1066:F1067" si="97">D1066</f>
        <v>200</v>
      </c>
      <c r="G1066" s="181" t="s">
        <v>1712</v>
      </c>
      <c r="H1066" s="33" t="s">
        <v>1713</v>
      </c>
      <c r="I1066" s="30">
        <v>9000</v>
      </c>
      <c r="J1066" s="30">
        <v>0</v>
      </c>
      <c r="K1066" s="30">
        <f>I1066+J1066</f>
        <v>9000</v>
      </c>
      <c r="L1066" s="30"/>
      <c r="M1066" s="30"/>
      <c r="N1066" s="130">
        <v>9000</v>
      </c>
      <c r="O1066" s="157">
        <v>0</v>
      </c>
      <c r="P1066" s="158">
        <f t="shared" si="93"/>
        <v>9000</v>
      </c>
      <c r="Q1066" s="398"/>
      <c r="R1066" s="399"/>
      <c r="S1066" s="400"/>
      <c r="T1066" s="401"/>
    </row>
    <row r="1067" spans="1:20">
      <c r="A1067" s="31">
        <f>A1066+1</f>
        <v>685</v>
      </c>
      <c r="B1067" s="37" t="s">
        <v>1714</v>
      </c>
      <c r="C1067" s="33" t="s">
        <v>1715</v>
      </c>
      <c r="D1067" s="392">
        <v>300</v>
      </c>
      <c r="E1067" s="55">
        <v>0</v>
      </c>
      <c r="F1067" s="55">
        <f t="shared" si="97"/>
        <v>300</v>
      </c>
      <c r="G1067" s="181" t="s">
        <v>1716</v>
      </c>
      <c r="H1067" s="182" t="s">
        <v>1717</v>
      </c>
      <c r="I1067" s="30">
        <v>370</v>
      </c>
      <c r="J1067" s="30">
        <v>0</v>
      </c>
      <c r="K1067" s="30">
        <f>I1067+J1067</f>
        <v>370</v>
      </c>
      <c r="L1067" s="30"/>
      <c r="M1067" s="30"/>
      <c r="N1067" s="130">
        <v>400</v>
      </c>
      <c r="O1067" s="157">
        <v>0</v>
      </c>
      <c r="P1067" s="158">
        <f t="shared" si="93"/>
        <v>400</v>
      </c>
      <c r="Q1067" s="398"/>
      <c r="R1067" s="399"/>
      <c r="S1067" s="400"/>
      <c r="T1067" s="401"/>
    </row>
    <row r="1068" spans="1:20" ht="30">
      <c r="A1068" s="31">
        <f t="shared" ref="A1068:A1076" si="98">A1067+1</f>
        <v>686</v>
      </c>
      <c r="B1068" s="37"/>
      <c r="C1068" s="33"/>
      <c r="D1068" s="392"/>
      <c r="E1068" s="55"/>
      <c r="F1068" s="55"/>
      <c r="G1068" s="181"/>
      <c r="H1068" s="182" t="s">
        <v>1718</v>
      </c>
      <c r="I1068" s="30"/>
      <c r="J1068" s="30"/>
      <c r="K1068" s="30"/>
      <c r="L1068" s="30"/>
      <c r="M1068" s="30"/>
      <c r="N1068" s="130">
        <v>2000</v>
      </c>
      <c r="O1068" s="157">
        <v>0</v>
      </c>
      <c r="P1068" s="158">
        <f t="shared" si="93"/>
        <v>2000</v>
      </c>
      <c r="Q1068" s="398"/>
      <c r="R1068" s="399"/>
      <c r="S1068" s="400"/>
      <c r="T1068" s="401"/>
    </row>
    <row r="1069" spans="1:20" ht="16.5" hidden="1" customHeight="1">
      <c r="A1069" s="31">
        <f t="shared" si="98"/>
        <v>687</v>
      </c>
      <c r="B1069" s="37"/>
      <c r="C1069" s="33"/>
      <c r="D1069" s="392"/>
      <c r="E1069" s="55"/>
      <c r="F1069" s="55"/>
      <c r="G1069" s="27"/>
      <c r="H1069" s="28" t="s">
        <v>1708</v>
      </c>
      <c r="I1069" s="36"/>
      <c r="J1069" s="36"/>
      <c r="K1069" s="36"/>
      <c r="L1069" s="30"/>
      <c r="M1069" s="30"/>
      <c r="N1069" s="130"/>
      <c r="O1069" s="157"/>
      <c r="P1069" s="158">
        <f t="shared" si="93"/>
        <v>0</v>
      </c>
      <c r="Q1069" s="398"/>
      <c r="R1069" s="399"/>
      <c r="S1069" s="400"/>
      <c r="T1069" s="401"/>
    </row>
    <row r="1070" spans="1:20" ht="15" hidden="1" customHeight="1">
      <c r="A1070" s="31">
        <f t="shared" si="98"/>
        <v>688</v>
      </c>
      <c r="B1070" s="31">
        <f t="shared" ref="B1070:B1074" si="99">B1069+1</f>
        <v>1</v>
      </c>
      <c r="C1070" s="31">
        <f t="shared" ref="C1070:C1074" si="100">C1069+1</f>
        <v>1</v>
      </c>
      <c r="D1070" s="31">
        <f t="shared" ref="D1070:D1074" si="101">D1069+1</f>
        <v>1</v>
      </c>
      <c r="E1070" s="31">
        <f t="shared" ref="E1070:E1074" si="102">E1069+1</f>
        <v>1</v>
      </c>
      <c r="F1070" s="31">
        <f t="shared" ref="F1070:F1074" si="103">F1069+1</f>
        <v>1</v>
      </c>
      <c r="G1070" s="32" t="s">
        <v>1710</v>
      </c>
      <c r="H1070" s="30" t="s">
        <v>1719</v>
      </c>
      <c r="I1070" s="30">
        <v>500</v>
      </c>
      <c r="J1070" s="30">
        <v>0</v>
      </c>
      <c r="K1070" s="30">
        <f t="shared" ref="K1070:K1076" si="104">I1070+J1070</f>
        <v>500</v>
      </c>
      <c r="L1070" s="30"/>
      <c r="M1070" s="30"/>
      <c r="N1070" s="130"/>
      <c r="O1070" s="157">
        <v>0</v>
      </c>
      <c r="P1070" s="158">
        <f t="shared" si="93"/>
        <v>0</v>
      </c>
      <c r="Q1070" s="398"/>
      <c r="R1070" s="399"/>
      <c r="S1070" s="400"/>
      <c r="T1070" s="401"/>
    </row>
    <row r="1071" spans="1:20" hidden="1">
      <c r="A1071" s="31">
        <f t="shared" si="98"/>
        <v>689</v>
      </c>
      <c r="B1071" s="31">
        <f t="shared" si="99"/>
        <v>2</v>
      </c>
      <c r="C1071" s="31">
        <f t="shared" si="100"/>
        <v>2</v>
      </c>
      <c r="D1071" s="31">
        <f t="shared" si="101"/>
        <v>2</v>
      </c>
      <c r="E1071" s="31">
        <f t="shared" si="102"/>
        <v>2</v>
      </c>
      <c r="F1071" s="31">
        <f t="shared" si="103"/>
        <v>2</v>
      </c>
      <c r="G1071" s="32" t="s">
        <v>1720</v>
      </c>
      <c r="H1071" s="30" t="s">
        <v>1721</v>
      </c>
      <c r="I1071" s="30">
        <v>250</v>
      </c>
      <c r="J1071" s="30">
        <v>0</v>
      </c>
      <c r="K1071" s="30">
        <f t="shared" si="104"/>
        <v>250</v>
      </c>
      <c r="L1071" s="30"/>
      <c r="M1071" s="30"/>
      <c r="N1071" s="130"/>
      <c r="O1071" s="157">
        <v>0</v>
      </c>
      <c r="P1071" s="158">
        <f t="shared" si="93"/>
        <v>0</v>
      </c>
      <c r="Q1071" s="398"/>
      <c r="R1071" s="399"/>
      <c r="S1071" s="400"/>
      <c r="T1071" s="401"/>
    </row>
    <row r="1072" spans="1:20" hidden="1">
      <c r="A1072" s="31">
        <f t="shared" si="98"/>
        <v>690</v>
      </c>
      <c r="B1072" s="31">
        <f t="shared" si="99"/>
        <v>3</v>
      </c>
      <c r="C1072" s="31">
        <f t="shared" si="100"/>
        <v>3</v>
      </c>
      <c r="D1072" s="31">
        <f t="shared" si="101"/>
        <v>3</v>
      </c>
      <c r="E1072" s="31">
        <f t="shared" si="102"/>
        <v>3</v>
      </c>
      <c r="F1072" s="31">
        <f t="shared" si="103"/>
        <v>3</v>
      </c>
      <c r="G1072" s="37" t="s">
        <v>1714</v>
      </c>
      <c r="H1072" s="33" t="s">
        <v>1722</v>
      </c>
      <c r="I1072" s="30">
        <v>250</v>
      </c>
      <c r="J1072" s="30">
        <v>0</v>
      </c>
      <c r="K1072" s="30">
        <f t="shared" si="104"/>
        <v>250</v>
      </c>
      <c r="L1072" s="30"/>
      <c r="M1072" s="30"/>
      <c r="N1072" s="130"/>
      <c r="O1072" s="157">
        <v>0</v>
      </c>
      <c r="P1072" s="158">
        <f t="shared" ref="P1072:P1135" si="105">O1072+N1072</f>
        <v>0</v>
      </c>
      <c r="Q1072" s="398"/>
      <c r="R1072" s="399"/>
      <c r="S1072" s="400"/>
      <c r="T1072" s="401"/>
    </row>
    <row r="1073" spans="1:20" hidden="1">
      <c r="A1073" s="31">
        <f t="shared" si="98"/>
        <v>691</v>
      </c>
      <c r="B1073" s="31">
        <f t="shared" si="99"/>
        <v>4</v>
      </c>
      <c r="C1073" s="31">
        <f t="shared" si="100"/>
        <v>4</v>
      </c>
      <c r="D1073" s="31">
        <f t="shared" si="101"/>
        <v>4</v>
      </c>
      <c r="E1073" s="31">
        <f t="shared" si="102"/>
        <v>4</v>
      </c>
      <c r="F1073" s="31">
        <f t="shared" si="103"/>
        <v>4</v>
      </c>
      <c r="G1073" s="37" t="s">
        <v>1723</v>
      </c>
      <c r="H1073" s="33" t="s">
        <v>1724</v>
      </c>
      <c r="I1073" s="30">
        <v>500</v>
      </c>
      <c r="J1073" s="30">
        <v>0</v>
      </c>
      <c r="K1073" s="30">
        <f t="shared" si="104"/>
        <v>500</v>
      </c>
      <c r="L1073" s="30"/>
      <c r="M1073" s="30"/>
      <c r="N1073" s="130"/>
      <c r="O1073" s="157">
        <v>0</v>
      </c>
      <c r="P1073" s="158">
        <f t="shared" si="105"/>
        <v>0</v>
      </c>
      <c r="Q1073" s="398"/>
      <c r="R1073" s="399"/>
      <c r="S1073" s="400"/>
      <c r="T1073" s="401"/>
    </row>
    <row r="1074" spans="1:20" hidden="1">
      <c r="A1074" s="31">
        <f t="shared" si="98"/>
        <v>692</v>
      </c>
      <c r="B1074" s="31">
        <f t="shared" si="99"/>
        <v>5</v>
      </c>
      <c r="C1074" s="31">
        <f t="shared" si="100"/>
        <v>5</v>
      </c>
      <c r="D1074" s="31">
        <f t="shared" si="101"/>
        <v>5</v>
      </c>
      <c r="E1074" s="31">
        <f t="shared" si="102"/>
        <v>5</v>
      </c>
      <c r="F1074" s="31">
        <f t="shared" si="103"/>
        <v>5</v>
      </c>
      <c r="G1074" s="37" t="s">
        <v>1725</v>
      </c>
      <c r="H1074" s="33" t="s">
        <v>1726</v>
      </c>
      <c r="I1074" s="30">
        <v>750</v>
      </c>
      <c r="J1074" s="30">
        <v>0</v>
      </c>
      <c r="K1074" s="30">
        <f t="shared" si="104"/>
        <v>750</v>
      </c>
      <c r="L1074" s="30"/>
      <c r="M1074" s="30"/>
      <c r="N1074" s="130"/>
      <c r="O1074" s="157">
        <v>0</v>
      </c>
      <c r="P1074" s="158">
        <f t="shared" si="105"/>
        <v>0</v>
      </c>
      <c r="Q1074" s="398"/>
      <c r="R1074" s="399"/>
      <c r="S1074" s="400"/>
      <c r="T1074" s="401"/>
    </row>
    <row r="1075" spans="1:20" ht="21" hidden="1" customHeight="1">
      <c r="A1075" s="31">
        <f t="shared" si="98"/>
        <v>693</v>
      </c>
      <c r="B1075" s="37" t="s">
        <v>1727</v>
      </c>
      <c r="C1075" s="33" t="s">
        <v>1728</v>
      </c>
      <c r="D1075" s="392">
        <v>300</v>
      </c>
      <c r="E1075" s="55">
        <v>0</v>
      </c>
      <c r="F1075" s="55">
        <f>D1075</f>
        <v>300</v>
      </c>
      <c r="G1075" s="37" t="s">
        <v>1729</v>
      </c>
      <c r="H1075" s="33" t="s">
        <v>1730</v>
      </c>
      <c r="I1075" s="30">
        <v>1000</v>
      </c>
      <c r="J1075" s="30">
        <v>0</v>
      </c>
      <c r="K1075" s="30">
        <f t="shared" si="104"/>
        <v>1000</v>
      </c>
      <c r="L1075" s="30"/>
      <c r="M1075" s="30"/>
      <c r="N1075" s="130"/>
      <c r="O1075" s="157">
        <v>0</v>
      </c>
      <c r="P1075" s="158">
        <f t="shared" si="105"/>
        <v>0</v>
      </c>
      <c r="Q1075" s="398"/>
      <c r="R1075" s="399"/>
      <c r="S1075" s="400"/>
      <c r="T1075" s="401"/>
    </row>
    <row r="1076" spans="1:20" hidden="1">
      <c r="A1076" s="31">
        <f t="shared" si="98"/>
        <v>694</v>
      </c>
      <c r="B1076" s="32" t="s">
        <v>1731</v>
      </c>
      <c r="C1076" s="33" t="s">
        <v>1732</v>
      </c>
      <c r="D1076" s="442">
        <v>200</v>
      </c>
      <c r="E1076" s="55">
        <v>0</v>
      </c>
      <c r="F1076" s="55">
        <f>D1076</f>
        <v>200</v>
      </c>
      <c r="G1076" s="37" t="s">
        <v>1733</v>
      </c>
      <c r="H1076" s="33" t="s">
        <v>1734</v>
      </c>
      <c r="I1076" s="30">
        <v>500</v>
      </c>
      <c r="J1076" s="30">
        <v>0</v>
      </c>
      <c r="K1076" s="30">
        <f t="shared" si="104"/>
        <v>500</v>
      </c>
      <c r="L1076" s="30"/>
      <c r="M1076" s="30"/>
      <c r="N1076" s="130"/>
      <c r="O1076" s="157">
        <v>0</v>
      </c>
      <c r="P1076" s="158">
        <f t="shared" si="105"/>
        <v>0</v>
      </c>
      <c r="Q1076" s="398"/>
      <c r="R1076" s="399"/>
      <c r="S1076" s="400"/>
      <c r="T1076" s="401"/>
    </row>
    <row r="1077" spans="1:20">
      <c r="A1077" s="31"/>
      <c r="B1077" s="37" t="s">
        <v>1735</v>
      </c>
      <c r="C1077" s="33" t="s">
        <v>1736</v>
      </c>
      <c r="D1077" s="442">
        <v>150</v>
      </c>
      <c r="E1077" s="55">
        <v>0</v>
      </c>
      <c r="F1077" s="55">
        <f>D1077</f>
        <v>150</v>
      </c>
      <c r="G1077" s="31"/>
      <c r="H1077" s="28" t="s">
        <v>1609</v>
      </c>
      <c r="I1077" s="30"/>
      <c r="J1077" s="30"/>
      <c r="K1077" s="30"/>
      <c r="L1077" s="30"/>
      <c r="M1077" s="30"/>
      <c r="N1077" s="130"/>
      <c r="O1077" s="157"/>
      <c r="P1077" s="158"/>
      <c r="Q1077" s="398"/>
      <c r="R1077" s="399"/>
    </row>
    <row r="1078" spans="1:20">
      <c r="A1078" s="31">
        <v>687</v>
      </c>
      <c r="B1078" s="37"/>
      <c r="C1078" s="33"/>
      <c r="D1078" s="442"/>
      <c r="E1078" s="55"/>
      <c r="F1078" s="55"/>
      <c r="G1078" s="31" t="s">
        <v>1737</v>
      </c>
      <c r="H1078" s="33" t="s">
        <v>1738</v>
      </c>
      <c r="I1078" s="30"/>
      <c r="J1078" s="30"/>
      <c r="K1078" s="30"/>
      <c r="L1078" s="30"/>
      <c r="M1078" s="30"/>
      <c r="N1078" s="130">
        <v>200</v>
      </c>
      <c r="O1078" s="157">
        <v>0</v>
      </c>
      <c r="P1078" s="158">
        <f t="shared" si="105"/>
        <v>200</v>
      </c>
      <c r="Q1078" s="398"/>
      <c r="R1078" s="399">
        <v>200</v>
      </c>
    </row>
    <row r="1079" spans="1:20">
      <c r="A1079" s="31">
        <f>A1078+1</f>
        <v>688</v>
      </c>
      <c r="B1079" s="32" t="s">
        <v>1739</v>
      </c>
      <c r="C1079" s="33" t="s">
        <v>1740</v>
      </c>
      <c r="D1079" s="442">
        <v>250</v>
      </c>
      <c r="E1079" s="55">
        <v>0</v>
      </c>
      <c r="F1079" s="55">
        <f>D1079</f>
        <v>250</v>
      </c>
      <c r="G1079" s="32" t="s">
        <v>1741</v>
      </c>
      <c r="H1079" s="33" t="s">
        <v>1742</v>
      </c>
      <c r="I1079" s="30">
        <v>150</v>
      </c>
      <c r="J1079" s="30">
        <v>0</v>
      </c>
      <c r="K1079" s="30">
        <f>I1079+J1079</f>
        <v>150</v>
      </c>
      <c r="L1079" s="30">
        <v>100</v>
      </c>
      <c r="M1079" s="30"/>
      <c r="N1079" s="130">
        <v>150</v>
      </c>
      <c r="O1079" s="157">
        <v>0</v>
      </c>
      <c r="P1079" s="158">
        <f t="shared" si="105"/>
        <v>150</v>
      </c>
      <c r="Q1079" s="398"/>
      <c r="R1079" s="399"/>
      <c r="S1079" s="400"/>
      <c r="T1079" s="401"/>
    </row>
    <row r="1080" spans="1:20">
      <c r="A1080" s="31">
        <f t="shared" ref="A1080:A1143" si="106">A1079+1</f>
        <v>689</v>
      </c>
      <c r="B1080" s="32"/>
      <c r="C1080" s="33"/>
      <c r="D1080" s="392"/>
      <c r="E1080" s="55"/>
      <c r="F1080" s="55"/>
      <c r="G1080" s="32" t="s">
        <v>1743</v>
      </c>
      <c r="H1080" s="33" t="s">
        <v>1744</v>
      </c>
      <c r="I1080" s="30">
        <v>200</v>
      </c>
      <c r="J1080" s="30">
        <v>0</v>
      </c>
      <c r="K1080" s="30">
        <f>I1080+J1080</f>
        <v>200</v>
      </c>
      <c r="L1080" s="30">
        <v>150</v>
      </c>
      <c r="M1080" s="30"/>
      <c r="N1080" s="130">
        <v>200</v>
      </c>
      <c r="O1080" s="157">
        <v>0</v>
      </c>
      <c r="P1080" s="158">
        <f t="shared" si="105"/>
        <v>200</v>
      </c>
      <c r="Q1080" s="398"/>
      <c r="R1080" s="399"/>
      <c r="S1080" s="400"/>
      <c r="T1080" s="401"/>
    </row>
    <row r="1081" spans="1:20">
      <c r="A1081" s="31">
        <f t="shared" si="106"/>
        <v>690</v>
      </c>
      <c r="B1081" s="32"/>
      <c r="C1081" s="33"/>
      <c r="D1081" s="392"/>
      <c r="E1081" s="55"/>
      <c r="F1081" s="55"/>
      <c r="G1081" s="181" t="s">
        <v>1745</v>
      </c>
      <c r="H1081" s="33" t="s">
        <v>1746</v>
      </c>
      <c r="I1081" s="30">
        <v>300</v>
      </c>
      <c r="J1081" s="30">
        <v>0</v>
      </c>
      <c r="K1081" s="30">
        <f>I1081+J1081</f>
        <v>300</v>
      </c>
      <c r="L1081" s="30">
        <v>400</v>
      </c>
      <c r="M1081" s="30"/>
      <c r="N1081" s="130">
        <v>400</v>
      </c>
      <c r="O1081" s="157">
        <v>0</v>
      </c>
      <c r="P1081" s="158">
        <f t="shared" si="105"/>
        <v>400</v>
      </c>
      <c r="Q1081" s="398"/>
      <c r="R1081" s="399">
        <v>400</v>
      </c>
      <c r="S1081" s="400"/>
      <c r="T1081" s="400"/>
    </row>
    <row r="1082" spans="1:20" ht="15" customHeight="1">
      <c r="A1082" s="31">
        <f t="shared" si="106"/>
        <v>691</v>
      </c>
      <c r="B1082" s="32"/>
      <c r="C1082" s="33"/>
      <c r="D1082" s="392"/>
      <c r="E1082" s="55"/>
      <c r="F1082" s="55"/>
      <c r="G1082" s="181" t="s">
        <v>1747</v>
      </c>
      <c r="H1082" s="33" t="s">
        <v>1748</v>
      </c>
      <c r="I1082" s="30">
        <v>400</v>
      </c>
      <c r="J1082" s="30">
        <v>0</v>
      </c>
      <c r="K1082" s="30">
        <f>I1082+J1082</f>
        <v>400</v>
      </c>
      <c r="L1082" s="30">
        <v>800</v>
      </c>
      <c r="M1082" s="30"/>
      <c r="N1082" s="130">
        <v>500</v>
      </c>
      <c r="O1082" s="157">
        <v>0</v>
      </c>
      <c r="P1082" s="158">
        <f t="shared" si="105"/>
        <v>500</v>
      </c>
      <c r="Q1082" s="398"/>
      <c r="R1082" s="399">
        <v>500</v>
      </c>
      <c r="S1082" s="400"/>
      <c r="T1082" s="400"/>
    </row>
    <row r="1083" spans="1:20" ht="15" customHeight="1">
      <c r="A1083" s="31">
        <f t="shared" si="106"/>
        <v>692</v>
      </c>
      <c r="B1083" s="32"/>
      <c r="C1083" s="33"/>
      <c r="D1083" s="392"/>
      <c r="E1083" s="55"/>
      <c r="F1083" s="55"/>
      <c r="G1083" s="181" t="s">
        <v>1749</v>
      </c>
      <c r="H1083" s="33" t="s">
        <v>1750</v>
      </c>
      <c r="I1083" s="30"/>
      <c r="J1083" s="30"/>
      <c r="K1083" s="30"/>
      <c r="L1083" s="30"/>
      <c r="M1083" s="30"/>
      <c r="N1083" s="130">
        <v>500</v>
      </c>
      <c r="O1083" s="157">
        <v>0</v>
      </c>
      <c r="P1083" s="158">
        <f t="shared" si="105"/>
        <v>500</v>
      </c>
      <c r="Q1083" s="398"/>
      <c r="R1083" s="399">
        <v>500</v>
      </c>
      <c r="S1083" s="400"/>
      <c r="T1083" s="400"/>
    </row>
    <row r="1084" spans="1:20" ht="15" customHeight="1">
      <c r="A1084" s="31">
        <f t="shared" si="106"/>
        <v>693</v>
      </c>
      <c r="B1084" s="32"/>
      <c r="C1084" s="33"/>
      <c r="D1084" s="392"/>
      <c r="E1084" s="55"/>
      <c r="F1084" s="55"/>
      <c r="G1084" s="181" t="s">
        <v>1751</v>
      </c>
      <c r="H1084" s="270" t="s">
        <v>1752</v>
      </c>
      <c r="I1084" s="30">
        <v>350</v>
      </c>
      <c r="J1084" s="30">
        <v>0</v>
      </c>
      <c r="K1084" s="30">
        <f>I1084+J1084</f>
        <v>350</v>
      </c>
      <c r="L1084" s="30">
        <v>400</v>
      </c>
      <c r="M1084" s="30"/>
      <c r="N1084" s="130">
        <v>400</v>
      </c>
      <c r="O1084" s="157">
        <v>0</v>
      </c>
      <c r="P1084" s="158">
        <f t="shared" si="105"/>
        <v>400</v>
      </c>
      <c r="Q1084" s="398"/>
      <c r="R1084" s="399"/>
      <c r="S1084" s="400"/>
      <c r="T1084" s="401"/>
    </row>
    <row r="1085" spans="1:20" ht="15" customHeight="1">
      <c r="A1085" s="31">
        <f t="shared" si="106"/>
        <v>694</v>
      </c>
      <c r="B1085" s="32"/>
      <c r="C1085" s="33"/>
      <c r="D1085" s="392"/>
      <c r="E1085" s="55"/>
      <c r="F1085" s="55"/>
      <c r="G1085" s="181" t="s">
        <v>1753</v>
      </c>
      <c r="H1085" s="33" t="s">
        <v>1754</v>
      </c>
      <c r="I1085" s="30">
        <v>350</v>
      </c>
      <c r="J1085" s="30">
        <v>0</v>
      </c>
      <c r="K1085" s="30">
        <f>J1085+I1085</f>
        <v>350</v>
      </c>
      <c r="L1085" s="30"/>
      <c r="M1085" s="30"/>
      <c r="N1085" s="130">
        <v>400</v>
      </c>
      <c r="O1085" s="157">
        <v>0</v>
      </c>
      <c r="P1085" s="158">
        <f t="shared" si="105"/>
        <v>400</v>
      </c>
      <c r="Q1085" s="398"/>
      <c r="R1085" s="399"/>
      <c r="S1085" s="400"/>
      <c r="T1085" s="401"/>
    </row>
    <row r="1086" spans="1:20" ht="15" customHeight="1">
      <c r="A1086" s="31">
        <f t="shared" si="106"/>
        <v>695</v>
      </c>
      <c r="B1086" s="32"/>
      <c r="C1086" s="33"/>
      <c r="D1086" s="392"/>
      <c r="E1086" s="55"/>
      <c r="F1086" s="55"/>
      <c r="G1086" s="181" t="s">
        <v>1755</v>
      </c>
      <c r="H1086" s="33" t="s">
        <v>1756</v>
      </c>
      <c r="I1086" s="30">
        <v>300</v>
      </c>
      <c r="J1086" s="30">
        <v>0</v>
      </c>
      <c r="K1086" s="30">
        <f>J1086+I1086</f>
        <v>300</v>
      </c>
      <c r="L1086" s="30"/>
      <c r="M1086" s="30"/>
      <c r="N1086" s="130">
        <v>500</v>
      </c>
      <c r="O1086" s="157">
        <v>0</v>
      </c>
      <c r="P1086" s="158">
        <f t="shared" si="105"/>
        <v>500</v>
      </c>
      <c r="Q1086" s="398"/>
      <c r="R1086" s="399">
        <v>500</v>
      </c>
      <c r="S1086" s="400"/>
      <c r="T1086" s="401"/>
    </row>
    <row r="1087" spans="1:20" ht="15" customHeight="1">
      <c r="A1087" s="31">
        <f t="shared" si="106"/>
        <v>696</v>
      </c>
      <c r="B1087" s="32"/>
      <c r="C1087" s="33"/>
      <c r="D1087" s="392"/>
      <c r="E1087" s="55"/>
      <c r="F1087" s="55"/>
      <c r="G1087" s="181" t="s">
        <v>1757</v>
      </c>
      <c r="H1087" s="33" t="s">
        <v>1758</v>
      </c>
      <c r="I1087" s="30">
        <v>250</v>
      </c>
      <c r="J1087" s="30">
        <v>0</v>
      </c>
      <c r="K1087" s="30">
        <f>J1087+I1087</f>
        <v>250</v>
      </c>
      <c r="L1087" s="30"/>
      <c r="M1087" s="30"/>
      <c r="N1087" s="130">
        <v>500</v>
      </c>
      <c r="O1087" s="157">
        <v>0</v>
      </c>
      <c r="P1087" s="158">
        <f t="shared" si="105"/>
        <v>500</v>
      </c>
      <c r="Q1087" s="398"/>
      <c r="R1087" s="399">
        <v>500</v>
      </c>
      <c r="S1087" s="400"/>
      <c r="T1087" s="401"/>
    </row>
    <row r="1088" spans="1:20" ht="15" customHeight="1">
      <c r="A1088" s="31">
        <f t="shared" si="106"/>
        <v>697</v>
      </c>
      <c r="B1088" s="32"/>
      <c r="C1088" s="33"/>
      <c r="D1088" s="392"/>
      <c r="E1088" s="55"/>
      <c r="F1088" s="55"/>
      <c r="G1088" s="181" t="s">
        <v>1759</v>
      </c>
      <c r="H1088" s="33" t="s">
        <v>1760</v>
      </c>
      <c r="I1088" s="30">
        <v>450</v>
      </c>
      <c r="J1088" s="30">
        <v>0</v>
      </c>
      <c r="K1088" s="30">
        <f>J1088+I1088</f>
        <v>450</v>
      </c>
      <c r="L1088" s="30"/>
      <c r="M1088" s="30"/>
      <c r="N1088" s="130">
        <v>500</v>
      </c>
      <c r="O1088" s="157">
        <v>0</v>
      </c>
      <c r="P1088" s="158">
        <f t="shared" si="105"/>
        <v>500</v>
      </c>
      <c r="Q1088" s="398"/>
      <c r="R1088" s="399">
        <v>500</v>
      </c>
      <c r="S1088" s="400"/>
      <c r="T1088" s="401"/>
    </row>
    <row r="1089" spans="1:20" ht="15" customHeight="1">
      <c r="A1089" s="31">
        <f t="shared" si="106"/>
        <v>698</v>
      </c>
      <c r="B1089" s="32" t="s">
        <v>1761</v>
      </c>
      <c r="C1089" s="33" t="s">
        <v>1762</v>
      </c>
      <c r="D1089" s="392">
        <v>250</v>
      </c>
      <c r="E1089" s="55">
        <v>0</v>
      </c>
      <c r="F1089" s="55">
        <f t="shared" ref="F1089:F1118" si="107">D1089</f>
        <v>250</v>
      </c>
      <c r="G1089" s="181" t="s">
        <v>1763</v>
      </c>
      <c r="H1089" s="33" t="s">
        <v>1764</v>
      </c>
      <c r="I1089" s="30">
        <v>250</v>
      </c>
      <c r="J1089" s="30">
        <v>0</v>
      </c>
      <c r="K1089" s="30">
        <f t="shared" ref="K1089:K1125" si="108">I1089+J1089</f>
        <v>250</v>
      </c>
      <c r="L1089" s="30">
        <v>300</v>
      </c>
      <c r="M1089" s="30"/>
      <c r="N1089" s="130">
        <v>300</v>
      </c>
      <c r="O1089" s="157">
        <v>0</v>
      </c>
      <c r="P1089" s="158">
        <f t="shared" si="105"/>
        <v>300</v>
      </c>
      <c r="Q1089" s="398"/>
      <c r="R1089" s="399">
        <v>300</v>
      </c>
      <c r="S1089" s="400"/>
      <c r="T1089" s="401"/>
    </row>
    <row r="1090" spans="1:20" ht="15" customHeight="1">
      <c r="A1090" s="31">
        <f t="shared" si="106"/>
        <v>699</v>
      </c>
      <c r="B1090" s="32" t="s">
        <v>1765</v>
      </c>
      <c r="C1090" s="33" t="s">
        <v>1742</v>
      </c>
      <c r="D1090" s="392">
        <v>100</v>
      </c>
      <c r="E1090" s="55">
        <v>0</v>
      </c>
      <c r="F1090" s="55">
        <f t="shared" si="107"/>
        <v>100</v>
      </c>
      <c r="G1090" s="181" t="s">
        <v>1766</v>
      </c>
      <c r="H1090" s="33" t="s">
        <v>1767</v>
      </c>
      <c r="I1090" s="30">
        <v>300</v>
      </c>
      <c r="J1090" s="30">
        <v>0</v>
      </c>
      <c r="K1090" s="30">
        <f t="shared" si="108"/>
        <v>300</v>
      </c>
      <c r="L1090" s="30"/>
      <c r="M1090" s="30">
        <v>300</v>
      </c>
      <c r="N1090" s="130">
        <v>400</v>
      </c>
      <c r="O1090" s="157">
        <v>0</v>
      </c>
      <c r="P1090" s="158">
        <f t="shared" si="105"/>
        <v>400</v>
      </c>
      <c r="Q1090" s="398"/>
      <c r="R1090" s="399">
        <v>350</v>
      </c>
      <c r="S1090" s="400"/>
      <c r="T1090" s="401"/>
    </row>
    <row r="1091" spans="1:20" ht="15" customHeight="1">
      <c r="A1091" s="31">
        <f t="shared" si="106"/>
        <v>700</v>
      </c>
      <c r="B1091" s="37" t="s">
        <v>1768</v>
      </c>
      <c r="C1091" s="33" t="s">
        <v>1769</v>
      </c>
      <c r="D1091" s="442">
        <v>150</v>
      </c>
      <c r="E1091" s="55">
        <v>0</v>
      </c>
      <c r="F1091" s="55">
        <f t="shared" si="107"/>
        <v>150</v>
      </c>
      <c r="G1091" s="181" t="s">
        <v>136</v>
      </c>
      <c r="H1091" s="33" t="s">
        <v>137</v>
      </c>
      <c r="I1091" s="30">
        <v>150</v>
      </c>
      <c r="J1091" s="30">
        <v>0</v>
      </c>
      <c r="K1091" s="30">
        <f t="shared" si="108"/>
        <v>150</v>
      </c>
      <c r="L1091" s="30">
        <v>150</v>
      </c>
      <c r="M1091" s="30"/>
      <c r="N1091" s="130">
        <v>250</v>
      </c>
      <c r="O1091" s="157">
        <v>0</v>
      </c>
      <c r="P1091" s="158">
        <f t="shared" si="105"/>
        <v>250</v>
      </c>
      <c r="Q1091" s="398"/>
      <c r="R1091" s="399">
        <v>200</v>
      </c>
      <c r="S1091" s="400"/>
      <c r="T1091" s="272" t="s">
        <v>1770</v>
      </c>
    </row>
    <row r="1092" spans="1:20" ht="15" customHeight="1">
      <c r="A1092" s="31">
        <f t="shared" si="106"/>
        <v>701</v>
      </c>
      <c r="B1092" s="32" t="s">
        <v>1771</v>
      </c>
      <c r="C1092" s="33" t="s">
        <v>1772</v>
      </c>
      <c r="D1092" s="442">
        <v>250</v>
      </c>
      <c r="E1092" s="55">
        <v>0</v>
      </c>
      <c r="F1092" s="55">
        <f t="shared" si="107"/>
        <v>250</v>
      </c>
      <c r="G1092" s="181" t="s">
        <v>1773</v>
      </c>
      <c r="H1092" s="33" t="s">
        <v>1774</v>
      </c>
      <c r="I1092" s="30">
        <v>250</v>
      </c>
      <c r="J1092" s="30">
        <v>0</v>
      </c>
      <c r="K1092" s="30">
        <f t="shared" si="108"/>
        <v>250</v>
      </c>
      <c r="L1092" s="30"/>
      <c r="M1092" s="30"/>
      <c r="N1092" s="130">
        <v>300</v>
      </c>
      <c r="O1092" s="157">
        <v>0</v>
      </c>
      <c r="P1092" s="158">
        <f t="shared" si="105"/>
        <v>300</v>
      </c>
      <c r="Q1092" s="398"/>
      <c r="R1092" s="399">
        <v>250</v>
      </c>
      <c r="S1092" s="400"/>
      <c r="T1092" s="272" t="s">
        <v>1770</v>
      </c>
    </row>
    <row r="1093" spans="1:20" ht="15" customHeight="1">
      <c r="A1093" s="31">
        <f t="shared" si="106"/>
        <v>702</v>
      </c>
      <c r="B1093" s="32"/>
      <c r="C1093" s="33"/>
      <c r="D1093" s="442"/>
      <c r="E1093" s="55"/>
      <c r="F1093" s="55"/>
      <c r="G1093" s="181" t="s">
        <v>1775</v>
      </c>
      <c r="H1093" s="33" t="s">
        <v>1776</v>
      </c>
      <c r="I1093" s="30"/>
      <c r="J1093" s="30"/>
      <c r="K1093" s="30"/>
      <c r="L1093" s="30"/>
      <c r="M1093" s="30"/>
      <c r="N1093" s="130">
        <v>300</v>
      </c>
      <c r="O1093" s="157">
        <v>0</v>
      </c>
      <c r="P1093" s="158">
        <f t="shared" si="105"/>
        <v>300</v>
      </c>
      <c r="Q1093" s="398"/>
      <c r="R1093" s="399">
        <v>300</v>
      </c>
      <c r="S1093" s="400"/>
      <c r="T1093" s="272" t="s">
        <v>1770</v>
      </c>
    </row>
    <row r="1094" spans="1:20" ht="15" customHeight="1">
      <c r="A1094" s="31">
        <f t="shared" si="106"/>
        <v>703</v>
      </c>
      <c r="B1094" s="37" t="s">
        <v>1777</v>
      </c>
      <c r="C1094" s="33" t="s">
        <v>1778</v>
      </c>
      <c r="D1094" s="442">
        <v>150</v>
      </c>
      <c r="E1094" s="55">
        <v>0</v>
      </c>
      <c r="F1094" s="55">
        <f t="shared" si="107"/>
        <v>150</v>
      </c>
      <c r="G1094" s="181" t="s">
        <v>1779</v>
      </c>
      <c r="H1094" s="33" t="s">
        <v>1780</v>
      </c>
      <c r="I1094" s="30">
        <v>250</v>
      </c>
      <c r="J1094" s="30">
        <v>0</v>
      </c>
      <c r="K1094" s="30">
        <f t="shared" si="108"/>
        <v>250</v>
      </c>
      <c r="L1094" s="30"/>
      <c r="M1094" s="30"/>
      <c r="N1094" s="130">
        <v>300</v>
      </c>
      <c r="O1094" s="157">
        <v>0</v>
      </c>
      <c r="P1094" s="158">
        <f t="shared" si="105"/>
        <v>300</v>
      </c>
      <c r="Q1094" s="398"/>
      <c r="R1094" s="399">
        <v>300</v>
      </c>
      <c r="S1094" s="400" t="s">
        <v>1781</v>
      </c>
      <c r="T1094" s="401"/>
    </row>
    <row r="1095" spans="1:20" ht="15" customHeight="1">
      <c r="A1095" s="31">
        <f t="shared" si="106"/>
        <v>704</v>
      </c>
      <c r="B1095" s="37"/>
      <c r="C1095" s="33"/>
      <c r="D1095" s="442"/>
      <c r="E1095" s="55"/>
      <c r="F1095" s="55"/>
      <c r="G1095" s="181" t="s">
        <v>1782</v>
      </c>
      <c r="H1095" s="33" t="s">
        <v>1783</v>
      </c>
      <c r="I1095" s="30"/>
      <c r="J1095" s="30"/>
      <c r="K1095" s="30"/>
      <c r="L1095" s="30"/>
      <c r="M1095" s="30"/>
      <c r="N1095" s="130">
        <v>500</v>
      </c>
      <c r="O1095" s="157">
        <v>0</v>
      </c>
      <c r="P1095" s="158">
        <f t="shared" si="105"/>
        <v>500</v>
      </c>
      <c r="Q1095" s="398"/>
      <c r="R1095" s="399">
        <v>500</v>
      </c>
      <c r="S1095" s="400"/>
      <c r="T1095" s="401"/>
    </row>
    <row r="1096" spans="1:20" ht="15" customHeight="1">
      <c r="A1096" s="31">
        <f t="shared" si="106"/>
        <v>705</v>
      </c>
      <c r="B1096" s="37" t="s">
        <v>1784</v>
      </c>
      <c r="C1096" s="71" t="s">
        <v>1785</v>
      </c>
      <c r="D1096" s="442">
        <v>300</v>
      </c>
      <c r="E1096" s="55">
        <v>0</v>
      </c>
      <c r="F1096" s="55">
        <f t="shared" si="107"/>
        <v>300</v>
      </c>
      <c r="G1096" s="181" t="s">
        <v>1786</v>
      </c>
      <c r="H1096" s="33" t="s">
        <v>1787</v>
      </c>
      <c r="I1096" s="30">
        <v>250</v>
      </c>
      <c r="J1096" s="30">
        <v>0</v>
      </c>
      <c r="K1096" s="30">
        <f t="shared" si="108"/>
        <v>250</v>
      </c>
      <c r="L1096" s="30">
        <v>300</v>
      </c>
      <c r="M1096" s="30">
        <v>200</v>
      </c>
      <c r="N1096" s="130">
        <v>300</v>
      </c>
      <c r="O1096" s="157">
        <v>0</v>
      </c>
      <c r="P1096" s="158">
        <f t="shared" si="105"/>
        <v>300</v>
      </c>
      <c r="Q1096" s="398"/>
      <c r="R1096" s="399"/>
      <c r="S1096" s="400"/>
      <c r="T1096" s="401"/>
    </row>
    <row r="1097" spans="1:20" ht="15" customHeight="1">
      <c r="A1097" s="31">
        <f t="shared" si="106"/>
        <v>706</v>
      </c>
      <c r="B1097" s="32" t="s">
        <v>1761</v>
      </c>
      <c r="C1097" s="33" t="s">
        <v>1746</v>
      </c>
      <c r="D1097" s="442">
        <v>250</v>
      </c>
      <c r="E1097" s="55">
        <v>0</v>
      </c>
      <c r="F1097" s="55">
        <f t="shared" si="107"/>
        <v>250</v>
      </c>
      <c r="G1097" s="181" t="s">
        <v>1788</v>
      </c>
      <c r="H1097" s="33" t="s">
        <v>1789</v>
      </c>
      <c r="I1097" s="30">
        <v>300</v>
      </c>
      <c r="J1097" s="30">
        <v>0</v>
      </c>
      <c r="K1097" s="30">
        <f t="shared" si="108"/>
        <v>300</v>
      </c>
      <c r="L1097" s="30"/>
      <c r="M1097" s="30">
        <v>300</v>
      </c>
      <c r="N1097" s="130">
        <v>400</v>
      </c>
      <c r="O1097" s="157">
        <v>0</v>
      </c>
      <c r="P1097" s="158">
        <f t="shared" si="105"/>
        <v>400</v>
      </c>
      <c r="Q1097" s="398"/>
      <c r="R1097" s="399"/>
      <c r="S1097" s="400"/>
      <c r="T1097" s="401"/>
    </row>
    <row r="1098" spans="1:20" ht="15" customHeight="1">
      <c r="A1098" s="31">
        <f t="shared" si="106"/>
        <v>707</v>
      </c>
      <c r="B1098" s="32" t="s">
        <v>1790</v>
      </c>
      <c r="C1098" s="33" t="s">
        <v>1791</v>
      </c>
      <c r="D1098" s="442">
        <v>250</v>
      </c>
      <c r="E1098" s="55">
        <v>0</v>
      </c>
      <c r="F1098" s="55">
        <f t="shared" si="107"/>
        <v>250</v>
      </c>
      <c r="G1098" s="181" t="s">
        <v>1792</v>
      </c>
      <c r="H1098" s="33" t="s">
        <v>1793</v>
      </c>
      <c r="I1098" s="30">
        <v>250</v>
      </c>
      <c r="J1098" s="30">
        <v>0</v>
      </c>
      <c r="K1098" s="30">
        <f t="shared" si="108"/>
        <v>250</v>
      </c>
      <c r="L1098" s="30"/>
      <c r="M1098" s="30"/>
      <c r="N1098" s="130">
        <v>300</v>
      </c>
      <c r="O1098" s="157">
        <v>0</v>
      </c>
      <c r="P1098" s="158">
        <f t="shared" si="105"/>
        <v>300</v>
      </c>
      <c r="Q1098" s="398"/>
      <c r="R1098" s="399"/>
      <c r="S1098" s="400"/>
      <c r="T1098" s="401"/>
    </row>
    <row r="1099" spans="1:20" ht="15" customHeight="1">
      <c r="A1099" s="31">
        <f t="shared" si="106"/>
        <v>708</v>
      </c>
      <c r="B1099" s="32" t="s">
        <v>1794</v>
      </c>
      <c r="C1099" s="33" t="s">
        <v>1795</v>
      </c>
      <c r="D1099" s="392">
        <v>250</v>
      </c>
      <c r="E1099" s="55">
        <v>0</v>
      </c>
      <c r="F1099" s="55">
        <f t="shared" si="107"/>
        <v>250</v>
      </c>
      <c r="G1099" s="181" t="s">
        <v>1796</v>
      </c>
      <c r="H1099" s="33" t="s">
        <v>1797</v>
      </c>
      <c r="I1099" s="30">
        <v>200</v>
      </c>
      <c r="J1099" s="30">
        <v>0</v>
      </c>
      <c r="K1099" s="30">
        <f t="shared" si="108"/>
        <v>200</v>
      </c>
      <c r="L1099" s="30"/>
      <c r="M1099" s="30">
        <v>200</v>
      </c>
      <c r="N1099" s="130">
        <v>300</v>
      </c>
      <c r="O1099" s="157">
        <v>0</v>
      </c>
      <c r="P1099" s="158">
        <f t="shared" si="105"/>
        <v>300</v>
      </c>
      <c r="Q1099" s="398"/>
      <c r="R1099" s="399">
        <v>300</v>
      </c>
      <c r="S1099" s="400" t="s">
        <v>1798</v>
      </c>
      <c r="T1099" s="401"/>
    </row>
    <row r="1100" spans="1:20" ht="15" customHeight="1">
      <c r="A1100" s="31">
        <f t="shared" si="106"/>
        <v>709</v>
      </c>
      <c r="B1100" s="37" t="s">
        <v>1799</v>
      </c>
      <c r="C1100" s="33" t="s">
        <v>1800</v>
      </c>
      <c r="D1100" s="442">
        <v>250</v>
      </c>
      <c r="E1100" s="55">
        <v>0</v>
      </c>
      <c r="F1100" s="55">
        <f t="shared" si="107"/>
        <v>250</v>
      </c>
      <c r="G1100" s="181" t="s">
        <v>1801</v>
      </c>
      <c r="H1100" s="71" t="s">
        <v>1802</v>
      </c>
      <c r="I1100" s="30">
        <v>300</v>
      </c>
      <c r="J1100" s="30">
        <v>0</v>
      </c>
      <c r="K1100" s="30">
        <f t="shared" si="108"/>
        <v>300</v>
      </c>
      <c r="L1100" s="30"/>
      <c r="M1100" s="30"/>
      <c r="N1100" s="130">
        <v>400</v>
      </c>
      <c r="O1100" s="157">
        <v>0</v>
      </c>
      <c r="P1100" s="158">
        <f t="shared" si="105"/>
        <v>400</v>
      </c>
      <c r="Q1100" s="398"/>
      <c r="R1100" s="399">
        <v>350</v>
      </c>
      <c r="S1100" s="400" t="s">
        <v>1803</v>
      </c>
      <c r="T1100" s="400" t="s">
        <v>1796</v>
      </c>
    </row>
    <row r="1101" spans="1:20" ht="15" customHeight="1">
      <c r="A1101" s="31">
        <f t="shared" si="106"/>
        <v>710</v>
      </c>
      <c r="B1101" s="32"/>
      <c r="C1101" s="28" t="s">
        <v>1804</v>
      </c>
      <c r="D1101" s="392"/>
      <c r="E1101" s="55"/>
      <c r="F1101" s="55"/>
      <c r="G1101" s="181" t="s">
        <v>1805</v>
      </c>
      <c r="H1101" s="33" t="s">
        <v>1806</v>
      </c>
      <c r="I1101" s="30">
        <v>250</v>
      </c>
      <c r="J1101" s="30">
        <v>0</v>
      </c>
      <c r="K1101" s="30">
        <f t="shared" si="108"/>
        <v>250</v>
      </c>
      <c r="L1101" s="30">
        <v>350</v>
      </c>
      <c r="M1101" s="30"/>
      <c r="N1101" s="130">
        <v>400</v>
      </c>
      <c r="O1101" s="157">
        <v>0</v>
      </c>
      <c r="P1101" s="158">
        <f t="shared" si="105"/>
        <v>400</v>
      </c>
      <c r="Q1101" s="398"/>
      <c r="R1101" s="399"/>
      <c r="S1101" s="400"/>
      <c r="T1101" s="401"/>
    </row>
    <row r="1102" spans="1:20" ht="15" customHeight="1">
      <c r="A1102" s="31">
        <f t="shared" si="106"/>
        <v>711</v>
      </c>
      <c r="B1102" s="32" t="s">
        <v>1807</v>
      </c>
      <c r="C1102" s="33" t="s">
        <v>1808</v>
      </c>
      <c r="D1102" s="442">
        <v>150</v>
      </c>
      <c r="E1102" s="55">
        <v>0</v>
      </c>
      <c r="F1102" s="55">
        <f t="shared" si="107"/>
        <v>150</v>
      </c>
      <c r="G1102" s="181" t="s">
        <v>1809</v>
      </c>
      <c r="H1102" s="33" t="s">
        <v>1810</v>
      </c>
      <c r="I1102" s="30">
        <v>350</v>
      </c>
      <c r="J1102" s="30">
        <v>0</v>
      </c>
      <c r="K1102" s="30">
        <f t="shared" si="108"/>
        <v>350</v>
      </c>
      <c r="L1102" s="30">
        <v>700</v>
      </c>
      <c r="M1102" s="30"/>
      <c r="N1102" s="130">
        <v>500</v>
      </c>
      <c r="O1102" s="157">
        <v>0</v>
      </c>
      <c r="P1102" s="158">
        <f t="shared" si="105"/>
        <v>500</v>
      </c>
      <c r="Q1102" s="398"/>
      <c r="R1102" s="399"/>
      <c r="S1102" s="400"/>
      <c r="T1102" s="401"/>
    </row>
    <row r="1103" spans="1:20">
      <c r="A1103" s="31">
        <f t="shared" si="106"/>
        <v>712</v>
      </c>
      <c r="B1103" s="32" t="s">
        <v>1811</v>
      </c>
      <c r="C1103" s="33" t="s">
        <v>1812</v>
      </c>
      <c r="D1103" s="442">
        <v>200</v>
      </c>
      <c r="E1103" s="55">
        <v>0</v>
      </c>
      <c r="F1103" s="55">
        <f t="shared" si="107"/>
        <v>200</v>
      </c>
      <c r="G1103" s="408" t="s">
        <v>1813</v>
      </c>
      <c r="H1103" s="295" t="s">
        <v>1814</v>
      </c>
      <c r="I1103" s="30">
        <v>250</v>
      </c>
      <c r="J1103" s="30">
        <v>0</v>
      </c>
      <c r="K1103" s="30">
        <f t="shared" si="108"/>
        <v>250</v>
      </c>
      <c r="L1103" s="30">
        <v>350</v>
      </c>
      <c r="M1103" s="30"/>
      <c r="N1103" s="130">
        <v>500</v>
      </c>
      <c r="O1103" s="157">
        <v>0</v>
      </c>
      <c r="P1103" s="158">
        <f t="shared" si="105"/>
        <v>500</v>
      </c>
      <c r="Q1103" s="398"/>
      <c r="R1103" s="399">
        <v>500</v>
      </c>
      <c r="S1103" s="400" t="s">
        <v>1815</v>
      </c>
      <c r="T1103" s="401"/>
    </row>
    <row r="1104" spans="1:20">
      <c r="A1104" s="31">
        <f t="shared" si="106"/>
        <v>713</v>
      </c>
      <c r="B1104" s="32" t="s">
        <v>1816</v>
      </c>
      <c r="C1104" s="33" t="s">
        <v>1817</v>
      </c>
      <c r="D1104" s="392">
        <v>2100</v>
      </c>
      <c r="E1104" s="55">
        <v>0</v>
      </c>
      <c r="F1104" s="55">
        <f t="shared" si="107"/>
        <v>2100</v>
      </c>
      <c r="G1104" s="408" t="s">
        <v>1818</v>
      </c>
      <c r="H1104" s="33" t="s">
        <v>1819</v>
      </c>
      <c r="I1104" s="30">
        <v>350</v>
      </c>
      <c r="J1104" s="30">
        <v>0</v>
      </c>
      <c r="K1104" s="30">
        <f t="shared" si="108"/>
        <v>350</v>
      </c>
      <c r="L1104" s="30"/>
      <c r="M1104" s="30"/>
      <c r="N1104" s="130">
        <v>700</v>
      </c>
      <c r="O1104" s="157">
        <v>0</v>
      </c>
      <c r="P1104" s="158">
        <f t="shared" si="105"/>
        <v>700</v>
      </c>
      <c r="Q1104" s="398"/>
      <c r="R1104" s="399">
        <v>700</v>
      </c>
      <c r="S1104" s="400" t="s">
        <v>1772</v>
      </c>
      <c r="T1104" s="400" t="s">
        <v>1820</v>
      </c>
    </row>
    <row r="1105" spans="1:20">
      <c r="A1105" s="31">
        <f t="shared" si="106"/>
        <v>714</v>
      </c>
      <c r="B1105" s="37" t="s">
        <v>1821</v>
      </c>
      <c r="C1105" s="33" t="s">
        <v>1822</v>
      </c>
      <c r="D1105" s="442">
        <v>200</v>
      </c>
      <c r="E1105" s="55">
        <v>0</v>
      </c>
      <c r="F1105" s="55">
        <f t="shared" si="107"/>
        <v>200</v>
      </c>
      <c r="G1105" s="181" t="s">
        <v>1823</v>
      </c>
      <c r="H1105" s="33" t="s">
        <v>1824</v>
      </c>
      <c r="I1105" s="30">
        <v>200</v>
      </c>
      <c r="J1105" s="30">
        <v>0</v>
      </c>
      <c r="K1105" s="30">
        <f t="shared" si="108"/>
        <v>200</v>
      </c>
      <c r="L1105" s="30"/>
      <c r="M1105" s="30"/>
      <c r="N1105" s="130">
        <v>300</v>
      </c>
      <c r="O1105" s="157">
        <v>0</v>
      </c>
      <c r="P1105" s="158">
        <f t="shared" si="105"/>
        <v>300</v>
      </c>
      <c r="Q1105" s="398"/>
      <c r="R1105" s="399">
        <v>300</v>
      </c>
      <c r="S1105" s="400"/>
      <c r="T1105" s="401"/>
    </row>
    <row r="1106" spans="1:20">
      <c r="A1106" s="31">
        <f t="shared" si="106"/>
        <v>715</v>
      </c>
      <c r="B1106" s="37"/>
      <c r="C1106" s="33"/>
      <c r="D1106" s="442"/>
      <c r="E1106" s="55"/>
      <c r="F1106" s="55"/>
      <c r="G1106" s="181" t="s">
        <v>1825</v>
      </c>
      <c r="H1106" s="33" t="s">
        <v>1826</v>
      </c>
      <c r="I1106" s="30"/>
      <c r="J1106" s="30"/>
      <c r="K1106" s="30"/>
      <c r="L1106" s="30"/>
      <c r="M1106" s="30"/>
      <c r="N1106" s="130">
        <v>300</v>
      </c>
      <c r="O1106" s="157">
        <v>0</v>
      </c>
      <c r="P1106" s="158">
        <f t="shared" si="105"/>
        <v>300</v>
      </c>
      <c r="Q1106" s="398"/>
      <c r="R1106" s="399">
        <v>300</v>
      </c>
      <c r="S1106" s="400"/>
      <c r="T1106" s="401"/>
    </row>
    <row r="1107" spans="1:20">
      <c r="A1107" s="31">
        <f t="shared" si="106"/>
        <v>716</v>
      </c>
      <c r="B1107" s="37"/>
      <c r="C1107" s="33"/>
      <c r="D1107" s="442"/>
      <c r="E1107" s="55"/>
      <c r="F1107" s="55"/>
      <c r="G1107" s="181" t="s">
        <v>1827</v>
      </c>
      <c r="H1107" s="33" t="s">
        <v>1828</v>
      </c>
      <c r="I1107" s="30"/>
      <c r="J1107" s="30"/>
      <c r="K1107" s="30"/>
      <c r="L1107" s="30"/>
      <c r="M1107" s="30"/>
      <c r="N1107" s="130">
        <v>300</v>
      </c>
      <c r="O1107" s="157">
        <v>0</v>
      </c>
      <c r="P1107" s="158">
        <f t="shared" si="105"/>
        <v>300</v>
      </c>
      <c r="Q1107" s="398"/>
      <c r="R1107" s="399">
        <v>300</v>
      </c>
      <c r="S1107" s="400"/>
      <c r="T1107" s="401"/>
    </row>
    <row r="1108" spans="1:20">
      <c r="A1108" s="31">
        <f t="shared" si="106"/>
        <v>717</v>
      </c>
      <c r="B1108" s="37"/>
      <c r="C1108" s="33"/>
      <c r="D1108" s="442"/>
      <c r="E1108" s="55"/>
      <c r="F1108" s="55"/>
      <c r="G1108" s="181" t="s">
        <v>1829</v>
      </c>
      <c r="H1108" s="33" t="s">
        <v>1830</v>
      </c>
      <c r="I1108" s="30"/>
      <c r="J1108" s="30"/>
      <c r="K1108" s="30"/>
      <c r="L1108" s="30"/>
      <c r="M1108" s="30"/>
      <c r="N1108" s="130">
        <v>300</v>
      </c>
      <c r="O1108" s="157">
        <v>0</v>
      </c>
      <c r="P1108" s="158">
        <f t="shared" si="105"/>
        <v>300</v>
      </c>
      <c r="Q1108" s="398"/>
      <c r="R1108" s="399">
        <v>300</v>
      </c>
      <c r="S1108" s="400"/>
      <c r="T1108" s="401"/>
    </row>
    <row r="1109" spans="1:20">
      <c r="A1109" s="31">
        <f t="shared" si="106"/>
        <v>718</v>
      </c>
      <c r="B1109" s="37"/>
      <c r="C1109" s="33"/>
      <c r="D1109" s="442"/>
      <c r="E1109" s="55"/>
      <c r="F1109" s="55"/>
      <c r="G1109" s="181" t="s">
        <v>1831</v>
      </c>
      <c r="H1109" s="33" t="s">
        <v>1832</v>
      </c>
      <c r="I1109" s="30"/>
      <c r="J1109" s="30"/>
      <c r="K1109" s="30"/>
      <c r="L1109" s="30"/>
      <c r="M1109" s="30"/>
      <c r="N1109" s="130">
        <v>300</v>
      </c>
      <c r="O1109" s="157">
        <v>0</v>
      </c>
      <c r="P1109" s="158">
        <f t="shared" si="105"/>
        <v>300</v>
      </c>
      <c r="Q1109" s="398"/>
      <c r="R1109" s="399">
        <v>300</v>
      </c>
      <c r="S1109" s="400"/>
      <c r="T1109" s="401"/>
    </row>
    <row r="1110" spans="1:20">
      <c r="A1110" s="31">
        <f t="shared" si="106"/>
        <v>719</v>
      </c>
      <c r="B1110" s="32" t="s">
        <v>1833</v>
      </c>
      <c r="C1110" s="33" t="s">
        <v>1834</v>
      </c>
      <c r="D1110" s="442">
        <v>250</v>
      </c>
      <c r="E1110" s="55">
        <v>0</v>
      </c>
      <c r="F1110" s="55">
        <f t="shared" si="107"/>
        <v>250</v>
      </c>
      <c r="G1110" s="181" t="s">
        <v>1835</v>
      </c>
      <c r="H1110" s="33" t="s">
        <v>1836</v>
      </c>
      <c r="I1110" s="30">
        <v>350</v>
      </c>
      <c r="J1110" s="30">
        <v>0</v>
      </c>
      <c r="K1110" s="30">
        <f t="shared" si="108"/>
        <v>350</v>
      </c>
      <c r="L1110" s="30">
        <v>350</v>
      </c>
      <c r="M1110" s="30"/>
      <c r="N1110" s="130">
        <v>500</v>
      </c>
      <c r="O1110" s="157">
        <v>0</v>
      </c>
      <c r="P1110" s="158">
        <f t="shared" si="105"/>
        <v>500</v>
      </c>
      <c r="Q1110" s="398"/>
      <c r="R1110" s="399">
        <v>500</v>
      </c>
      <c r="S1110" s="400"/>
      <c r="T1110" s="401"/>
    </row>
    <row r="1111" spans="1:20">
      <c r="A1111" s="31">
        <f t="shared" si="106"/>
        <v>720</v>
      </c>
      <c r="B1111" s="32"/>
      <c r="C1111" s="33"/>
      <c r="D1111" s="442"/>
      <c r="E1111" s="55"/>
      <c r="F1111" s="55"/>
      <c r="G1111" s="181" t="s">
        <v>1837</v>
      </c>
      <c r="H1111" s="33" t="s">
        <v>1838</v>
      </c>
      <c r="I1111" s="30"/>
      <c r="J1111" s="30"/>
      <c r="K1111" s="30"/>
      <c r="L1111" s="30"/>
      <c r="M1111" s="30"/>
      <c r="N1111" s="130">
        <v>500</v>
      </c>
      <c r="O1111" s="157">
        <v>0</v>
      </c>
      <c r="P1111" s="158">
        <f t="shared" si="105"/>
        <v>500</v>
      </c>
      <c r="Q1111" s="398"/>
      <c r="R1111" s="399">
        <v>500</v>
      </c>
      <c r="S1111" s="400"/>
      <c r="T1111" s="401"/>
    </row>
    <row r="1112" spans="1:20">
      <c r="A1112" s="31">
        <f t="shared" si="106"/>
        <v>721</v>
      </c>
      <c r="B1112" s="32"/>
      <c r="C1112" s="33"/>
      <c r="D1112" s="442"/>
      <c r="E1112" s="55"/>
      <c r="F1112" s="55"/>
      <c r="G1112" s="181" t="s">
        <v>1839</v>
      </c>
      <c r="H1112" s="33" t="s">
        <v>1840</v>
      </c>
      <c r="I1112" s="30"/>
      <c r="J1112" s="30"/>
      <c r="K1112" s="30"/>
      <c r="L1112" s="30"/>
      <c r="M1112" s="30"/>
      <c r="N1112" s="130">
        <v>500</v>
      </c>
      <c r="O1112" s="157">
        <v>0</v>
      </c>
      <c r="P1112" s="158">
        <f t="shared" si="105"/>
        <v>500</v>
      </c>
      <c r="Q1112" s="398"/>
      <c r="R1112" s="399">
        <v>500</v>
      </c>
      <c r="S1112" s="400"/>
      <c r="T1112" s="401"/>
    </row>
    <row r="1113" spans="1:20">
      <c r="A1113" s="31">
        <f t="shared" si="106"/>
        <v>722</v>
      </c>
      <c r="B1113" s="32"/>
      <c r="C1113" s="33"/>
      <c r="D1113" s="442"/>
      <c r="E1113" s="55"/>
      <c r="F1113" s="55"/>
      <c r="G1113" s="181" t="s">
        <v>1841</v>
      </c>
      <c r="H1113" s="33" t="s">
        <v>1842</v>
      </c>
      <c r="I1113" s="30"/>
      <c r="J1113" s="30"/>
      <c r="K1113" s="30"/>
      <c r="L1113" s="30"/>
      <c r="M1113" s="30"/>
      <c r="N1113" s="130">
        <v>500</v>
      </c>
      <c r="O1113" s="157">
        <v>0</v>
      </c>
      <c r="P1113" s="158">
        <f t="shared" si="105"/>
        <v>500</v>
      </c>
      <c r="Q1113" s="398"/>
      <c r="R1113" s="399">
        <v>500</v>
      </c>
      <c r="S1113" s="400"/>
      <c r="T1113" s="401"/>
    </row>
    <row r="1114" spans="1:20">
      <c r="A1114" s="31">
        <f t="shared" si="106"/>
        <v>723</v>
      </c>
      <c r="B1114" s="32"/>
      <c r="C1114" s="33"/>
      <c r="D1114" s="442"/>
      <c r="E1114" s="55"/>
      <c r="F1114" s="55"/>
      <c r="G1114" s="181" t="s">
        <v>1843</v>
      </c>
      <c r="H1114" s="33" t="s">
        <v>1844</v>
      </c>
      <c r="I1114" s="30"/>
      <c r="J1114" s="30"/>
      <c r="K1114" s="30"/>
      <c r="L1114" s="30"/>
      <c r="M1114" s="30"/>
      <c r="N1114" s="130">
        <v>500</v>
      </c>
      <c r="O1114" s="157">
        <v>0</v>
      </c>
      <c r="P1114" s="158">
        <f t="shared" si="105"/>
        <v>500</v>
      </c>
      <c r="Q1114" s="398"/>
      <c r="R1114" s="399">
        <v>500</v>
      </c>
      <c r="S1114" s="400"/>
      <c r="T1114" s="401"/>
    </row>
    <row r="1115" spans="1:20">
      <c r="A1115" s="31">
        <f t="shared" si="106"/>
        <v>724</v>
      </c>
      <c r="B1115" s="32" t="s">
        <v>1845</v>
      </c>
      <c r="C1115" s="33" t="s">
        <v>1806</v>
      </c>
      <c r="D1115" s="442">
        <v>200</v>
      </c>
      <c r="E1115" s="55">
        <v>0</v>
      </c>
      <c r="F1115" s="55">
        <f t="shared" si="107"/>
        <v>200</v>
      </c>
      <c r="G1115" s="181" t="s">
        <v>1846</v>
      </c>
      <c r="H1115" s="33" t="s">
        <v>1822</v>
      </c>
      <c r="I1115" s="30">
        <v>250</v>
      </c>
      <c r="J1115" s="30">
        <v>0</v>
      </c>
      <c r="K1115" s="30">
        <f t="shared" si="108"/>
        <v>250</v>
      </c>
      <c r="L1115" s="30">
        <v>350</v>
      </c>
      <c r="M1115" s="30"/>
      <c r="N1115" s="130">
        <v>350</v>
      </c>
      <c r="O1115" s="157">
        <v>0</v>
      </c>
      <c r="P1115" s="158">
        <f t="shared" si="105"/>
        <v>350</v>
      </c>
      <c r="Q1115" s="398"/>
      <c r="R1115" s="399">
        <v>300</v>
      </c>
      <c r="S1115" s="400"/>
      <c r="T1115" s="401"/>
    </row>
    <row r="1116" spans="1:20">
      <c r="A1116" s="31">
        <f t="shared" si="106"/>
        <v>725</v>
      </c>
      <c r="B1116" s="32" t="s">
        <v>1847</v>
      </c>
      <c r="C1116" s="33" t="s">
        <v>1848</v>
      </c>
      <c r="D1116" s="442">
        <v>250</v>
      </c>
      <c r="E1116" s="55">
        <v>0</v>
      </c>
      <c r="F1116" s="55">
        <f t="shared" si="107"/>
        <v>250</v>
      </c>
      <c r="G1116" s="181" t="s">
        <v>1849</v>
      </c>
      <c r="H1116" s="33" t="s">
        <v>1795</v>
      </c>
      <c r="I1116" s="30">
        <v>300</v>
      </c>
      <c r="J1116" s="30">
        <v>0</v>
      </c>
      <c r="K1116" s="30">
        <f t="shared" si="108"/>
        <v>300</v>
      </c>
      <c r="L1116" s="30">
        <v>700</v>
      </c>
      <c r="M1116" s="30"/>
      <c r="N1116" s="130">
        <v>500</v>
      </c>
      <c r="O1116" s="157">
        <v>0</v>
      </c>
      <c r="P1116" s="158">
        <f t="shared" si="105"/>
        <v>500</v>
      </c>
      <c r="Q1116" s="398"/>
      <c r="R1116" s="399">
        <v>500</v>
      </c>
      <c r="S1116" s="400"/>
      <c r="T1116" s="401"/>
    </row>
    <row r="1117" spans="1:20">
      <c r="A1117" s="31">
        <f t="shared" si="106"/>
        <v>726</v>
      </c>
      <c r="B1117" s="32" t="s">
        <v>1850</v>
      </c>
      <c r="C1117" s="33" t="s">
        <v>1851</v>
      </c>
      <c r="D1117" s="442">
        <v>150</v>
      </c>
      <c r="E1117" s="55">
        <v>0</v>
      </c>
      <c r="F1117" s="55">
        <f t="shared" si="107"/>
        <v>150</v>
      </c>
      <c r="G1117" s="181" t="s">
        <v>1852</v>
      </c>
      <c r="H1117" s="33" t="s">
        <v>1851</v>
      </c>
      <c r="I1117" s="30">
        <v>200</v>
      </c>
      <c r="J1117" s="30">
        <v>0</v>
      </c>
      <c r="K1117" s="30">
        <f t="shared" si="108"/>
        <v>200</v>
      </c>
      <c r="L1117" s="30">
        <v>300</v>
      </c>
      <c r="M1117" s="30"/>
      <c r="N1117" s="130">
        <v>350</v>
      </c>
      <c r="O1117" s="157">
        <v>0</v>
      </c>
      <c r="P1117" s="158">
        <f t="shared" si="105"/>
        <v>350</v>
      </c>
      <c r="Q1117" s="398"/>
      <c r="R1117" s="399">
        <v>300</v>
      </c>
      <c r="S1117" s="400"/>
      <c r="T1117" s="401"/>
    </row>
    <row r="1118" spans="1:20">
      <c r="A1118" s="31">
        <f t="shared" si="106"/>
        <v>727</v>
      </c>
      <c r="B1118" s="32" t="s">
        <v>1853</v>
      </c>
      <c r="C1118" s="33" t="s">
        <v>1815</v>
      </c>
      <c r="D1118" s="392">
        <v>200</v>
      </c>
      <c r="E1118" s="55">
        <v>0</v>
      </c>
      <c r="F1118" s="55">
        <f t="shared" si="107"/>
        <v>200</v>
      </c>
      <c r="G1118" s="181" t="s">
        <v>1854</v>
      </c>
      <c r="H1118" s="33" t="s">
        <v>1834</v>
      </c>
      <c r="I1118" s="30">
        <v>350</v>
      </c>
      <c r="J1118" s="30">
        <v>0</v>
      </c>
      <c r="K1118" s="30">
        <f t="shared" si="108"/>
        <v>350</v>
      </c>
      <c r="L1118" s="30"/>
      <c r="M1118" s="30"/>
      <c r="N1118" s="130">
        <v>500</v>
      </c>
      <c r="O1118" s="157">
        <v>0</v>
      </c>
      <c r="P1118" s="158">
        <f t="shared" si="105"/>
        <v>500</v>
      </c>
      <c r="Q1118" s="398"/>
      <c r="R1118" s="399">
        <v>500</v>
      </c>
      <c r="S1118" s="400" t="s">
        <v>1855</v>
      </c>
      <c r="T1118" s="401"/>
    </row>
    <row r="1119" spans="1:20">
      <c r="A1119" s="31">
        <f t="shared" si="106"/>
        <v>728</v>
      </c>
      <c r="B1119" s="32"/>
      <c r="C1119" s="33"/>
      <c r="D1119" s="392"/>
      <c r="E1119" s="55"/>
      <c r="F1119" s="55"/>
      <c r="G1119" s="181" t="s">
        <v>1855</v>
      </c>
      <c r="H1119" s="33" t="s">
        <v>1856</v>
      </c>
      <c r="I1119" s="30"/>
      <c r="J1119" s="30"/>
      <c r="K1119" s="30"/>
      <c r="L1119" s="30"/>
      <c r="M1119" s="30"/>
      <c r="N1119" s="130">
        <v>850</v>
      </c>
      <c r="O1119" s="157">
        <v>0</v>
      </c>
      <c r="P1119" s="158">
        <f t="shared" si="105"/>
        <v>850</v>
      </c>
      <c r="Q1119" s="398"/>
      <c r="R1119" s="399">
        <v>850</v>
      </c>
      <c r="S1119" s="400"/>
      <c r="T1119" s="401"/>
    </row>
    <row r="1120" spans="1:20">
      <c r="A1120" s="31">
        <f t="shared" si="106"/>
        <v>729</v>
      </c>
      <c r="B1120" s="32" t="s">
        <v>1857</v>
      </c>
      <c r="C1120" s="33" t="s">
        <v>1858</v>
      </c>
      <c r="D1120" s="392">
        <v>150</v>
      </c>
      <c r="E1120" s="55">
        <v>0</v>
      </c>
      <c r="F1120" s="55">
        <f>D1120</f>
        <v>150</v>
      </c>
      <c r="G1120" s="181" t="s">
        <v>1859</v>
      </c>
      <c r="H1120" s="33" t="s">
        <v>1812</v>
      </c>
      <c r="I1120" s="30">
        <v>250</v>
      </c>
      <c r="J1120" s="30">
        <v>0</v>
      </c>
      <c r="K1120" s="30">
        <f t="shared" si="108"/>
        <v>250</v>
      </c>
      <c r="L1120" s="30">
        <v>350</v>
      </c>
      <c r="M1120" s="30"/>
      <c r="N1120" s="130">
        <v>350</v>
      </c>
      <c r="O1120" s="157">
        <v>0</v>
      </c>
      <c r="P1120" s="158">
        <f t="shared" si="105"/>
        <v>350</v>
      </c>
      <c r="Q1120" s="398"/>
      <c r="R1120" s="399"/>
      <c r="S1120" s="400"/>
      <c r="T1120" s="401"/>
    </row>
    <row r="1121" spans="1:20" ht="16.149999999999999" customHeight="1">
      <c r="A1121" s="31">
        <f t="shared" si="106"/>
        <v>730</v>
      </c>
      <c r="B1121" s="32"/>
      <c r="C1121" s="33"/>
      <c r="D1121" s="392"/>
      <c r="E1121" s="55"/>
      <c r="F1121" s="55"/>
      <c r="G1121" s="181" t="s">
        <v>1860</v>
      </c>
      <c r="H1121" s="33" t="s">
        <v>1848</v>
      </c>
      <c r="I1121" s="30">
        <v>350</v>
      </c>
      <c r="J1121" s="30">
        <v>0</v>
      </c>
      <c r="K1121" s="30">
        <f t="shared" si="108"/>
        <v>350</v>
      </c>
      <c r="L1121" s="30"/>
      <c r="M1121" s="30"/>
      <c r="N1121" s="130">
        <v>500</v>
      </c>
      <c r="O1121" s="157">
        <v>0</v>
      </c>
      <c r="P1121" s="158">
        <f t="shared" si="105"/>
        <v>500</v>
      </c>
      <c r="Q1121" s="398"/>
      <c r="R1121" s="399"/>
      <c r="S1121" s="400"/>
      <c r="T1121" s="401"/>
    </row>
    <row r="1122" spans="1:20" ht="18.75" customHeight="1">
      <c r="A1122" s="31">
        <f t="shared" si="106"/>
        <v>731</v>
      </c>
      <c r="B1122" s="32" t="s">
        <v>1861</v>
      </c>
      <c r="C1122" s="33" t="s">
        <v>1862</v>
      </c>
      <c r="D1122" s="392">
        <v>3450</v>
      </c>
      <c r="E1122" s="55">
        <v>0</v>
      </c>
      <c r="F1122" s="55">
        <f t="shared" ref="F1122:F1162" si="109">D1122</f>
        <v>3450</v>
      </c>
      <c r="G1122" s="181" t="s">
        <v>1863</v>
      </c>
      <c r="H1122" s="33" t="s">
        <v>1864</v>
      </c>
      <c r="I1122" s="30">
        <v>1500</v>
      </c>
      <c r="J1122" s="30">
        <v>0</v>
      </c>
      <c r="K1122" s="30">
        <f t="shared" si="108"/>
        <v>1500</v>
      </c>
      <c r="L1122" s="30">
        <v>1500</v>
      </c>
      <c r="M1122" s="30"/>
      <c r="N1122" s="130">
        <v>1500</v>
      </c>
      <c r="O1122" s="157">
        <v>0</v>
      </c>
      <c r="P1122" s="158">
        <f t="shared" si="105"/>
        <v>1500</v>
      </c>
      <c r="Q1122" s="398"/>
      <c r="R1122" s="399"/>
      <c r="S1122" s="400"/>
      <c r="T1122" s="401"/>
    </row>
    <row r="1123" spans="1:20" ht="15" customHeight="1">
      <c r="A1123" s="31">
        <f t="shared" si="106"/>
        <v>732</v>
      </c>
      <c r="B1123" s="32" t="s">
        <v>1865</v>
      </c>
      <c r="C1123" s="33" t="s">
        <v>1866</v>
      </c>
      <c r="D1123" s="392">
        <v>5200</v>
      </c>
      <c r="E1123" s="55">
        <v>0</v>
      </c>
      <c r="F1123" s="55">
        <f t="shared" si="109"/>
        <v>5200</v>
      </c>
      <c r="G1123" s="181" t="s">
        <v>1867</v>
      </c>
      <c r="H1123" s="33" t="s">
        <v>1868</v>
      </c>
      <c r="I1123" s="30"/>
      <c r="J1123" s="30"/>
      <c r="K1123" s="30"/>
      <c r="L1123" s="30"/>
      <c r="M1123" s="30"/>
      <c r="N1123" s="130">
        <v>400</v>
      </c>
      <c r="O1123" s="157">
        <v>0</v>
      </c>
      <c r="P1123" s="158">
        <f t="shared" si="105"/>
        <v>400</v>
      </c>
      <c r="Q1123" s="398"/>
      <c r="R1123" s="399"/>
      <c r="S1123" s="400"/>
      <c r="T1123" s="401"/>
    </row>
    <row r="1124" spans="1:20" ht="18" customHeight="1">
      <c r="A1124" s="31">
        <f t="shared" si="106"/>
        <v>733</v>
      </c>
      <c r="B1124" s="32" t="s">
        <v>1869</v>
      </c>
      <c r="C1124" s="33" t="s">
        <v>1870</v>
      </c>
      <c r="D1124" s="392">
        <v>1700</v>
      </c>
      <c r="E1124" s="55">
        <v>0</v>
      </c>
      <c r="F1124" s="55">
        <f t="shared" si="109"/>
        <v>1700</v>
      </c>
      <c r="G1124" s="181" t="s">
        <v>1871</v>
      </c>
      <c r="H1124" s="33" t="s">
        <v>1872</v>
      </c>
      <c r="I1124" s="30"/>
      <c r="J1124" s="30"/>
      <c r="K1124" s="30"/>
      <c r="L1124" s="30"/>
      <c r="M1124" s="30"/>
      <c r="N1124" s="130">
        <v>300</v>
      </c>
      <c r="O1124" s="157">
        <v>0</v>
      </c>
      <c r="P1124" s="158">
        <f t="shared" si="105"/>
        <v>300</v>
      </c>
      <c r="Q1124" s="398"/>
      <c r="R1124" s="399"/>
      <c r="S1124" s="400"/>
      <c r="T1124" s="401"/>
    </row>
    <row r="1125" spans="1:20" ht="17.25" customHeight="1">
      <c r="A1125" s="31">
        <f t="shared" si="106"/>
        <v>734</v>
      </c>
      <c r="B1125" s="32" t="s">
        <v>1873</v>
      </c>
      <c r="C1125" s="33" t="s">
        <v>1874</v>
      </c>
      <c r="D1125" s="392">
        <v>1800</v>
      </c>
      <c r="E1125" s="55">
        <v>0</v>
      </c>
      <c r="F1125" s="55">
        <f t="shared" si="109"/>
        <v>1800</v>
      </c>
      <c r="G1125" s="181" t="s">
        <v>1875</v>
      </c>
      <c r="H1125" s="33" t="s">
        <v>1876</v>
      </c>
      <c r="I1125" s="30">
        <v>1500</v>
      </c>
      <c r="J1125" s="30">
        <v>0</v>
      </c>
      <c r="K1125" s="30">
        <f t="shared" si="108"/>
        <v>1500</v>
      </c>
      <c r="L1125" s="30"/>
      <c r="M1125" s="30"/>
      <c r="N1125" s="130">
        <v>1500</v>
      </c>
      <c r="O1125" s="157">
        <v>0</v>
      </c>
      <c r="P1125" s="158">
        <f t="shared" si="105"/>
        <v>1500</v>
      </c>
      <c r="Q1125" s="398"/>
      <c r="R1125" s="399"/>
      <c r="S1125" s="400"/>
      <c r="T1125" s="401"/>
    </row>
    <row r="1126" spans="1:20" ht="17.25" customHeight="1">
      <c r="A1126" s="31">
        <f t="shared" si="106"/>
        <v>735</v>
      </c>
      <c r="B1126" s="32"/>
      <c r="C1126" s="33"/>
      <c r="D1126" s="392"/>
      <c r="E1126" s="55"/>
      <c r="F1126" s="55"/>
      <c r="G1126" s="181" t="s">
        <v>71</v>
      </c>
      <c r="H1126" s="33" t="s">
        <v>72</v>
      </c>
      <c r="I1126" s="30"/>
      <c r="J1126" s="30"/>
      <c r="K1126" s="30"/>
      <c r="L1126" s="30"/>
      <c r="M1126" s="30"/>
      <c r="N1126" s="130">
        <v>800</v>
      </c>
      <c r="O1126" s="157">
        <v>0</v>
      </c>
      <c r="P1126" s="158">
        <f t="shared" si="105"/>
        <v>800</v>
      </c>
      <c r="Q1126" s="398"/>
      <c r="R1126" s="399">
        <v>600</v>
      </c>
      <c r="S1126" s="400"/>
      <c r="T1126" s="401"/>
    </row>
    <row r="1127" spans="1:20" ht="17.25" customHeight="1">
      <c r="A1127" s="31">
        <f t="shared" si="106"/>
        <v>736</v>
      </c>
      <c r="B1127" s="32"/>
      <c r="C1127" s="33"/>
      <c r="D1127" s="392"/>
      <c r="E1127" s="55"/>
      <c r="F1127" s="55"/>
      <c r="G1127" s="181" t="s">
        <v>1877</v>
      </c>
      <c r="H1127" s="33" t="s">
        <v>1878</v>
      </c>
      <c r="I1127" s="30"/>
      <c r="J1127" s="30"/>
      <c r="K1127" s="30"/>
      <c r="L1127" s="30"/>
      <c r="M1127" s="30"/>
      <c r="N1127" s="130">
        <v>400</v>
      </c>
      <c r="O1127" s="157">
        <v>0</v>
      </c>
      <c r="P1127" s="158">
        <f t="shared" si="105"/>
        <v>400</v>
      </c>
      <c r="Q1127" s="398"/>
      <c r="R1127" s="399">
        <v>300</v>
      </c>
      <c r="S1127" s="400"/>
      <c r="T1127" s="401"/>
    </row>
    <row r="1128" spans="1:20" ht="17.25" customHeight="1">
      <c r="A1128" s="31">
        <f t="shared" si="106"/>
        <v>737</v>
      </c>
      <c r="B1128" s="32"/>
      <c r="C1128" s="33"/>
      <c r="D1128" s="392"/>
      <c r="E1128" s="55"/>
      <c r="F1128" s="55"/>
      <c r="G1128" s="181" t="s">
        <v>1879</v>
      </c>
      <c r="H1128" s="33" t="s">
        <v>1880</v>
      </c>
      <c r="I1128" s="30"/>
      <c r="J1128" s="30"/>
      <c r="K1128" s="30"/>
      <c r="L1128" s="30"/>
      <c r="M1128" s="30"/>
      <c r="N1128" s="130">
        <v>350</v>
      </c>
      <c r="O1128" s="157">
        <v>0</v>
      </c>
      <c r="P1128" s="158">
        <f t="shared" si="105"/>
        <v>350</v>
      </c>
      <c r="Q1128" s="398"/>
      <c r="R1128" s="399">
        <v>350</v>
      </c>
      <c r="S1128" s="400"/>
      <c r="T1128" s="401"/>
    </row>
    <row r="1129" spans="1:20" ht="17.25" customHeight="1">
      <c r="A1129" s="31">
        <f t="shared" si="106"/>
        <v>738</v>
      </c>
      <c r="B1129" s="32"/>
      <c r="C1129" s="33"/>
      <c r="D1129" s="392"/>
      <c r="E1129" s="55"/>
      <c r="F1129" s="55"/>
      <c r="G1129" s="181" t="s">
        <v>1881</v>
      </c>
      <c r="H1129" s="33" t="s">
        <v>1882</v>
      </c>
      <c r="I1129" s="30"/>
      <c r="J1129" s="30"/>
      <c r="K1129" s="30"/>
      <c r="L1129" s="30"/>
      <c r="M1129" s="30"/>
      <c r="N1129" s="130">
        <v>350</v>
      </c>
      <c r="O1129" s="157">
        <v>0</v>
      </c>
      <c r="P1129" s="158">
        <f t="shared" si="105"/>
        <v>350</v>
      </c>
      <c r="Q1129" s="398"/>
      <c r="R1129" s="399">
        <v>350</v>
      </c>
      <c r="S1129" s="400"/>
      <c r="T1129" s="401"/>
    </row>
    <row r="1130" spans="1:20" ht="17.25" customHeight="1">
      <c r="A1130" s="31">
        <f t="shared" si="106"/>
        <v>739</v>
      </c>
      <c r="B1130" s="32"/>
      <c r="C1130" s="33"/>
      <c r="D1130" s="392"/>
      <c r="E1130" s="55"/>
      <c r="F1130" s="55"/>
      <c r="G1130" s="181" t="s">
        <v>1883</v>
      </c>
      <c r="H1130" s="33" t="s">
        <v>1884</v>
      </c>
      <c r="I1130" s="30"/>
      <c r="J1130" s="30"/>
      <c r="K1130" s="30"/>
      <c r="L1130" s="30"/>
      <c r="M1130" s="30"/>
      <c r="N1130" s="130">
        <v>300</v>
      </c>
      <c r="O1130" s="157">
        <v>0</v>
      </c>
      <c r="P1130" s="158">
        <f t="shared" si="105"/>
        <v>300</v>
      </c>
      <c r="Q1130" s="398"/>
      <c r="R1130" s="399">
        <v>300</v>
      </c>
      <c r="S1130" s="400"/>
      <c r="T1130" s="401"/>
    </row>
    <row r="1131" spans="1:20" ht="17.25" customHeight="1">
      <c r="A1131" s="31">
        <f t="shared" si="106"/>
        <v>740</v>
      </c>
      <c r="B1131" s="32"/>
      <c r="C1131" s="33"/>
      <c r="D1131" s="392"/>
      <c r="E1131" s="55"/>
      <c r="F1131" s="55"/>
      <c r="G1131" s="181" t="s">
        <v>1885</v>
      </c>
      <c r="H1131" s="33" t="s">
        <v>1886</v>
      </c>
      <c r="I1131" s="30"/>
      <c r="J1131" s="30"/>
      <c r="K1131" s="30"/>
      <c r="L1131" s="30"/>
      <c r="M1131" s="30"/>
      <c r="N1131" s="130">
        <v>500</v>
      </c>
      <c r="O1131" s="157">
        <v>0</v>
      </c>
      <c r="P1131" s="158">
        <f t="shared" si="105"/>
        <v>500</v>
      </c>
      <c r="Q1131" s="398"/>
      <c r="R1131" s="399">
        <v>500</v>
      </c>
      <c r="S1131" s="400"/>
      <c r="T1131" s="401"/>
    </row>
    <row r="1132" spans="1:20" ht="17.25" customHeight="1">
      <c r="A1132" s="31">
        <f t="shared" si="106"/>
        <v>741</v>
      </c>
      <c r="B1132" s="32"/>
      <c r="C1132" s="33"/>
      <c r="D1132" s="392"/>
      <c r="E1132" s="55"/>
      <c r="F1132" s="55"/>
      <c r="G1132" s="181" t="s">
        <v>1887</v>
      </c>
      <c r="H1132" s="33" t="s">
        <v>1888</v>
      </c>
      <c r="I1132" s="30"/>
      <c r="J1132" s="30"/>
      <c r="K1132" s="30"/>
      <c r="L1132" s="30"/>
      <c r="M1132" s="30"/>
      <c r="N1132" s="130">
        <v>300</v>
      </c>
      <c r="O1132" s="157">
        <v>0</v>
      </c>
      <c r="P1132" s="158">
        <f t="shared" si="105"/>
        <v>300</v>
      </c>
      <c r="Q1132" s="398"/>
      <c r="R1132" s="399">
        <v>300</v>
      </c>
      <c r="S1132" s="400"/>
      <c r="T1132" s="401"/>
    </row>
    <row r="1133" spans="1:20" ht="17.25" customHeight="1">
      <c r="A1133" s="31">
        <f t="shared" si="106"/>
        <v>742</v>
      </c>
      <c r="B1133" s="32"/>
      <c r="C1133" s="33"/>
      <c r="D1133" s="392"/>
      <c r="E1133" s="55"/>
      <c r="F1133" s="55"/>
      <c r="G1133" s="181" t="s">
        <v>1889</v>
      </c>
      <c r="H1133" s="33" t="s">
        <v>1890</v>
      </c>
      <c r="I1133" s="30"/>
      <c r="J1133" s="30"/>
      <c r="K1133" s="30"/>
      <c r="L1133" s="30"/>
      <c r="M1133" s="30"/>
      <c r="N1133" s="130">
        <v>500</v>
      </c>
      <c r="O1133" s="157">
        <v>0</v>
      </c>
      <c r="P1133" s="158">
        <f t="shared" si="105"/>
        <v>500</v>
      </c>
      <c r="Q1133" s="398"/>
      <c r="R1133" s="399">
        <v>500</v>
      </c>
      <c r="S1133" s="400"/>
      <c r="T1133" s="401"/>
    </row>
    <row r="1134" spans="1:20" ht="17.25" customHeight="1">
      <c r="A1134" s="31">
        <f t="shared" si="106"/>
        <v>743</v>
      </c>
      <c r="B1134" s="32"/>
      <c r="C1134" s="33"/>
      <c r="D1134" s="392"/>
      <c r="E1134" s="55"/>
      <c r="F1134" s="55"/>
      <c r="G1134" s="181" t="s">
        <v>1891</v>
      </c>
      <c r="H1134" s="33" t="s">
        <v>1892</v>
      </c>
      <c r="I1134" s="30"/>
      <c r="J1134" s="30"/>
      <c r="K1134" s="30"/>
      <c r="L1134" s="30"/>
      <c r="M1134" s="30"/>
      <c r="N1134" s="130">
        <v>300</v>
      </c>
      <c r="O1134" s="157">
        <v>0</v>
      </c>
      <c r="P1134" s="158">
        <f t="shared" si="105"/>
        <v>300</v>
      </c>
      <c r="Q1134" s="398"/>
      <c r="R1134" s="399">
        <v>300</v>
      </c>
      <c r="S1134" s="400"/>
      <c r="T1134" s="401"/>
    </row>
    <row r="1135" spans="1:20" ht="17.25" customHeight="1">
      <c r="A1135" s="31">
        <f t="shared" si="106"/>
        <v>744</v>
      </c>
      <c r="B1135" s="32"/>
      <c r="C1135" s="33"/>
      <c r="D1135" s="392"/>
      <c r="E1135" s="55"/>
      <c r="F1135" s="55"/>
      <c r="G1135" s="181" t="s">
        <v>1893</v>
      </c>
      <c r="H1135" s="33" t="s">
        <v>1894</v>
      </c>
      <c r="I1135" s="30"/>
      <c r="J1135" s="30"/>
      <c r="K1135" s="30"/>
      <c r="L1135" s="30"/>
      <c r="M1135" s="30"/>
      <c r="N1135" s="130">
        <v>500</v>
      </c>
      <c r="O1135" s="157">
        <v>0</v>
      </c>
      <c r="P1135" s="158">
        <f t="shared" si="105"/>
        <v>500</v>
      </c>
      <c r="Q1135" s="398"/>
      <c r="R1135" s="399">
        <v>500</v>
      </c>
      <c r="S1135" s="400"/>
      <c r="T1135" s="401"/>
    </row>
    <row r="1136" spans="1:20" ht="17.25" customHeight="1">
      <c r="A1136" s="31">
        <f t="shared" si="106"/>
        <v>745</v>
      </c>
      <c r="B1136" s="32"/>
      <c r="C1136" s="33"/>
      <c r="D1136" s="392"/>
      <c r="E1136" s="55"/>
      <c r="F1136" s="55"/>
      <c r="G1136" s="181" t="s">
        <v>1895</v>
      </c>
      <c r="H1136" s="33" t="s">
        <v>1896</v>
      </c>
      <c r="I1136" s="30"/>
      <c r="J1136" s="30"/>
      <c r="K1136" s="30"/>
      <c r="L1136" s="30"/>
      <c r="M1136" s="30"/>
      <c r="N1136" s="130">
        <v>500</v>
      </c>
      <c r="O1136" s="157">
        <v>0</v>
      </c>
      <c r="P1136" s="158">
        <f t="shared" ref="P1136:P1199" si="110">O1136+N1136</f>
        <v>500</v>
      </c>
      <c r="Q1136" s="398"/>
      <c r="R1136" s="399">
        <v>500</v>
      </c>
      <c r="S1136" s="400"/>
      <c r="T1136" s="401"/>
    </row>
    <row r="1137" spans="1:21" ht="17.25" customHeight="1">
      <c r="A1137" s="31">
        <f t="shared" si="106"/>
        <v>746</v>
      </c>
      <c r="B1137" s="32"/>
      <c r="C1137" s="33"/>
      <c r="D1137" s="392"/>
      <c r="E1137" s="55"/>
      <c r="F1137" s="55"/>
      <c r="G1137" s="181" t="s">
        <v>1897</v>
      </c>
      <c r="H1137" s="33" t="s">
        <v>1898</v>
      </c>
      <c r="I1137" s="30"/>
      <c r="J1137" s="30"/>
      <c r="K1137" s="30"/>
      <c r="L1137" s="30"/>
      <c r="M1137" s="30"/>
      <c r="N1137" s="130">
        <v>500</v>
      </c>
      <c r="O1137" s="157">
        <v>0</v>
      </c>
      <c r="P1137" s="158">
        <f t="shared" si="110"/>
        <v>500</v>
      </c>
      <c r="Q1137" s="398"/>
      <c r="R1137" s="399">
        <v>500</v>
      </c>
      <c r="S1137" s="400"/>
      <c r="T1137" s="401"/>
    </row>
    <row r="1138" spans="1:21" ht="17.25" customHeight="1">
      <c r="A1138" s="31">
        <f t="shared" si="106"/>
        <v>747</v>
      </c>
      <c r="B1138" s="32"/>
      <c r="C1138" s="33"/>
      <c r="D1138" s="392"/>
      <c r="E1138" s="55"/>
      <c r="F1138" s="55"/>
      <c r="G1138" s="181" t="s">
        <v>1899</v>
      </c>
      <c r="H1138" s="33" t="s">
        <v>1900</v>
      </c>
      <c r="I1138" s="30"/>
      <c r="J1138" s="30"/>
      <c r="K1138" s="30"/>
      <c r="L1138" s="30"/>
      <c r="M1138" s="30"/>
      <c r="N1138" s="130">
        <v>700</v>
      </c>
      <c r="O1138" s="157">
        <v>0</v>
      </c>
      <c r="P1138" s="158">
        <f t="shared" si="110"/>
        <v>700</v>
      </c>
      <c r="Q1138" s="398"/>
      <c r="R1138" s="399">
        <v>700</v>
      </c>
      <c r="S1138" s="400"/>
      <c r="T1138" s="401"/>
    </row>
    <row r="1139" spans="1:21" ht="17.25" customHeight="1">
      <c r="A1139" s="31">
        <f t="shared" si="106"/>
        <v>748</v>
      </c>
      <c r="B1139" s="32"/>
      <c r="C1139" s="33"/>
      <c r="D1139" s="392"/>
      <c r="E1139" s="55"/>
      <c r="F1139" s="55"/>
      <c r="G1139" s="181" t="s">
        <v>1901</v>
      </c>
      <c r="H1139" s="33" t="s">
        <v>1902</v>
      </c>
      <c r="I1139" s="30"/>
      <c r="J1139" s="30"/>
      <c r="K1139" s="30"/>
      <c r="L1139" s="30"/>
      <c r="M1139" s="30"/>
      <c r="N1139" s="130">
        <v>400</v>
      </c>
      <c r="O1139" s="157">
        <v>0</v>
      </c>
      <c r="P1139" s="158">
        <f t="shared" si="110"/>
        <v>400</v>
      </c>
      <c r="Q1139" s="398"/>
      <c r="R1139" s="399">
        <v>400</v>
      </c>
      <c r="S1139" s="400"/>
      <c r="T1139" s="401"/>
    </row>
    <row r="1140" spans="1:21" ht="17.25" customHeight="1">
      <c r="A1140" s="31">
        <f t="shared" si="106"/>
        <v>749</v>
      </c>
      <c r="B1140" s="32"/>
      <c r="C1140" s="33"/>
      <c r="D1140" s="392"/>
      <c r="E1140" s="55"/>
      <c r="F1140" s="55"/>
      <c r="G1140" s="181" t="s">
        <v>1903</v>
      </c>
      <c r="H1140" s="33" t="s">
        <v>1904</v>
      </c>
      <c r="I1140" s="30"/>
      <c r="J1140" s="30"/>
      <c r="K1140" s="30"/>
      <c r="L1140" s="30"/>
      <c r="M1140" s="30"/>
      <c r="N1140" s="130">
        <v>1000</v>
      </c>
      <c r="O1140" s="157">
        <v>0</v>
      </c>
      <c r="P1140" s="158">
        <f t="shared" si="110"/>
        <v>1000</v>
      </c>
      <c r="Q1140" s="398"/>
      <c r="R1140" s="399">
        <v>1000</v>
      </c>
      <c r="S1140" s="400"/>
      <c r="T1140" s="401"/>
      <c r="U1140" s="13" t="s">
        <v>1905</v>
      </c>
    </row>
    <row r="1141" spans="1:21" ht="17.25" customHeight="1">
      <c r="A1141" s="31">
        <f t="shared" si="106"/>
        <v>750</v>
      </c>
      <c r="B1141" s="32"/>
      <c r="C1141" s="33"/>
      <c r="D1141" s="392"/>
      <c r="E1141" s="55"/>
      <c r="F1141" s="55"/>
      <c r="G1141" s="181" t="s">
        <v>1906</v>
      </c>
      <c r="H1141" s="33" t="s">
        <v>1907</v>
      </c>
      <c r="I1141" s="30"/>
      <c r="J1141" s="30"/>
      <c r="K1141" s="30"/>
      <c r="L1141" s="30"/>
      <c r="M1141" s="30"/>
      <c r="N1141" s="130">
        <v>1500</v>
      </c>
      <c r="O1141" s="157">
        <v>0</v>
      </c>
      <c r="P1141" s="158">
        <f t="shared" si="110"/>
        <v>1500</v>
      </c>
      <c r="Q1141" s="398"/>
      <c r="R1141" s="416">
        <v>1500</v>
      </c>
      <c r="S1141" s="400" t="s">
        <v>1908</v>
      </c>
      <c r="T1141" s="401"/>
    </row>
    <row r="1142" spans="1:21" ht="17.25" customHeight="1">
      <c r="A1142" s="31">
        <f t="shared" si="106"/>
        <v>751</v>
      </c>
      <c r="B1142" s="32"/>
      <c r="C1142" s="33"/>
      <c r="D1142" s="392"/>
      <c r="E1142" s="55"/>
      <c r="F1142" s="55"/>
      <c r="G1142" s="181" t="s">
        <v>1909</v>
      </c>
      <c r="H1142" s="33" t="s">
        <v>1910</v>
      </c>
      <c r="I1142" s="30"/>
      <c r="J1142" s="30"/>
      <c r="K1142" s="30"/>
      <c r="L1142" s="30"/>
      <c r="M1142" s="30"/>
      <c r="N1142" s="130">
        <v>350</v>
      </c>
      <c r="O1142" s="157">
        <v>0</v>
      </c>
      <c r="P1142" s="158">
        <f t="shared" si="110"/>
        <v>350</v>
      </c>
      <c r="Q1142" s="398"/>
      <c r="R1142" s="399">
        <v>350</v>
      </c>
      <c r="S1142" s="400"/>
      <c r="T1142" s="401"/>
    </row>
    <row r="1143" spans="1:21" ht="17.25" customHeight="1">
      <c r="A1143" s="31">
        <f t="shared" si="106"/>
        <v>752</v>
      </c>
      <c r="B1143" s="32"/>
      <c r="C1143" s="33"/>
      <c r="D1143" s="392"/>
      <c r="E1143" s="55"/>
      <c r="F1143" s="55"/>
      <c r="G1143" s="181" t="s">
        <v>1911</v>
      </c>
      <c r="H1143" s="33" t="s">
        <v>1912</v>
      </c>
      <c r="I1143" s="30"/>
      <c r="J1143" s="30"/>
      <c r="K1143" s="30"/>
      <c r="L1143" s="30"/>
      <c r="M1143" s="30"/>
      <c r="N1143" s="130">
        <v>350</v>
      </c>
      <c r="O1143" s="157">
        <v>0</v>
      </c>
      <c r="P1143" s="158">
        <f t="shared" si="110"/>
        <v>350</v>
      </c>
      <c r="Q1143" s="398"/>
      <c r="R1143" s="399">
        <v>350</v>
      </c>
      <c r="S1143" s="400"/>
      <c r="T1143" s="401"/>
    </row>
    <row r="1144" spans="1:21" ht="17.25" customHeight="1">
      <c r="A1144" s="31">
        <f t="shared" ref="A1144:A1148" si="111">A1143+1</f>
        <v>753</v>
      </c>
      <c r="B1144" s="32"/>
      <c r="C1144" s="33"/>
      <c r="D1144" s="392"/>
      <c r="E1144" s="55"/>
      <c r="F1144" s="55"/>
      <c r="G1144" s="181" t="s">
        <v>1913</v>
      </c>
      <c r="H1144" s="33" t="s">
        <v>1914</v>
      </c>
      <c r="I1144" s="30"/>
      <c r="J1144" s="30"/>
      <c r="K1144" s="30"/>
      <c r="L1144" s="30"/>
      <c r="M1144" s="30"/>
      <c r="N1144" s="130">
        <v>350</v>
      </c>
      <c r="O1144" s="157">
        <v>0</v>
      </c>
      <c r="P1144" s="158">
        <f t="shared" si="110"/>
        <v>350</v>
      </c>
      <c r="Q1144" s="398"/>
      <c r="R1144" s="399">
        <v>350</v>
      </c>
      <c r="S1144" s="400"/>
      <c r="T1144" s="401"/>
    </row>
    <row r="1145" spans="1:21" ht="17.25" customHeight="1">
      <c r="A1145" s="31">
        <f t="shared" si="111"/>
        <v>754</v>
      </c>
      <c r="B1145" s="32"/>
      <c r="C1145" s="33"/>
      <c r="D1145" s="392"/>
      <c r="E1145" s="55"/>
      <c r="F1145" s="55"/>
      <c r="G1145" s="181" t="s">
        <v>1915</v>
      </c>
      <c r="H1145" s="33" t="s">
        <v>1916</v>
      </c>
      <c r="I1145" s="30"/>
      <c r="J1145" s="30"/>
      <c r="K1145" s="30"/>
      <c r="L1145" s="30"/>
      <c r="M1145" s="30"/>
      <c r="N1145" s="130">
        <v>550</v>
      </c>
      <c r="O1145" s="157">
        <v>0</v>
      </c>
      <c r="P1145" s="158">
        <f t="shared" si="110"/>
        <v>550</v>
      </c>
      <c r="Q1145" s="398"/>
      <c r="R1145" s="399">
        <v>550</v>
      </c>
      <c r="S1145" s="400"/>
      <c r="T1145" s="401"/>
    </row>
    <row r="1146" spans="1:21" ht="17.25" customHeight="1">
      <c r="A1146" s="31">
        <f t="shared" si="111"/>
        <v>755</v>
      </c>
      <c r="B1146" s="32"/>
      <c r="C1146" s="33"/>
      <c r="D1146" s="392"/>
      <c r="E1146" s="55"/>
      <c r="F1146" s="55"/>
      <c r="G1146" s="181" t="s">
        <v>1917</v>
      </c>
      <c r="H1146" s="33" t="s">
        <v>1918</v>
      </c>
      <c r="I1146" s="30"/>
      <c r="J1146" s="30"/>
      <c r="K1146" s="30"/>
      <c r="L1146" s="30"/>
      <c r="M1146" s="30"/>
      <c r="N1146" s="130">
        <v>350</v>
      </c>
      <c r="O1146" s="157">
        <v>0</v>
      </c>
      <c r="P1146" s="158">
        <f t="shared" si="110"/>
        <v>350</v>
      </c>
      <c r="Q1146" s="398"/>
      <c r="R1146" s="399">
        <v>350</v>
      </c>
      <c r="S1146" s="400"/>
      <c r="T1146" s="401"/>
    </row>
    <row r="1147" spans="1:21" ht="17.25" customHeight="1">
      <c r="A1147" s="31">
        <f t="shared" si="111"/>
        <v>756</v>
      </c>
      <c r="B1147" s="32"/>
      <c r="C1147" s="33"/>
      <c r="D1147" s="392"/>
      <c r="E1147" s="55"/>
      <c r="F1147" s="55"/>
      <c r="G1147" s="181" t="s">
        <v>1919</v>
      </c>
      <c r="H1147" s="33" t="s">
        <v>1920</v>
      </c>
      <c r="I1147" s="30"/>
      <c r="J1147" s="30"/>
      <c r="K1147" s="30"/>
      <c r="L1147" s="30"/>
      <c r="M1147" s="30"/>
      <c r="N1147" s="130">
        <v>850</v>
      </c>
      <c r="O1147" s="157">
        <v>0</v>
      </c>
      <c r="P1147" s="158">
        <f t="shared" si="110"/>
        <v>850</v>
      </c>
      <c r="Q1147" s="398"/>
      <c r="R1147" s="416">
        <v>850</v>
      </c>
      <c r="S1147" s="400" t="s">
        <v>1908</v>
      </c>
      <c r="T1147" s="401"/>
    </row>
    <row r="1148" spans="1:21" ht="17.25" customHeight="1">
      <c r="A1148" s="31">
        <f t="shared" si="111"/>
        <v>757</v>
      </c>
      <c r="B1148" s="32"/>
      <c r="C1148" s="33"/>
      <c r="D1148" s="392"/>
      <c r="E1148" s="55"/>
      <c r="F1148" s="55"/>
      <c r="G1148" s="181" t="s">
        <v>1921</v>
      </c>
      <c r="H1148" s="33" t="s">
        <v>1922</v>
      </c>
      <c r="I1148" s="30"/>
      <c r="J1148" s="30"/>
      <c r="K1148" s="30"/>
      <c r="L1148" s="30"/>
      <c r="M1148" s="30"/>
      <c r="N1148" s="130">
        <v>150</v>
      </c>
      <c r="O1148" s="157">
        <v>0</v>
      </c>
      <c r="P1148" s="158">
        <f t="shared" si="110"/>
        <v>150</v>
      </c>
      <c r="Q1148" s="398"/>
      <c r="R1148" s="399">
        <v>150</v>
      </c>
      <c r="S1148" s="400"/>
      <c r="T1148" s="401"/>
    </row>
    <row r="1149" spans="1:21">
      <c r="A1149" s="31"/>
      <c r="B1149" s="32" t="s">
        <v>1923</v>
      </c>
      <c r="C1149" s="33" t="s">
        <v>1924</v>
      </c>
      <c r="D1149" s="392">
        <v>1900</v>
      </c>
      <c r="E1149" s="55">
        <v>0</v>
      </c>
      <c r="F1149" s="55">
        <f t="shared" si="109"/>
        <v>1900</v>
      </c>
      <c r="G1149" s="31"/>
      <c r="H1149" s="28" t="s">
        <v>1804</v>
      </c>
      <c r="I1149" s="30"/>
      <c r="J1149" s="30"/>
      <c r="K1149" s="30"/>
      <c r="L1149" s="30"/>
      <c r="M1149" s="30"/>
      <c r="N1149" s="130"/>
      <c r="O1149" s="157"/>
      <c r="P1149" s="158"/>
      <c r="Q1149" s="398"/>
      <c r="R1149" s="399"/>
    </row>
    <row r="1150" spans="1:21">
      <c r="A1150" s="31">
        <v>758</v>
      </c>
      <c r="B1150" s="32" t="s">
        <v>1925</v>
      </c>
      <c r="C1150" s="33" t="s">
        <v>1926</v>
      </c>
      <c r="D1150" s="392">
        <v>2050</v>
      </c>
      <c r="E1150" s="55">
        <v>0</v>
      </c>
      <c r="F1150" s="55">
        <f t="shared" si="109"/>
        <v>2050</v>
      </c>
      <c r="G1150" s="181" t="s">
        <v>1927</v>
      </c>
      <c r="H1150" s="33" t="s">
        <v>1817</v>
      </c>
      <c r="I1150" s="30">
        <v>2100</v>
      </c>
      <c r="J1150" s="30">
        <v>0</v>
      </c>
      <c r="K1150" s="30">
        <f t="shared" ref="K1150:K1189" si="112">I1150+J1150</f>
        <v>2100</v>
      </c>
      <c r="L1150" s="30"/>
      <c r="M1150" s="30"/>
      <c r="N1150" s="130">
        <v>2100</v>
      </c>
      <c r="O1150" s="157">
        <v>0</v>
      </c>
      <c r="P1150" s="158">
        <f t="shared" si="110"/>
        <v>2100</v>
      </c>
      <c r="Q1150" s="398"/>
      <c r="R1150" s="399"/>
      <c r="S1150" s="400"/>
      <c r="T1150" s="401"/>
    </row>
    <row r="1151" spans="1:21">
      <c r="A1151" s="31">
        <f>A1150+1</f>
        <v>759</v>
      </c>
      <c r="B1151" s="32" t="s">
        <v>1928</v>
      </c>
      <c r="C1151" s="33" t="s">
        <v>1929</v>
      </c>
      <c r="D1151" s="392">
        <v>2200</v>
      </c>
      <c r="E1151" s="55">
        <v>0</v>
      </c>
      <c r="F1151" s="55">
        <f t="shared" si="109"/>
        <v>2200</v>
      </c>
      <c r="G1151" s="181" t="s">
        <v>1930</v>
      </c>
      <c r="H1151" s="270" t="s">
        <v>1931</v>
      </c>
      <c r="I1151" s="30">
        <v>3450</v>
      </c>
      <c r="J1151" s="30">
        <v>0</v>
      </c>
      <c r="K1151" s="30">
        <f t="shared" si="112"/>
        <v>3450</v>
      </c>
      <c r="L1151" s="30"/>
      <c r="M1151" s="30"/>
      <c r="N1151" s="130">
        <v>3450</v>
      </c>
      <c r="O1151" s="157">
        <v>0</v>
      </c>
      <c r="P1151" s="158">
        <f t="shared" si="110"/>
        <v>3450</v>
      </c>
      <c r="Q1151" s="398"/>
      <c r="R1151" s="399"/>
      <c r="S1151" s="400"/>
      <c r="T1151" s="401"/>
    </row>
    <row r="1152" spans="1:21">
      <c r="A1152" s="31">
        <f t="shared" ref="A1152:A1189" si="113">A1151+1</f>
        <v>760</v>
      </c>
      <c r="B1152" s="32" t="s">
        <v>1932</v>
      </c>
      <c r="C1152" s="33" t="s">
        <v>1933</v>
      </c>
      <c r="D1152" s="392">
        <v>2200</v>
      </c>
      <c r="E1152" s="55">
        <v>0</v>
      </c>
      <c r="F1152" s="55">
        <f t="shared" si="109"/>
        <v>2200</v>
      </c>
      <c r="G1152" s="181" t="s">
        <v>1934</v>
      </c>
      <c r="H1152" s="270" t="s">
        <v>1935</v>
      </c>
      <c r="I1152" s="30">
        <v>5200</v>
      </c>
      <c r="J1152" s="30">
        <v>0</v>
      </c>
      <c r="K1152" s="30">
        <f t="shared" si="112"/>
        <v>5200</v>
      </c>
      <c r="L1152" s="30"/>
      <c r="M1152" s="30"/>
      <c r="N1152" s="130">
        <v>5200</v>
      </c>
      <c r="O1152" s="157">
        <v>0</v>
      </c>
      <c r="P1152" s="158">
        <f t="shared" si="110"/>
        <v>5200</v>
      </c>
      <c r="Q1152" s="398"/>
      <c r="R1152" s="399"/>
      <c r="S1152" s="400"/>
      <c r="T1152" s="401"/>
    </row>
    <row r="1153" spans="1:20">
      <c r="A1153" s="31">
        <f t="shared" si="113"/>
        <v>761</v>
      </c>
      <c r="B1153" s="32" t="s">
        <v>1936</v>
      </c>
      <c r="C1153" s="33" t="s">
        <v>1937</v>
      </c>
      <c r="D1153" s="392">
        <v>3450</v>
      </c>
      <c r="E1153" s="55">
        <v>0</v>
      </c>
      <c r="F1153" s="55">
        <f t="shared" si="109"/>
        <v>3450</v>
      </c>
      <c r="G1153" s="181" t="s">
        <v>1938</v>
      </c>
      <c r="H1153" s="33" t="s">
        <v>1870</v>
      </c>
      <c r="I1153" s="30">
        <v>1700</v>
      </c>
      <c r="J1153" s="30">
        <v>0</v>
      </c>
      <c r="K1153" s="30">
        <f t="shared" si="112"/>
        <v>1700</v>
      </c>
      <c r="L1153" s="30"/>
      <c r="M1153" s="30"/>
      <c r="N1153" s="130">
        <v>1700</v>
      </c>
      <c r="O1153" s="157">
        <v>0</v>
      </c>
      <c r="P1153" s="158">
        <f t="shared" si="110"/>
        <v>1700</v>
      </c>
      <c r="Q1153" s="398"/>
      <c r="R1153" s="399"/>
      <c r="S1153" s="400"/>
      <c r="T1153" s="401"/>
    </row>
    <row r="1154" spans="1:20">
      <c r="A1154" s="31">
        <f t="shared" si="113"/>
        <v>762</v>
      </c>
      <c r="B1154" s="32" t="s">
        <v>1939</v>
      </c>
      <c r="C1154" s="33" t="s">
        <v>1940</v>
      </c>
      <c r="D1154" s="392">
        <v>1950</v>
      </c>
      <c r="E1154" s="55">
        <v>0</v>
      </c>
      <c r="F1154" s="55">
        <f t="shared" si="109"/>
        <v>1950</v>
      </c>
      <c r="G1154" s="181" t="s">
        <v>1941</v>
      </c>
      <c r="H1154" s="33" t="s">
        <v>1874</v>
      </c>
      <c r="I1154" s="30">
        <v>1800</v>
      </c>
      <c r="J1154" s="30">
        <v>0</v>
      </c>
      <c r="K1154" s="30">
        <f t="shared" si="112"/>
        <v>1800</v>
      </c>
      <c r="L1154" s="30"/>
      <c r="M1154" s="30"/>
      <c r="N1154" s="130">
        <v>1800</v>
      </c>
      <c r="O1154" s="157">
        <v>0</v>
      </c>
      <c r="P1154" s="158">
        <f t="shared" si="110"/>
        <v>1800</v>
      </c>
      <c r="Q1154" s="398"/>
      <c r="R1154" s="399"/>
      <c r="S1154" s="400"/>
      <c r="T1154" s="401"/>
    </row>
    <row r="1155" spans="1:20">
      <c r="A1155" s="31">
        <f t="shared" si="113"/>
        <v>763</v>
      </c>
      <c r="B1155" s="32" t="s">
        <v>1942</v>
      </c>
      <c r="C1155" s="33" t="s">
        <v>1943</v>
      </c>
      <c r="D1155" s="392">
        <v>3450</v>
      </c>
      <c r="E1155" s="55">
        <v>0</v>
      </c>
      <c r="F1155" s="55">
        <f t="shared" si="109"/>
        <v>3450</v>
      </c>
      <c r="G1155" s="181" t="s">
        <v>1944</v>
      </c>
      <c r="H1155" s="33" t="s">
        <v>1924</v>
      </c>
      <c r="I1155" s="30">
        <v>1900</v>
      </c>
      <c r="J1155" s="30">
        <v>0</v>
      </c>
      <c r="K1155" s="30">
        <f t="shared" si="112"/>
        <v>1900</v>
      </c>
      <c r="L1155" s="30"/>
      <c r="M1155" s="30"/>
      <c r="N1155" s="130">
        <v>1900</v>
      </c>
      <c r="O1155" s="157">
        <v>0</v>
      </c>
      <c r="P1155" s="158">
        <f t="shared" si="110"/>
        <v>1900</v>
      </c>
      <c r="Q1155" s="398"/>
      <c r="R1155" s="399"/>
      <c r="S1155" s="400"/>
      <c r="T1155" s="401"/>
    </row>
    <row r="1156" spans="1:20">
      <c r="A1156" s="31">
        <f t="shared" si="113"/>
        <v>764</v>
      </c>
      <c r="B1156" s="37" t="s">
        <v>1945</v>
      </c>
      <c r="C1156" s="33" t="s">
        <v>1946</v>
      </c>
      <c r="D1156" s="392">
        <v>1950</v>
      </c>
      <c r="E1156" s="55">
        <v>0</v>
      </c>
      <c r="F1156" s="55">
        <f t="shared" si="109"/>
        <v>1950</v>
      </c>
      <c r="G1156" s="181" t="s">
        <v>1947</v>
      </c>
      <c r="H1156" s="33" t="s">
        <v>1948</v>
      </c>
      <c r="I1156" s="30">
        <v>2050</v>
      </c>
      <c r="J1156" s="30">
        <v>0</v>
      </c>
      <c r="K1156" s="30">
        <f t="shared" si="112"/>
        <v>2050</v>
      </c>
      <c r="L1156" s="30"/>
      <c r="M1156" s="30"/>
      <c r="N1156" s="130">
        <v>2050</v>
      </c>
      <c r="O1156" s="157">
        <v>0</v>
      </c>
      <c r="P1156" s="158">
        <f t="shared" si="110"/>
        <v>2050</v>
      </c>
      <c r="Q1156" s="398"/>
      <c r="R1156" s="399"/>
      <c r="S1156" s="400"/>
      <c r="T1156" s="401"/>
    </row>
    <row r="1157" spans="1:20">
      <c r="A1157" s="31">
        <f t="shared" si="113"/>
        <v>765</v>
      </c>
      <c r="B1157" s="37" t="s">
        <v>1949</v>
      </c>
      <c r="C1157" s="33" t="s">
        <v>1950</v>
      </c>
      <c r="D1157" s="392">
        <v>3450</v>
      </c>
      <c r="E1157" s="55">
        <v>0</v>
      </c>
      <c r="F1157" s="55">
        <f t="shared" si="109"/>
        <v>3450</v>
      </c>
      <c r="G1157" s="181" t="s">
        <v>1951</v>
      </c>
      <c r="H1157" s="270" t="s">
        <v>1952</v>
      </c>
      <c r="I1157" s="30">
        <v>2200</v>
      </c>
      <c r="J1157" s="30">
        <v>0</v>
      </c>
      <c r="K1157" s="30">
        <f t="shared" si="112"/>
        <v>2200</v>
      </c>
      <c r="L1157" s="30"/>
      <c r="M1157" s="30"/>
      <c r="N1157" s="130">
        <v>2200</v>
      </c>
      <c r="O1157" s="157">
        <v>0</v>
      </c>
      <c r="P1157" s="158">
        <f t="shared" si="110"/>
        <v>2200</v>
      </c>
      <c r="Q1157" s="398"/>
      <c r="R1157" s="399"/>
      <c r="S1157" s="400"/>
      <c r="T1157" s="401"/>
    </row>
    <row r="1158" spans="1:20">
      <c r="A1158" s="31">
        <f t="shared" si="113"/>
        <v>766</v>
      </c>
      <c r="B1158" s="37" t="s">
        <v>1953</v>
      </c>
      <c r="C1158" s="33" t="s">
        <v>1954</v>
      </c>
      <c r="D1158" s="392">
        <v>1850</v>
      </c>
      <c r="E1158" s="55">
        <v>0</v>
      </c>
      <c r="F1158" s="55">
        <f t="shared" si="109"/>
        <v>1850</v>
      </c>
      <c r="G1158" s="181" t="s">
        <v>1955</v>
      </c>
      <c r="H1158" s="270" t="s">
        <v>1956</v>
      </c>
      <c r="I1158" s="30">
        <v>2200</v>
      </c>
      <c r="J1158" s="30">
        <v>0</v>
      </c>
      <c r="K1158" s="30">
        <f t="shared" si="112"/>
        <v>2200</v>
      </c>
      <c r="L1158" s="30"/>
      <c r="M1158" s="30"/>
      <c r="N1158" s="130">
        <v>2200</v>
      </c>
      <c r="O1158" s="157">
        <v>0</v>
      </c>
      <c r="P1158" s="158">
        <f t="shared" si="110"/>
        <v>2200</v>
      </c>
      <c r="Q1158" s="398"/>
      <c r="R1158" s="399"/>
      <c r="S1158" s="400"/>
      <c r="T1158" s="401"/>
    </row>
    <row r="1159" spans="1:20">
      <c r="A1159" s="31">
        <f t="shared" si="113"/>
        <v>767</v>
      </c>
      <c r="B1159" s="37" t="s">
        <v>1957</v>
      </c>
      <c r="C1159" s="33" t="s">
        <v>1958</v>
      </c>
      <c r="D1159" s="392">
        <v>2050</v>
      </c>
      <c r="E1159" s="55">
        <v>0</v>
      </c>
      <c r="F1159" s="55">
        <f t="shared" si="109"/>
        <v>2050</v>
      </c>
      <c r="G1159" s="181" t="s">
        <v>1959</v>
      </c>
      <c r="H1159" s="33" t="s">
        <v>1937</v>
      </c>
      <c r="I1159" s="30">
        <v>3450</v>
      </c>
      <c r="J1159" s="30">
        <v>0</v>
      </c>
      <c r="K1159" s="30">
        <f t="shared" si="112"/>
        <v>3450</v>
      </c>
      <c r="L1159" s="30"/>
      <c r="M1159" s="30"/>
      <c r="N1159" s="130">
        <v>3450</v>
      </c>
      <c r="O1159" s="157">
        <v>0</v>
      </c>
      <c r="P1159" s="158">
        <f t="shared" si="110"/>
        <v>3450</v>
      </c>
      <c r="Q1159" s="398"/>
      <c r="R1159" s="399"/>
      <c r="S1159" s="400"/>
      <c r="T1159" s="401"/>
    </row>
    <row r="1160" spans="1:20">
      <c r="A1160" s="31">
        <f t="shared" si="113"/>
        <v>768</v>
      </c>
      <c r="B1160" s="37" t="s">
        <v>1960</v>
      </c>
      <c r="C1160" s="33" t="s">
        <v>1961</v>
      </c>
      <c r="D1160" s="392">
        <v>2050</v>
      </c>
      <c r="E1160" s="55">
        <v>0</v>
      </c>
      <c r="F1160" s="55">
        <f t="shared" si="109"/>
        <v>2050</v>
      </c>
      <c r="G1160" s="181" t="s">
        <v>1962</v>
      </c>
      <c r="H1160" s="33" t="s">
        <v>1940</v>
      </c>
      <c r="I1160" s="30">
        <v>1950</v>
      </c>
      <c r="J1160" s="30">
        <v>0</v>
      </c>
      <c r="K1160" s="30">
        <f t="shared" si="112"/>
        <v>1950</v>
      </c>
      <c r="L1160" s="30"/>
      <c r="M1160" s="30"/>
      <c r="N1160" s="130">
        <v>1950</v>
      </c>
      <c r="O1160" s="157">
        <v>0</v>
      </c>
      <c r="P1160" s="158">
        <f t="shared" si="110"/>
        <v>1950</v>
      </c>
      <c r="Q1160" s="398"/>
      <c r="R1160" s="399"/>
      <c r="S1160" s="400"/>
      <c r="T1160" s="401"/>
    </row>
    <row r="1161" spans="1:20" ht="15" customHeight="1">
      <c r="A1161" s="31">
        <f t="shared" si="113"/>
        <v>769</v>
      </c>
      <c r="B1161" s="37" t="s">
        <v>1963</v>
      </c>
      <c r="C1161" s="33" t="s">
        <v>1964</v>
      </c>
      <c r="D1161" s="392">
        <v>3450</v>
      </c>
      <c r="E1161" s="55">
        <v>0</v>
      </c>
      <c r="F1161" s="55">
        <f t="shared" si="109"/>
        <v>3450</v>
      </c>
      <c r="G1161" s="181" t="s">
        <v>1965</v>
      </c>
      <c r="H1161" s="33" t="s">
        <v>1943</v>
      </c>
      <c r="I1161" s="30">
        <v>3450</v>
      </c>
      <c r="J1161" s="30">
        <v>0</v>
      </c>
      <c r="K1161" s="30">
        <f t="shared" si="112"/>
        <v>3450</v>
      </c>
      <c r="L1161" s="30"/>
      <c r="M1161" s="30"/>
      <c r="N1161" s="130">
        <v>3450</v>
      </c>
      <c r="O1161" s="157">
        <v>0</v>
      </c>
      <c r="P1161" s="158">
        <f t="shared" si="110"/>
        <v>3450</v>
      </c>
      <c r="Q1161" s="398"/>
      <c r="R1161" s="399"/>
      <c r="S1161" s="400"/>
      <c r="T1161" s="401"/>
    </row>
    <row r="1162" spans="1:20" ht="17.25" customHeight="1">
      <c r="A1162" s="31">
        <f t="shared" si="113"/>
        <v>770</v>
      </c>
      <c r="B1162" s="37" t="s">
        <v>1966</v>
      </c>
      <c r="C1162" s="33" t="s">
        <v>1967</v>
      </c>
      <c r="D1162" s="392">
        <v>5200</v>
      </c>
      <c r="E1162" s="55">
        <v>0</v>
      </c>
      <c r="F1162" s="55">
        <f t="shared" si="109"/>
        <v>5200</v>
      </c>
      <c r="G1162" s="181" t="s">
        <v>1968</v>
      </c>
      <c r="H1162" s="33" t="s">
        <v>1946</v>
      </c>
      <c r="I1162" s="30">
        <v>1950</v>
      </c>
      <c r="J1162" s="30">
        <v>0</v>
      </c>
      <c r="K1162" s="30">
        <f t="shared" si="112"/>
        <v>1950</v>
      </c>
      <c r="L1162" s="30"/>
      <c r="M1162" s="30"/>
      <c r="N1162" s="130">
        <v>1950</v>
      </c>
      <c r="O1162" s="157">
        <v>0</v>
      </c>
      <c r="P1162" s="158">
        <f t="shared" si="110"/>
        <v>1950</v>
      </c>
      <c r="Q1162" s="398"/>
      <c r="R1162" s="399"/>
      <c r="S1162" s="400"/>
      <c r="T1162" s="401"/>
    </row>
    <row r="1163" spans="1:20" ht="15.75" customHeight="1">
      <c r="A1163" s="31">
        <f t="shared" si="113"/>
        <v>771</v>
      </c>
      <c r="B1163" s="181" t="s">
        <v>1969</v>
      </c>
      <c r="C1163" s="270" t="s">
        <v>1970</v>
      </c>
      <c r="D1163" s="442">
        <v>2400</v>
      </c>
      <c r="E1163" s="55">
        <v>0</v>
      </c>
      <c r="F1163" s="55">
        <f t="shared" ref="F1163:F1180" si="114">D1163</f>
        <v>2400</v>
      </c>
      <c r="G1163" s="181" t="s">
        <v>1971</v>
      </c>
      <c r="H1163" s="33" t="s">
        <v>1950</v>
      </c>
      <c r="I1163" s="30">
        <v>3450</v>
      </c>
      <c r="J1163" s="30">
        <v>0</v>
      </c>
      <c r="K1163" s="30">
        <f t="shared" si="112"/>
        <v>3450</v>
      </c>
      <c r="L1163" s="30"/>
      <c r="M1163" s="30"/>
      <c r="N1163" s="130">
        <v>3450</v>
      </c>
      <c r="O1163" s="157">
        <v>0</v>
      </c>
      <c r="P1163" s="158">
        <f t="shared" si="110"/>
        <v>3450</v>
      </c>
      <c r="Q1163" s="398"/>
      <c r="R1163" s="399"/>
      <c r="S1163" s="400"/>
      <c r="T1163" s="401"/>
    </row>
    <row r="1164" spans="1:20">
      <c r="A1164" s="31">
        <f t="shared" si="113"/>
        <v>772</v>
      </c>
      <c r="B1164" s="37" t="s">
        <v>1972</v>
      </c>
      <c r="C1164" s="270" t="s">
        <v>1973</v>
      </c>
      <c r="D1164" s="442">
        <v>2300</v>
      </c>
      <c r="E1164" s="55">
        <v>0</v>
      </c>
      <c r="F1164" s="55">
        <f t="shared" si="114"/>
        <v>2300</v>
      </c>
      <c r="G1164" s="181" t="s">
        <v>1974</v>
      </c>
      <c r="H1164" s="33" t="s">
        <v>1975</v>
      </c>
      <c r="I1164" s="30">
        <v>1850</v>
      </c>
      <c r="J1164" s="30">
        <v>0</v>
      </c>
      <c r="K1164" s="30">
        <f t="shared" si="112"/>
        <v>1850</v>
      </c>
      <c r="L1164" s="30"/>
      <c r="M1164" s="30"/>
      <c r="N1164" s="130">
        <v>1850</v>
      </c>
      <c r="O1164" s="157">
        <v>0</v>
      </c>
      <c r="P1164" s="158">
        <f t="shared" si="110"/>
        <v>1850</v>
      </c>
      <c r="Q1164" s="398"/>
      <c r="R1164" s="399"/>
      <c r="S1164" s="400"/>
      <c r="T1164" s="401"/>
    </row>
    <row r="1165" spans="1:20">
      <c r="A1165" s="31">
        <f t="shared" si="113"/>
        <v>773</v>
      </c>
      <c r="B1165" s="37"/>
      <c r="C1165" s="270"/>
      <c r="D1165" s="442"/>
      <c r="E1165" s="55"/>
      <c r="F1165" s="55"/>
      <c r="G1165" s="181" t="s">
        <v>1976</v>
      </c>
      <c r="H1165" s="33" t="s">
        <v>1958</v>
      </c>
      <c r="I1165" s="30">
        <v>2050</v>
      </c>
      <c r="J1165" s="30">
        <v>0</v>
      </c>
      <c r="K1165" s="30">
        <f t="shared" si="112"/>
        <v>2050</v>
      </c>
      <c r="L1165" s="30"/>
      <c r="M1165" s="30"/>
      <c r="N1165" s="130">
        <v>2050</v>
      </c>
      <c r="O1165" s="157">
        <v>0</v>
      </c>
      <c r="P1165" s="158">
        <f t="shared" si="110"/>
        <v>2050</v>
      </c>
      <c r="Q1165" s="398"/>
      <c r="R1165" s="399"/>
      <c r="S1165" s="400"/>
      <c r="T1165" s="401"/>
    </row>
    <row r="1166" spans="1:20">
      <c r="A1166" s="31">
        <f t="shared" si="113"/>
        <v>774</v>
      </c>
      <c r="B1166" s="181" t="s">
        <v>1977</v>
      </c>
      <c r="C1166" s="270" t="s">
        <v>1978</v>
      </c>
      <c r="D1166" s="442">
        <v>2300</v>
      </c>
      <c r="E1166" s="55">
        <v>0</v>
      </c>
      <c r="F1166" s="55">
        <f t="shared" si="114"/>
        <v>2300</v>
      </c>
      <c r="G1166" s="181" t="s">
        <v>1979</v>
      </c>
      <c r="H1166" s="33" t="s">
        <v>1961</v>
      </c>
      <c r="I1166" s="30">
        <v>2050</v>
      </c>
      <c r="J1166" s="30">
        <v>0</v>
      </c>
      <c r="K1166" s="30">
        <f t="shared" si="112"/>
        <v>2050</v>
      </c>
      <c r="L1166" s="30"/>
      <c r="M1166" s="30"/>
      <c r="N1166" s="130">
        <v>2050</v>
      </c>
      <c r="O1166" s="157">
        <v>0</v>
      </c>
      <c r="P1166" s="158">
        <f t="shared" si="110"/>
        <v>2050</v>
      </c>
      <c r="Q1166" s="398"/>
      <c r="R1166" s="399"/>
      <c r="S1166" s="400"/>
      <c r="T1166" s="401"/>
    </row>
    <row r="1167" spans="1:20">
      <c r="A1167" s="31">
        <f t="shared" si="113"/>
        <v>775</v>
      </c>
      <c r="B1167" s="181" t="s">
        <v>1980</v>
      </c>
      <c r="C1167" s="270" t="s">
        <v>1981</v>
      </c>
      <c r="D1167" s="442">
        <v>2300</v>
      </c>
      <c r="E1167" s="55">
        <v>0</v>
      </c>
      <c r="F1167" s="55">
        <f t="shared" si="114"/>
        <v>2300</v>
      </c>
      <c r="G1167" s="181" t="s">
        <v>1982</v>
      </c>
      <c r="H1167" s="270" t="s">
        <v>1983</v>
      </c>
      <c r="I1167" s="30">
        <v>3450</v>
      </c>
      <c r="J1167" s="30">
        <v>0</v>
      </c>
      <c r="K1167" s="30">
        <f t="shared" si="112"/>
        <v>3450</v>
      </c>
      <c r="L1167" s="30"/>
      <c r="M1167" s="30"/>
      <c r="N1167" s="130">
        <v>3450</v>
      </c>
      <c r="O1167" s="157">
        <v>0</v>
      </c>
      <c r="P1167" s="158">
        <f t="shared" si="110"/>
        <v>3450</v>
      </c>
      <c r="Q1167" s="398"/>
      <c r="R1167" s="399"/>
      <c r="S1167" s="400"/>
      <c r="T1167" s="401"/>
    </row>
    <row r="1168" spans="1:20">
      <c r="A1168" s="31">
        <f t="shared" si="113"/>
        <v>776</v>
      </c>
      <c r="B1168" s="37" t="s">
        <v>1984</v>
      </c>
      <c r="C1168" s="270" t="s">
        <v>1985</v>
      </c>
      <c r="D1168" s="442">
        <v>2400</v>
      </c>
      <c r="E1168" s="55">
        <v>0</v>
      </c>
      <c r="F1168" s="55">
        <f t="shared" si="114"/>
        <v>2400</v>
      </c>
      <c r="G1168" s="181" t="s">
        <v>1986</v>
      </c>
      <c r="H1168" s="270" t="s">
        <v>1987</v>
      </c>
      <c r="I1168" s="30">
        <v>5200</v>
      </c>
      <c r="J1168" s="30">
        <v>0</v>
      </c>
      <c r="K1168" s="30">
        <f t="shared" si="112"/>
        <v>5200</v>
      </c>
      <c r="L1168" s="30"/>
      <c r="M1168" s="30"/>
      <c r="N1168" s="130">
        <v>5200</v>
      </c>
      <c r="O1168" s="157">
        <v>0</v>
      </c>
      <c r="P1168" s="158">
        <f t="shared" si="110"/>
        <v>5200</v>
      </c>
      <c r="Q1168" s="398"/>
      <c r="R1168" s="399"/>
      <c r="S1168" s="400"/>
      <c r="T1168" s="401"/>
    </row>
    <row r="1169" spans="1:20">
      <c r="A1169" s="31">
        <f t="shared" si="113"/>
        <v>777</v>
      </c>
      <c r="B1169" s="37" t="s">
        <v>1988</v>
      </c>
      <c r="C1169" s="270" t="s">
        <v>1989</v>
      </c>
      <c r="D1169" s="442">
        <v>2400</v>
      </c>
      <c r="E1169" s="55">
        <v>0</v>
      </c>
      <c r="F1169" s="55">
        <f t="shared" si="114"/>
        <v>2400</v>
      </c>
      <c r="G1169" s="181" t="s">
        <v>1990</v>
      </c>
      <c r="H1169" s="270" t="s">
        <v>1991</v>
      </c>
      <c r="I1169" s="30">
        <v>2700</v>
      </c>
      <c r="J1169" s="30">
        <v>0</v>
      </c>
      <c r="K1169" s="30">
        <f t="shared" si="112"/>
        <v>2700</v>
      </c>
      <c r="L1169" s="30"/>
      <c r="M1169" s="30"/>
      <c r="N1169" s="130">
        <v>2700</v>
      </c>
      <c r="O1169" s="157">
        <v>0</v>
      </c>
      <c r="P1169" s="158">
        <f t="shared" si="110"/>
        <v>2700</v>
      </c>
      <c r="Q1169" s="398"/>
      <c r="R1169" s="399"/>
      <c r="S1169" s="400"/>
      <c r="T1169" s="401"/>
    </row>
    <row r="1170" spans="1:20">
      <c r="A1170" s="31">
        <f t="shared" si="113"/>
        <v>778</v>
      </c>
      <c r="B1170" s="37" t="s">
        <v>1992</v>
      </c>
      <c r="C1170" s="270" t="s">
        <v>1993</v>
      </c>
      <c r="D1170" s="442">
        <v>2400</v>
      </c>
      <c r="E1170" s="55">
        <v>0</v>
      </c>
      <c r="F1170" s="55">
        <f t="shared" si="114"/>
        <v>2400</v>
      </c>
      <c r="G1170" s="181" t="s">
        <v>1994</v>
      </c>
      <c r="H1170" s="270" t="s">
        <v>1970</v>
      </c>
      <c r="I1170" s="30">
        <v>2400</v>
      </c>
      <c r="J1170" s="30">
        <v>0</v>
      </c>
      <c r="K1170" s="30">
        <f t="shared" si="112"/>
        <v>2400</v>
      </c>
      <c r="L1170" s="30"/>
      <c r="M1170" s="30"/>
      <c r="N1170" s="130">
        <v>2400</v>
      </c>
      <c r="O1170" s="157">
        <v>0</v>
      </c>
      <c r="P1170" s="158">
        <f t="shared" si="110"/>
        <v>2400</v>
      </c>
      <c r="Q1170" s="398"/>
      <c r="R1170" s="399"/>
      <c r="S1170" s="400"/>
      <c r="T1170" s="401"/>
    </row>
    <row r="1171" spans="1:20" ht="17.25" customHeight="1">
      <c r="A1171" s="31">
        <f t="shared" si="113"/>
        <v>779</v>
      </c>
      <c r="B1171" s="181" t="s">
        <v>1995</v>
      </c>
      <c r="C1171" s="270" t="s">
        <v>1996</v>
      </c>
      <c r="D1171" s="442">
        <v>3000</v>
      </c>
      <c r="E1171" s="55">
        <v>0</v>
      </c>
      <c r="F1171" s="55">
        <f t="shared" si="114"/>
        <v>3000</v>
      </c>
      <c r="G1171" s="181" t="s">
        <v>1997</v>
      </c>
      <c r="H1171" s="270" t="s">
        <v>1973</v>
      </c>
      <c r="I1171" s="30">
        <v>2300</v>
      </c>
      <c r="J1171" s="30">
        <v>0</v>
      </c>
      <c r="K1171" s="30">
        <f t="shared" si="112"/>
        <v>2300</v>
      </c>
      <c r="L1171" s="30"/>
      <c r="M1171" s="30"/>
      <c r="N1171" s="130">
        <v>2300</v>
      </c>
      <c r="O1171" s="157">
        <v>0</v>
      </c>
      <c r="P1171" s="158">
        <f t="shared" si="110"/>
        <v>2300</v>
      </c>
      <c r="Q1171" s="398"/>
      <c r="R1171" s="399"/>
      <c r="S1171" s="400"/>
      <c r="T1171" s="401"/>
    </row>
    <row r="1172" spans="1:20" ht="15" customHeight="1">
      <c r="A1172" s="31">
        <f t="shared" si="113"/>
        <v>780</v>
      </c>
      <c r="B1172" s="181" t="s">
        <v>1998</v>
      </c>
      <c r="C1172" s="270" t="s">
        <v>1999</v>
      </c>
      <c r="D1172" s="442">
        <v>2300</v>
      </c>
      <c r="E1172" s="55">
        <v>0</v>
      </c>
      <c r="F1172" s="55">
        <f t="shared" si="114"/>
        <v>2300</v>
      </c>
      <c r="G1172" s="181" t="s">
        <v>2000</v>
      </c>
      <c r="H1172" s="270" t="s">
        <v>1978</v>
      </c>
      <c r="I1172" s="30">
        <v>2300</v>
      </c>
      <c r="J1172" s="30">
        <v>0</v>
      </c>
      <c r="K1172" s="30">
        <f t="shared" si="112"/>
        <v>2300</v>
      </c>
      <c r="L1172" s="30"/>
      <c r="M1172" s="30"/>
      <c r="N1172" s="130">
        <v>2300</v>
      </c>
      <c r="O1172" s="157">
        <v>0</v>
      </c>
      <c r="P1172" s="158">
        <f t="shared" si="110"/>
        <v>2300</v>
      </c>
      <c r="Q1172" s="398"/>
      <c r="R1172" s="399"/>
      <c r="S1172" s="400"/>
      <c r="T1172" s="401"/>
    </row>
    <row r="1173" spans="1:20" ht="15.75" customHeight="1">
      <c r="A1173" s="31">
        <f t="shared" si="113"/>
        <v>781</v>
      </c>
      <c r="B1173" s="181" t="s">
        <v>2001</v>
      </c>
      <c r="C1173" s="270" t="s">
        <v>2002</v>
      </c>
      <c r="D1173" s="442">
        <v>3000</v>
      </c>
      <c r="E1173" s="55">
        <v>0</v>
      </c>
      <c r="F1173" s="55">
        <f t="shared" si="114"/>
        <v>3000</v>
      </c>
      <c r="G1173" s="181" t="s">
        <v>2003</v>
      </c>
      <c r="H1173" s="270" t="s">
        <v>1981</v>
      </c>
      <c r="I1173" s="30">
        <v>2300</v>
      </c>
      <c r="J1173" s="30">
        <v>0</v>
      </c>
      <c r="K1173" s="30">
        <f t="shared" si="112"/>
        <v>2300</v>
      </c>
      <c r="L1173" s="30"/>
      <c r="M1173" s="30"/>
      <c r="N1173" s="130">
        <v>2300</v>
      </c>
      <c r="O1173" s="157">
        <v>0</v>
      </c>
      <c r="P1173" s="158">
        <f t="shared" si="110"/>
        <v>2300</v>
      </c>
      <c r="Q1173" s="398"/>
      <c r="R1173" s="399"/>
      <c r="S1173" s="400"/>
      <c r="T1173" s="401"/>
    </row>
    <row r="1174" spans="1:20" ht="14.25" customHeight="1">
      <c r="A1174" s="31">
        <f t="shared" si="113"/>
        <v>782</v>
      </c>
      <c r="B1174" s="181" t="s">
        <v>2004</v>
      </c>
      <c r="C1174" s="270" t="s">
        <v>2005</v>
      </c>
      <c r="D1174" s="442">
        <v>3000</v>
      </c>
      <c r="E1174" s="55">
        <v>0</v>
      </c>
      <c r="F1174" s="55">
        <f t="shared" si="114"/>
        <v>3000</v>
      </c>
      <c r="G1174" s="181" t="s">
        <v>2006</v>
      </c>
      <c r="H1174" s="270" t="s">
        <v>1985</v>
      </c>
      <c r="I1174" s="30">
        <v>2400</v>
      </c>
      <c r="J1174" s="30">
        <v>0</v>
      </c>
      <c r="K1174" s="30">
        <f t="shared" si="112"/>
        <v>2400</v>
      </c>
      <c r="L1174" s="30"/>
      <c r="M1174" s="30"/>
      <c r="N1174" s="130">
        <v>2400</v>
      </c>
      <c r="O1174" s="157">
        <v>0</v>
      </c>
      <c r="P1174" s="158">
        <f t="shared" si="110"/>
        <v>2400</v>
      </c>
      <c r="Q1174" s="398"/>
      <c r="R1174" s="399"/>
      <c r="S1174" s="400"/>
      <c r="T1174" s="401"/>
    </row>
    <row r="1175" spans="1:20" ht="16.5" customHeight="1">
      <c r="A1175" s="31">
        <f t="shared" si="113"/>
        <v>783</v>
      </c>
      <c r="B1175" s="181" t="s">
        <v>2007</v>
      </c>
      <c r="C1175" s="270" t="s">
        <v>2008</v>
      </c>
      <c r="D1175" s="442">
        <v>2500</v>
      </c>
      <c r="E1175" s="55">
        <v>0</v>
      </c>
      <c r="F1175" s="55">
        <f t="shared" si="114"/>
        <v>2500</v>
      </c>
      <c r="G1175" s="181" t="s">
        <v>2009</v>
      </c>
      <c r="H1175" s="270" t="s">
        <v>1989</v>
      </c>
      <c r="I1175" s="30">
        <v>2400</v>
      </c>
      <c r="J1175" s="30">
        <v>0</v>
      </c>
      <c r="K1175" s="30">
        <f t="shared" si="112"/>
        <v>2400</v>
      </c>
      <c r="L1175" s="30"/>
      <c r="M1175" s="30"/>
      <c r="N1175" s="130">
        <v>2400</v>
      </c>
      <c r="O1175" s="157">
        <v>0</v>
      </c>
      <c r="P1175" s="158">
        <f t="shared" si="110"/>
        <v>2400</v>
      </c>
      <c r="Q1175" s="398"/>
      <c r="R1175" s="399"/>
      <c r="S1175" s="400"/>
      <c r="T1175" s="401"/>
    </row>
    <row r="1176" spans="1:20" ht="18" customHeight="1">
      <c r="A1176" s="31">
        <f t="shared" si="113"/>
        <v>784</v>
      </c>
      <c r="B1176" s="181" t="s">
        <v>2010</v>
      </c>
      <c r="C1176" s="270" t="s">
        <v>2011</v>
      </c>
      <c r="D1176" s="442">
        <v>2500</v>
      </c>
      <c r="E1176" s="55">
        <v>0</v>
      </c>
      <c r="F1176" s="55">
        <f t="shared" si="114"/>
        <v>2500</v>
      </c>
      <c r="G1176" s="181" t="s">
        <v>2012</v>
      </c>
      <c r="H1176" s="270" t="s">
        <v>1993</v>
      </c>
      <c r="I1176" s="30">
        <v>2400</v>
      </c>
      <c r="J1176" s="30">
        <v>0</v>
      </c>
      <c r="K1176" s="30">
        <f t="shared" si="112"/>
        <v>2400</v>
      </c>
      <c r="L1176" s="30"/>
      <c r="M1176" s="30"/>
      <c r="N1176" s="130">
        <v>2400</v>
      </c>
      <c r="O1176" s="157">
        <v>0</v>
      </c>
      <c r="P1176" s="158">
        <f t="shared" si="110"/>
        <v>2400</v>
      </c>
      <c r="Q1176" s="398"/>
      <c r="R1176" s="399"/>
      <c r="S1176" s="400"/>
      <c r="T1176" s="401"/>
    </row>
    <row r="1177" spans="1:20" ht="18" customHeight="1">
      <c r="A1177" s="31">
        <f t="shared" si="113"/>
        <v>785</v>
      </c>
      <c r="B1177" s="37" t="s">
        <v>2013</v>
      </c>
      <c r="C1177" s="270" t="s">
        <v>2014</v>
      </c>
      <c r="D1177" s="442">
        <v>2500</v>
      </c>
      <c r="E1177" s="55">
        <v>0</v>
      </c>
      <c r="F1177" s="55">
        <f t="shared" si="114"/>
        <v>2500</v>
      </c>
      <c r="G1177" s="181" t="s">
        <v>2015</v>
      </c>
      <c r="H1177" s="270" t="s">
        <v>2016</v>
      </c>
      <c r="I1177" s="30">
        <v>3000</v>
      </c>
      <c r="J1177" s="30">
        <v>0</v>
      </c>
      <c r="K1177" s="30">
        <f t="shared" si="112"/>
        <v>3000</v>
      </c>
      <c r="L1177" s="30"/>
      <c r="M1177" s="30"/>
      <c r="N1177" s="130">
        <v>3000</v>
      </c>
      <c r="O1177" s="157">
        <v>0</v>
      </c>
      <c r="P1177" s="158">
        <f t="shared" si="110"/>
        <v>3000</v>
      </c>
      <c r="Q1177" s="398"/>
      <c r="R1177" s="399"/>
      <c r="S1177" s="400"/>
      <c r="T1177" s="401"/>
    </row>
    <row r="1178" spans="1:20" s="85" customFormat="1">
      <c r="A1178" s="31">
        <f t="shared" si="113"/>
        <v>786</v>
      </c>
      <c r="B1178" s="408" t="s">
        <v>2017</v>
      </c>
      <c r="C1178" s="272" t="s">
        <v>2018</v>
      </c>
      <c r="D1178" s="442">
        <v>3400</v>
      </c>
      <c r="E1178" s="55">
        <v>0</v>
      </c>
      <c r="F1178" s="55">
        <f t="shared" si="114"/>
        <v>3400</v>
      </c>
      <c r="G1178" s="181" t="s">
        <v>2019</v>
      </c>
      <c r="H1178" s="270" t="s">
        <v>2020</v>
      </c>
      <c r="I1178" s="30">
        <v>2300</v>
      </c>
      <c r="J1178" s="30">
        <v>0</v>
      </c>
      <c r="K1178" s="30">
        <f t="shared" si="112"/>
        <v>2300</v>
      </c>
      <c r="L1178" s="30"/>
      <c r="M1178" s="30"/>
      <c r="N1178" s="130">
        <v>2300</v>
      </c>
      <c r="O1178" s="157">
        <v>0</v>
      </c>
      <c r="P1178" s="158">
        <f t="shared" si="110"/>
        <v>2300</v>
      </c>
      <c r="Q1178" s="398"/>
      <c r="R1178" s="399"/>
      <c r="S1178" s="400"/>
      <c r="T1178" s="401"/>
    </row>
    <row r="1179" spans="1:20">
      <c r="A1179" s="31">
        <f t="shared" si="113"/>
        <v>787</v>
      </c>
      <c r="B1179" s="408" t="s">
        <v>2021</v>
      </c>
      <c r="C1179" s="272" t="s">
        <v>2022</v>
      </c>
      <c r="D1179" s="442">
        <v>3300</v>
      </c>
      <c r="E1179" s="55">
        <v>0</v>
      </c>
      <c r="F1179" s="55">
        <f t="shared" si="114"/>
        <v>3300</v>
      </c>
      <c r="G1179" s="181" t="s">
        <v>2023</v>
      </c>
      <c r="H1179" s="270" t="s">
        <v>2024</v>
      </c>
      <c r="I1179" s="30">
        <v>3000</v>
      </c>
      <c r="J1179" s="30">
        <v>0</v>
      </c>
      <c r="K1179" s="30">
        <f t="shared" si="112"/>
        <v>3000</v>
      </c>
      <c r="L1179" s="30"/>
      <c r="M1179" s="30"/>
      <c r="N1179" s="130">
        <v>3000</v>
      </c>
      <c r="O1179" s="157">
        <v>0</v>
      </c>
      <c r="P1179" s="158">
        <f t="shared" si="110"/>
        <v>3000</v>
      </c>
      <c r="Q1179" s="398"/>
      <c r="R1179" s="399"/>
      <c r="S1179" s="400"/>
      <c r="T1179" s="401"/>
    </row>
    <row r="1180" spans="1:20">
      <c r="A1180" s="31">
        <f t="shared" si="113"/>
        <v>788</v>
      </c>
      <c r="B1180" s="408" t="s">
        <v>2025</v>
      </c>
      <c r="C1180" s="272" t="s">
        <v>2026</v>
      </c>
      <c r="D1180" s="442">
        <v>3300</v>
      </c>
      <c r="E1180" s="55">
        <v>0</v>
      </c>
      <c r="F1180" s="55">
        <f t="shared" si="114"/>
        <v>3300</v>
      </c>
      <c r="G1180" s="181" t="s">
        <v>2027</v>
      </c>
      <c r="H1180" s="270" t="s">
        <v>2028</v>
      </c>
      <c r="I1180" s="30">
        <v>3000</v>
      </c>
      <c r="J1180" s="30">
        <v>0</v>
      </c>
      <c r="K1180" s="30">
        <f t="shared" si="112"/>
        <v>3000</v>
      </c>
      <c r="L1180" s="30"/>
      <c r="M1180" s="30"/>
      <c r="N1180" s="130">
        <v>3000</v>
      </c>
      <c r="O1180" s="157">
        <v>0</v>
      </c>
      <c r="P1180" s="158">
        <f t="shared" si="110"/>
        <v>3000</v>
      </c>
      <c r="Q1180" s="398"/>
      <c r="R1180" s="399"/>
      <c r="S1180" s="400"/>
      <c r="T1180" s="401"/>
    </row>
    <row r="1181" spans="1:20" ht="15.75" customHeight="1">
      <c r="A1181" s="31">
        <f t="shared" si="113"/>
        <v>789</v>
      </c>
      <c r="B1181" s="27"/>
      <c r="C1181" s="28" t="s">
        <v>957</v>
      </c>
      <c r="D1181" s="392"/>
      <c r="E1181" s="55"/>
      <c r="F1181" s="55"/>
      <c r="G1181" s="181" t="s">
        <v>2029</v>
      </c>
      <c r="H1181" s="270" t="s">
        <v>2008</v>
      </c>
      <c r="I1181" s="30">
        <v>2500</v>
      </c>
      <c r="J1181" s="30">
        <v>0</v>
      </c>
      <c r="K1181" s="30">
        <f t="shared" si="112"/>
        <v>2500</v>
      </c>
      <c r="L1181" s="30"/>
      <c r="M1181" s="30"/>
      <c r="N1181" s="130">
        <v>2500</v>
      </c>
      <c r="O1181" s="157">
        <v>0</v>
      </c>
      <c r="P1181" s="158">
        <f t="shared" si="110"/>
        <v>2500</v>
      </c>
      <c r="Q1181" s="398"/>
      <c r="R1181" s="399"/>
      <c r="S1181" s="400"/>
      <c r="T1181" s="401"/>
    </row>
    <row r="1182" spans="1:20" ht="15" customHeight="1">
      <c r="A1182" s="31">
        <f t="shared" si="113"/>
        <v>790</v>
      </c>
      <c r="B1182" s="32" t="s">
        <v>2030</v>
      </c>
      <c r="C1182" s="33" t="s">
        <v>1713</v>
      </c>
      <c r="D1182" s="392">
        <v>9000</v>
      </c>
      <c r="E1182" s="55">
        <v>0</v>
      </c>
      <c r="F1182" s="55">
        <f>D1182</f>
        <v>9000</v>
      </c>
      <c r="G1182" s="181" t="s">
        <v>2031</v>
      </c>
      <c r="H1182" s="270" t="s">
        <v>2032</v>
      </c>
      <c r="I1182" s="30">
        <v>2500</v>
      </c>
      <c r="J1182" s="30">
        <v>0</v>
      </c>
      <c r="K1182" s="30">
        <f t="shared" si="112"/>
        <v>2500</v>
      </c>
      <c r="L1182" s="30"/>
      <c r="M1182" s="30"/>
      <c r="N1182" s="130">
        <v>2500</v>
      </c>
      <c r="O1182" s="157">
        <v>0</v>
      </c>
      <c r="P1182" s="158">
        <f t="shared" si="110"/>
        <v>2500</v>
      </c>
      <c r="Q1182" s="398"/>
      <c r="R1182" s="399"/>
      <c r="S1182" s="400"/>
      <c r="T1182" s="401"/>
    </row>
    <row r="1183" spans="1:20">
      <c r="A1183" s="31">
        <f t="shared" si="113"/>
        <v>791</v>
      </c>
      <c r="B1183" s="32"/>
      <c r="C1183" s="33"/>
      <c r="D1183" s="392"/>
      <c r="E1183" s="55"/>
      <c r="F1183" s="55"/>
      <c r="G1183" s="181" t="s">
        <v>2033</v>
      </c>
      <c r="H1183" s="270" t="s">
        <v>2014</v>
      </c>
      <c r="I1183" s="30">
        <v>2500</v>
      </c>
      <c r="J1183" s="30">
        <v>0</v>
      </c>
      <c r="K1183" s="30">
        <f t="shared" si="112"/>
        <v>2500</v>
      </c>
      <c r="L1183" s="36"/>
      <c r="M1183" s="36"/>
      <c r="N1183" s="130">
        <v>2500</v>
      </c>
      <c r="O1183" s="157">
        <v>0</v>
      </c>
      <c r="P1183" s="158">
        <f t="shared" si="110"/>
        <v>2500</v>
      </c>
      <c r="Q1183" s="398"/>
      <c r="R1183" s="399"/>
      <c r="S1183" s="400"/>
      <c r="T1183" s="401"/>
    </row>
    <row r="1184" spans="1:20">
      <c r="A1184" s="31">
        <f t="shared" si="113"/>
        <v>792</v>
      </c>
      <c r="B1184" s="32"/>
      <c r="C1184" s="33"/>
      <c r="D1184" s="392"/>
      <c r="E1184" s="55"/>
      <c r="F1184" s="55"/>
      <c r="G1184" s="181" t="s">
        <v>2034</v>
      </c>
      <c r="H1184" s="272" t="s">
        <v>2018</v>
      </c>
      <c r="I1184" s="30">
        <v>3400</v>
      </c>
      <c r="J1184" s="30">
        <v>0</v>
      </c>
      <c r="K1184" s="30">
        <f t="shared" si="112"/>
        <v>3400</v>
      </c>
      <c r="L1184" s="30"/>
      <c r="M1184" s="30"/>
      <c r="N1184" s="130">
        <v>3400</v>
      </c>
      <c r="O1184" s="157">
        <v>0</v>
      </c>
      <c r="P1184" s="158">
        <f t="shared" si="110"/>
        <v>3400</v>
      </c>
      <c r="Q1184" s="398"/>
      <c r="R1184" s="399"/>
      <c r="S1184" s="400"/>
      <c r="T1184" s="401"/>
    </row>
    <row r="1185" spans="1:20">
      <c r="A1185" s="31">
        <f t="shared" si="113"/>
        <v>793</v>
      </c>
      <c r="B1185" s="32"/>
      <c r="C1185" s="33"/>
      <c r="D1185" s="392"/>
      <c r="E1185" s="55"/>
      <c r="F1185" s="55"/>
      <c r="G1185" s="181" t="s">
        <v>2035</v>
      </c>
      <c r="H1185" s="272" t="s">
        <v>2022</v>
      </c>
      <c r="I1185" s="30">
        <v>3300</v>
      </c>
      <c r="J1185" s="30">
        <v>0</v>
      </c>
      <c r="K1185" s="30">
        <f t="shared" si="112"/>
        <v>3300</v>
      </c>
      <c r="L1185" s="30"/>
      <c r="M1185" s="30"/>
      <c r="N1185" s="130">
        <v>3300</v>
      </c>
      <c r="O1185" s="157">
        <v>0</v>
      </c>
      <c r="P1185" s="158">
        <f t="shared" si="110"/>
        <v>3300</v>
      </c>
      <c r="Q1185" s="398"/>
      <c r="R1185" s="399"/>
      <c r="S1185" s="400"/>
      <c r="T1185" s="401"/>
    </row>
    <row r="1186" spans="1:20">
      <c r="A1186" s="31">
        <f t="shared" si="113"/>
        <v>794</v>
      </c>
      <c r="B1186" s="32" t="s">
        <v>2036</v>
      </c>
      <c r="C1186" s="272" t="s">
        <v>2037</v>
      </c>
      <c r="D1186" s="30">
        <v>2550</v>
      </c>
      <c r="E1186" s="55">
        <v>0</v>
      </c>
      <c r="F1186" s="55">
        <v>2550</v>
      </c>
      <c r="G1186" s="181" t="s">
        <v>2038</v>
      </c>
      <c r="H1186" s="272" t="s">
        <v>2039</v>
      </c>
      <c r="I1186" s="30">
        <v>3300</v>
      </c>
      <c r="J1186" s="30">
        <v>0</v>
      </c>
      <c r="K1186" s="30">
        <f t="shared" si="112"/>
        <v>3300</v>
      </c>
      <c r="L1186" s="30"/>
      <c r="M1186" s="30"/>
      <c r="N1186" s="130">
        <v>3300</v>
      </c>
      <c r="O1186" s="157">
        <v>0</v>
      </c>
      <c r="P1186" s="158">
        <f t="shared" si="110"/>
        <v>3300</v>
      </c>
      <c r="Q1186" s="398"/>
      <c r="R1186" s="399"/>
      <c r="S1186" s="400"/>
      <c r="T1186" s="401"/>
    </row>
    <row r="1187" spans="1:20" ht="15.6" customHeight="1">
      <c r="A1187" s="31">
        <f t="shared" si="113"/>
        <v>795</v>
      </c>
      <c r="B1187" s="32" t="s">
        <v>2040</v>
      </c>
      <c r="C1187" s="272" t="s">
        <v>2041</v>
      </c>
      <c r="D1187" s="30">
        <v>4600</v>
      </c>
      <c r="E1187" s="55">
        <v>0</v>
      </c>
      <c r="F1187" s="55">
        <v>4600</v>
      </c>
      <c r="G1187" s="181" t="s">
        <v>2042</v>
      </c>
      <c r="H1187" s="272" t="s">
        <v>2043</v>
      </c>
      <c r="I1187" s="30">
        <v>5800</v>
      </c>
      <c r="J1187" s="30">
        <v>0</v>
      </c>
      <c r="K1187" s="30">
        <f t="shared" si="112"/>
        <v>5800</v>
      </c>
      <c r="L1187" s="30"/>
      <c r="M1187" s="30"/>
      <c r="N1187" s="130">
        <v>5800</v>
      </c>
      <c r="O1187" s="157">
        <v>0</v>
      </c>
      <c r="P1187" s="158">
        <f t="shared" si="110"/>
        <v>5800</v>
      </c>
      <c r="Q1187" s="398"/>
      <c r="R1187" s="399"/>
      <c r="S1187" s="400"/>
      <c r="T1187" s="401"/>
    </row>
    <row r="1188" spans="1:20" ht="15.6" customHeight="1">
      <c r="A1188" s="31">
        <f t="shared" si="113"/>
        <v>796</v>
      </c>
      <c r="B1188" s="32" t="s">
        <v>2044</v>
      </c>
      <c r="C1188" s="272" t="s">
        <v>2045</v>
      </c>
      <c r="D1188" s="30">
        <v>2600</v>
      </c>
      <c r="E1188" s="55">
        <v>0</v>
      </c>
      <c r="F1188" s="55">
        <v>2600</v>
      </c>
      <c r="G1188" s="181" t="s">
        <v>2046</v>
      </c>
      <c r="H1188" s="272" t="s">
        <v>2047</v>
      </c>
      <c r="I1188" s="30">
        <v>5750</v>
      </c>
      <c r="J1188" s="30">
        <v>0</v>
      </c>
      <c r="K1188" s="30">
        <f t="shared" si="112"/>
        <v>5750</v>
      </c>
      <c r="L1188" s="30"/>
      <c r="M1188" s="30"/>
      <c r="N1188" s="130">
        <v>5750</v>
      </c>
      <c r="O1188" s="157">
        <v>0</v>
      </c>
      <c r="P1188" s="158">
        <f t="shared" si="110"/>
        <v>5750</v>
      </c>
      <c r="Q1188" s="398"/>
      <c r="R1188" s="399"/>
      <c r="S1188" s="400"/>
      <c r="T1188" s="401"/>
    </row>
    <row r="1189" spans="1:20" ht="15.6" customHeight="1">
      <c r="A1189" s="31">
        <f t="shared" si="113"/>
        <v>797</v>
      </c>
      <c r="B1189" s="32" t="s">
        <v>2048</v>
      </c>
      <c r="C1189" s="272" t="s">
        <v>2049</v>
      </c>
      <c r="D1189" s="30">
        <v>2500</v>
      </c>
      <c r="E1189" s="55">
        <v>0</v>
      </c>
      <c r="F1189" s="55">
        <v>2500</v>
      </c>
      <c r="G1189" s="181" t="s">
        <v>2050</v>
      </c>
      <c r="H1189" s="272" t="s">
        <v>2051</v>
      </c>
      <c r="I1189" s="30">
        <v>6000</v>
      </c>
      <c r="J1189" s="30">
        <v>0</v>
      </c>
      <c r="K1189" s="30">
        <f t="shared" si="112"/>
        <v>6000</v>
      </c>
      <c r="L1189" s="30"/>
      <c r="M1189" s="30"/>
      <c r="N1189" s="130">
        <v>6000</v>
      </c>
      <c r="O1189" s="157">
        <v>0</v>
      </c>
      <c r="P1189" s="158">
        <f t="shared" si="110"/>
        <v>6000</v>
      </c>
      <c r="Q1189" s="398"/>
      <c r="R1189" s="399"/>
      <c r="S1189" s="400"/>
      <c r="T1189" s="401"/>
    </row>
    <row r="1190" spans="1:20" ht="15.6" customHeight="1">
      <c r="A1190" s="31"/>
      <c r="B1190" s="32"/>
      <c r="C1190" s="272"/>
      <c r="D1190" s="30"/>
      <c r="E1190" s="55"/>
      <c r="F1190" s="55"/>
      <c r="G1190" s="181"/>
      <c r="H1190" s="443" t="s">
        <v>2052</v>
      </c>
      <c r="I1190" s="30"/>
      <c r="J1190" s="30"/>
      <c r="K1190" s="30"/>
      <c r="L1190" s="30"/>
      <c r="M1190" s="30"/>
      <c r="N1190" s="130"/>
      <c r="O1190" s="157"/>
      <c r="P1190" s="158"/>
      <c r="Q1190" s="398"/>
      <c r="R1190" s="399"/>
      <c r="S1190" s="400"/>
      <c r="T1190" s="401"/>
    </row>
    <row r="1191" spans="1:20" ht="15.6" customHeight="1">
      <c r="A1191" s="31">
        <v>798</v>
      </c>
      <c r="B1191" s="32"/>
      <c r="C1191" s="272"/>
      <c r="D1191" s="30"/>
      <c r="E1191" s="55"/>
      <c r="F1191" s="55"/>
      <c r="G1191" s="181" t="s">
        <v>2053</v>
      </c>
      <c r="H1191" s="272" t="s">
        <v>2054</v>
      </c>
      <c r="I1191" s="30"/>
      <c r="J1191" s="30"/>
      <c r="K1191" s="30"/>
      <c r="L1191" s="30"/>
      <c r="M1191" s="30"/>
      <c r="N1191" s="130">
        <v>2200</v>
      </c>
      <c r="O1191" s="157">
        <v>0</v>
      </c>
      <c r="P1191" s="158">
        <f t="shared" si="110"/>
        <v>2200</v>
      </c>
      <c r="Q1191" s="398"/>
      <c r="R1191" s="399">
        <v>2200</v>
      </c>
      <c r="S1191" s="400"/>
      <c r="T1191" s="401"/>
    </row>
    <row r="1192" spans="1:20" ht="15.6" customHeight="1">
      <c r="A1192" s="31">
        <f>A1191+1</f>
        <v>799</v>
      </c>
      <c r="B1192" s="32"/>
      <c r="C1192" s="272"/>
      <c r="D1192" s="30"/>
      <c r="E1192" s="55"/>
      <c r="F1192" s="55"/>
      <c r="G1192" s="181" t="s">
        <v>2053</v>
      </c>
      <c r="H1192" s="272" t="s">
        <v>2055</v>
      </c>
      <c r="I1192" s="30"/>
      <c r="J1192" s="30"/>
      <c r="K1192" s="30"/>
      <c r="L1192" s="30"/>
      <c r="M1192" s="30"/>
      <c r="N1192" s="130">
        <v>2200</v>
      </c>
      <c r="O1192" s="157">
        <v>0</v>
      </c>
      <c r="P1192" s="158">
        <f t="shared" si="110"/>
        <v>2200</v>
      </c>
      <c r="Q1192" s="398"/>
      <c r="R1192" s="399">
        <v>2200</v>
      </c>
      <c r="S1192" s="400"/>
      <c r="T1192" s="401"/>
    </row>
    <row r="1193" spans="1:20" ht="15.6" customHeight="1">
      <c r="A1193" s="31">
        <f t="shared" ref="A1193:A1201" si="115">A1192+1</f>
        <v>800</v>
      </c>
      <c r="B1193" s="32"/>
      <c r="C1193" s="272"/>
      <c r="D1193" s="30"/>
      <c r="E1193" s="55"/>
      <c r="F1193" s="55"/>
      <c r="G1193" s="181" t="s">
        <v>2053</v>
      </c>
      <c r="H1193" s="272" t="s">
        <v>2056</v>
      </c>
      <c r="I1193" s="30"/>
      <c r="J1193" s="30"/>
      <c r="K1193" s="30"/>
      <c r="L1193" s="30"/>
      <c r="M1193" s="30"/>
      <c r="N1193" s="130">
        <v>2200</v>
      </c>
      <c r="O1193" s="157">
        <v>0</v>
      </c>
      <c r="P1193" s="158">
        <f t="shared" si="110"/>
        <v>2200</v>
      </c>
      <c r="Q1193" s="398"/>
      <c r="R1193" s="399">
        <v>2200</v>
      </c>
      <c r="S1193" s="400"/>
      <c r="T1193" s="401"/>
    </row>
    <row r="1194" spans="1:20" ht="15.6" customHeight="1">
      <c r="A1194" s="31">
        <f t="shared" si="115"/>
        <v>801</v>
      </c>
      <c r="B1194" s="32"/>
      <c r="C1194" s="272"/>
      <c r="D1194" s="30"/>
      <c r="E1194" s="55"/>
      <c r="F1194" s="55"/>
      <c r="G1194" s="181" t="s">
        <v>1953</v>
      </c>
      <c r="H1194" s="272" t="s">
        <v>2057</v>
      </c>
      <c r="I1194" s="30"/>
      <c r="J1194" s="30"/>
      <c r="K1194" s="30"/>
      <c r="L1194" s="30"/>
      <c r="M1194" s="30"/>
      <c r="N1194" s="130">
        <v>2200</v>
      </c>
      <c r="O1194" s="157">
        <v>0</v>
      </c>
      <c r="P1194" s="158">
        <f t="shared" si="110"/>
        <v>2200</v>
      </c>
      <c r="Q1194" s="398"/>
      <c r="R1194" s="399">
        <v>2200</v>
      </c>
      <c r="S1194" s="400"/>
      <c r="T1194" s="401"/>
    </row>
    <row r="1195" spans="1:20" ht="15.6" customHeight="1">
      <c r="A1195" s="31">
        <f t="shared" si="115"/>
        <v>802</v>
      </c>
      <c r="B1195" s="32"/>
      <c r="C1195" s="272"/>
      <c r="D1195" s="30"/>
      <c r="E1195" s="55"/>
      <c r="F1195" s="55"/>
      <c r="G1195" s="181" t="s">
        <v>2058</v>
      </c>
      <c r="H1195" s="272" t="s">
        <v>2059</v>
      </c>
      <c r="I1195" s="30"/>
      <c r="J1195" s="30"/>
      <c r="K1195" s="30"/>
      <c r="L1195" s="30"/>
      <c r="M1195" s="30"/>
      <c r="N1195" s="130">
        <v>2200</v>
      </c>
      <c r="O1195" s="157">
        <v>0</v>
      </c>
      <c r="P1195" s="158">
        <f t="shared" si="110"/>
        <v>2200</v>
      </c>
      <c r="Q1195" s="398"/>
      <c r="R1195" s="399">
        <v>2200</v>
      </c>
      <c r="S1195" s="400"/>
      <c r="T1195" s="401"/>
    </row>
    <row r="1196" spans="1:20" ht="15.6" customHeight="1">
      <c r="A1196" s="31">
        <f t="shared" si="115"/>
        <v>803</v>
      </c>
      <c r="B1196" s="32"/>
      <c r="C1196" s="272"/>
      <c r="D1196" s="30"/>
      <c r="E1196" s="55"/>
      <c r="F1196" s="55"/>
      <c r="G1196" s="181" t="s">
        <v>2060</v>
      </c>
      <c r="H1196" s="272" t="s">
        <v>2061</v>
      </c>
      <c r="I1196" s="30"/>
      <c r="J1196" s="30"/>
      <c r="K1196" s="30"/>
      <c r="L1196" s="30"/>
      <c r="M1196" s="30"/>
      <c r="N1196" s="130">
        <v>2300</v>
      </c>
      <c r="O1196" s="157">
        <v>0</v>
      </c>
      <c r="P1196" s="158">
        <f t="shared" si="110"/>
        <v>2300</v>
      </c>
      <c r="Q1196" s="398"/>
      <c r="R1196" s="399">
        <v>2300</v>
      </c>
      <c r="S1196" s="400"/>
      <c r="T1196" s="401"/>
    </row>
    <row r="1197" spans="1:20" ht="15.6" customHeight="1">
      <c r="A1197" s="31">
        <f t="shared" si="115"/>
        <v>804</v>
      </c>
      <c r="B1197" s="32"/>
      <c r="C1197" s="272"/>
      <c r="D1197" s="30"/>
      <c r="E1197" s="55"/>
      <c r="F1197" s="55"/>
      <c r="G1197" s="181" t="s">
        <v>1990</v>
      </c>
      <c r="H1197" s="272" t="s">
        <v>2062</v>
      </c>
      <c r="I1197" s="30"/>
      <c r="J1197" s="30"/>
      <c r="K1197" s="30"/>
      <c r="L1197" s="30"/>
      <c r="M1197" s="30"/>
      <c r="N1197" s="130">
        <v>2200</v>
      </c>
      <c r="O1197" s="157">
        <v>0</v>
      </c>
      <c r="P1197" s="158">
        <f t="shared" si="110"/>
        <v>2200</v>
      </c>
      <c r="Q1197" s="398"/>
      <c r="R1197" s="399">
        <v>2200</v>
      </c>
      <c r="S1197" s="400"/>
      <c r="T1197" s="401"/>
    </row>
    <row r="1198" spans="1:20" ht="15.6" customHeight="1">
      <c r="A1198" s="31">
        <f t="shared" si="115"/>
        <v>805</v>
      </c>
      <c r="B1198" s="32"/>
      <c r="C1198" s="272"/>
      <c r="D1198" s="30"/>
      <c r="E1198" s="55"/>
      <c r="F1198" s="55"/>
      <c r="G1198" s="181" t="s">
        <v>2063</v>
      </c>
      <c r="H1198" s="272" t="s">
        <v>2064</v>
      </c>
      <c r="I1198" s="30"/>
      <c r="J1198" s="30"/>
      <c r="K1198" s="30"/>
      <c r="L1198" s="30"/>
      <c r="M1198" s="30"/>
      <c r="N1198" s="130">
        <v>2200</v>
      </c>
      <c r="O1198" s="157">
        <v>0</v>
      </c>
      <c r="P1198" s="158">
        <f t="shared" si="110"/>
        <v>2200</v>
      </c>
      <c r="Q1198" s="398"/>
      <c r="R1198" s="399">
        <v>2200</v>
      </c>
      <c r="S1198" s="400"/>
      <c r="T1198" s="401"/>
    </row>
    <row r="1199" spans="1:20" ht="15.6" customHeight="1">
      <c r="A1199" s="31">
        <f t="shared" si="115"/>
        <v>806</v>
      </c>
      <c r="B1199" s="32"/>
      <c r="C1199" s="272"/>
      <c r="D1199" s="30"/>
      <c r="E1199" s="55"/>
      <c r="F1199" s="55"/>
      <c r="G1199" s="181" t="s">
        <v>2065</v>
      </c>
      <c r="H1199" s="272" t="s">
        <v>2066</v>
      </c>
      <c r="I1199" s="30"/>
      <c r="J1199" s="30"/>
      <c r="K1199" s="30"/>
      <c r="L1199" s="30"/>
      <c r="M1199" s="30"/>
      <c r="N1199" s="130">
        <v>2300</v>
      </c>
      <c r="O1199" s="157">
        <v>0</v>
      </c>
      <c r="P1199" s="158">
        <f t="shared" si="110"/>
        <v>2300</v>
      </c>
      <c r="Q1199" s="398"/>
      <c r="R1199" s="399">
        <v>2300</v>
      </c>
      <c r="S1199" s="400"/>
      <c r="T1199" s="401"/>
    </row>
    <row r="1200" spans="1:20" ht="15.6" customHeight="1">
      <c r="A1200" s="31">
        <f t="shared" si="115"/>
        <v>807</v>
      </c>
      <c r="B1200" s="32"/>
      <c r="C1200" s="272"/>
      <c r="D1200" s="30"/>
      <c r="E1200" s="55"/>
      <c r="F1200" s="55"/>
      <c r="G1200" s="181" t="s">
        <v>2067</v>
      </c>
      <c r="H1200" s="272" t="s">
        <v>2068</v>
      </c>
      <c r="I1200" s="30"/>
      <c r="J1200" s="30"/>
      <c r="K1200" s="30"/>
      <c r="L1200" s="30"/>
      <c r="M1200" s="30"/>
      <c r="N1200" s="130">
        <v>2200</v>
      </c>
      <c r="O1200" s="157">
        <v>0</v>
      </c>
      <c r="P1200" s="158">
        <f t="shared" ref="P1200:P1263" si="116">O1200+N1200</f>
        <v>2200</v>
      </c>
      <c r="Q1200" s="398"/>
      <c r="R1200" s="399">
        <v>2200</v>
      </c>
      <c r="S1200" s="400"/>
      <c r="T1200" s="401"/>
    </row>
    <row r="1201" spans="1:20" ht="15.6" customHeight="1">
      <c r="A1201" s="31">
        <f t="shared" si="115"/>
        <v>808</v>
      </c>
      <c r="B1201" s="32"/>
      <c r="C1201" s="272"/>
      <c r="D1201" s="30"/>
      <c r="E1201" s="55"/>
      <c r="F1201" s="55"/>
      <c r="G1201" s="181" t="s">
        <v>1932</v>
      </c>
      <c r="H1201" s="272" t="s">
        <v>2069</v>
      </c>
      <c r="I1201" s="30"/>
      <c r="J1201" s="30"/>
      <c r="K1201" s="30"/>
      <c r="L1201" s="30"/>
      <c r="M1201" s="30"/>
      <c r="N1201" s="130">
        <v>2300</v>
      </c>
      <c r="O1201" s="157">
        <v>0</v>
      </c>
      <c r="P1201" s="158">
        <f t="shared" si="116"/>
        <v>2300</v>
      </c>
      <c r="Q1201" s="398"/>
      <c r="R1201" s="399">
        <v>2300</v>
      </c>
      <c r="S1201" s="400"/>
      <c r="T1201" s="401"/>
    </row>
    <row r="1202" spans="1:20" ht="15.6" customHeight="1">
      <c r="A1202" s="31"/>
      <c r="B1202" s="32"/>
      <c r="C1202" s="272"/>
      <c r="D1202" s="30"/>
      <c r="E1202" s="55"/>
      <c r="F1202" s="55"/>
      <c r="G1202" s="181"/>
      <c r="H1202" s="443" t="s">
        <v>2070</v>
      </c>
      <c r="I1202" s="30"/>
      <c r="J1202" s="30"/>
      <c r="K1202" s="30"/>
      <c r="L1202" s="30"/>
      <c r="M1202" s="30"/>
      <c r="N1202" s="130"/>
      <c r="O1202" s="157"/>
      <c r="P1202" s="158"/>
      <c r="Q1202" s="398"/>
      <c r="R1202" s="399"/>
      <c r="S1202" s="400"/>
      <c r="T1202" s="401"/>
    </row>
    <row r="1203" spans="1:20" ht="15.6" customHeight="1">
      <c r="A1203" s="31">
        <v>809</v>
      </c>
      <c r="B1203" s="32"/>
      <c r="C1203" s="272"/>
      <c r="D1203" s="30"/>
      <c r="E1203" s="55"/>
      <c r="F1203" s="55"/>
      <c r="G1203" s="181" t="s">
        <v>2071</v>
      </c>
      <c r="H1203" s="272" t="s">
        <v>2072</v>
      </c>
      <c r="I1203" s="30"/>
      <c r="J1203" s="30"/>
      <c r="K1203" s="30"/>
      <c r="L1203" s="30"/>
      <c r="M1203" s="30"/>
      <c r="N1203" s="130">
        <v>5500</v>
      </c>
      <c r="O1203" s="157">
        <v>0</v>
      </c>
      <c r="P1203" s="158">
        <f t="shared" si="116"/>
        <v>5500</v>
      </c>
      <c r="Q1203" s="398"/>
      <c r="R1203" s="399">
        <v>5500</v>
      </c>
      <c r="S1203" s="400"/>
      <c r="T1203" s="401"/>
    </row>
    <row r="1204" spans="1:20" ht="15.6" customHeight="1">
      <c r="A1204" s="31">
        <f>A1203+1</f>
        <v>810</v>
      </c>
      <c r="B1204" s="32"/>
      <c r="C1204" s="272"/>
      <c r="D1204" s="30"/>
      <c r="E1204" s="55"/>
      <c r="F1204" s="55"/>
      <c r="G1204" s="181" t="s">
        <v>2073</v>
      </c>
      <c r="H1204" s="272" t="s">
        <v>2074</v>
      </c>
      <c r="I1204" s="30"/>
      <c r="J1204" s="30"/>
      <c r="K1204" s="30"/>
      <c r="L1204" s="30"/>
      <c r="M1204" s="30"/>
      <c r="N1204" s="130">
        <v>5500</v>
      </c>
      <c r="O1204" s="157">
        <v>0</v>
      </c>
      <c r="P1204" s="158">
        <f t="shared" si="116"/>
        <v>5500</v>
      </c>
      <c r="Q1204" s="398"/>
      <c r="R1204" s="399">
        <v>5500</v>
      </c>
      <c r="S1204" s="400"/>
      <c r="T1204" s="401"/>
    </row>
    <row r="1205" spans="1:20" ht="60">
      <c r="A1205" s="31">
        <f>A1204+1</f>
        <v>811</v>
      </c>
      <c r="B1205" s="32"/>
      <c r="C1205" s="272"/>
      <c r="D1205" s="30"/>
      <c r="E1205" s="55"/>
      <c r="F1205" s="55"/>
      <c r="G1205" s="408" t="s">
        <v>2075</v>
      </c>
      <c r="H1205" s="272" t="s">
        <v>2076</v>
      </c>
      <c r="I1205" s="30"/>
      <c r="J1205" s="30"/>
      <c r="K1205" s="30"/>
      <c r="L1205" s="30"/>
      <c r="M1205" s="30"/>
      <c r="N1205" s="130">
        <v>5500</v>
      </c>
      <c r="O1205" s="157">
        <v>0</v>
      </c>
      <c r="P1205" s="158">
        <f t="shared" si="116"/>
        <v>5500</v>
      </c>
      <c r="Q1205" s="398"/>
      <c r="R1205" s="399">
        <v>5500</v>
      </c>
      <c r="S1205" s="400"/>
      <c r="T1205" s="401"/>
    </row>
    <row r="1206" spans="1:20" ht="15.6" customHeight="1">
      <c r="A1206" s="31"/>
      <c r="B1206" s="32"/>
      <c r="C1206" s="272"/>
      <c r="D1206" s="30"/>
      <c r="E1206" s="55"/>
      <c r="F1206" s="55"/>
      <c r="G1206" s="181"/>
      <c r="H1206" s="443" t="s">
        <v>2077</v>
      </c>
      <c r="I1206" s="30"/>
      <c r="J1206" s="30"/>
      <c r="K1206" s="30"/>
      <c r="L1206" s="30"/>
      <c r="M1206" s="30"/>
      <c r="N1206" s="130"/>
      <c r="O1206" s="157"/>
      <c r="P1206" s="158"/>
      <c r="Q1206" s="398"/>
      <c r="R1206" s="399"/>
      <c r="S1206" s="400"/>
      <c r="T1206" s="401"/>
    </row>
    <row r="1207" spans="1:20" ht="15.6" customHeight="1">
      <c r="A1207" s="31">
        <v>812</v>
      </c>
      <c r="B1207" s="32"/>
      <c r="C1207" s="272"/>
      <c r="D1207" s="30"/>
      <c r="E1207" s="55"/>
      <c r="F1207" s="55"/>
      <c r="G1207" s="181" t="s">
        <v>2078</v>
      </c>
      <c r="H1207" s="272" t="s">
        <v>2079</v>
      </c>
      <c r="I1207" s="30"/>
      <c r="J1207" s="30"/>
      <c r="K1207" s="30"/>
      <c r="L1207" s="30"/>
      <c r="M1207" s="30"/>
      <c r="N1207" s="130">
        <v>350</v>
      </c>
      <c r="O1207" s="157">
        <v>0</v>
      </c>
      <c r="P1207" s="158">
        <f t="shared" si="116"/>
        <v>350</v>
      </c>
      <c r="Q1207" s="398"/>
      <c r="R1207" s="399">
        <v>350</v>
      </c>
      <c r="S1207" s="400"/>
      <c r="T1207" s="401"/>
    </row>
    <row r="1208" spans="1:20" ht="15.6" customHeight="1">
      <c r="A1208" s="31">
        <f>A1207+1</f>
        <v>813</v>
      </c>
      <c r="B1208" s="32"/>
      <c r="C1208" s="272"/>
      <c r="D1208" s="30"/>
      <c r="E1208" s="55"/>
      <c r="F1208" s="55"/>
      <c r="G1208" s="181" t="s">
        <v>2080</v>
      </c>
      <c r="H1208" s="272" t="s">
        <v>2081</v>
      </c>
      <c r="I1208" s="30"/>
      <c r="J1208" s="30"/>
      <c r="K1208" s="30"/>
      <c r="L1208" s="30"/>
      <c r="M1208" s="30"/>
      <c r="N1208" s="130">
        <v>1600</v>
      </c>
      <c r="O1208" s="157">
        <v>0</v>
      </c>
      <c r="P1208" s="158">
        <f t="shared" si="116"/>
        <v>1600</v>
      </c>
      <c r="Q1208" s="398"/>
      <c r="R1208" s="399">
        <v>1600</v>
      </c>
      <c r="S1208" s="400"/>
      <c r="T1208" s="401"/>
    </row>
    <row r="1209" spans="1:20" ht="15.6" customHeight="1">
      <c r="A1209" s="31">
        <f t="shared" ref="A1209:A1215" si="117">A1208+1</f>
        <v>814</v>
      </c>
      <c r="B1209" s="32"/>
      <c r="C1209" s="272"/>
      <c r="D1209" s="30"/>
      <c r="E1209" s="55"/>
      <c r="F1209" s="55"/>
      <c r="G1209" s="181" t="s">
        <v>2080</v>
      </c>
      <c r="H1209" s="272" t="s">
        <v>2082</v>
      </c>
      <c r="I1209" s="30"/>
      <c r="J1209" s="30"/>
      <c r="K1209" s="30"/>
      <c r="L1209" s="30"/>
      <c r="M1209" s="30"/>
      <c r="N1209" s="130">
        <v>1800</v>
      </c>
      <c r="O1209" s="157">
        <v>0</v>
      </c>
      <c r="P1209" s="158">
        <f t="shared" si="116"/>
        <v>1800</v>
      </c>
      <c r="Q1209" s="398"/>
      <c r="R1209" s="399">
        <v>1800</v>
      </c>
      <c r="S1209" s="400"/>
      <c r="T1209" s="401"/>
    </row>
    <row r="1210" spans="1:20" ht="15.6" customHeight="1">
      <c r="A1210" s="31">
        <f t="shared" si="117"/>
        <v>815</v>
      </c>
      <c r="B1210" s="32"/>
      <c r="C1210" s="272"/>
      <c r="D1210" s="30"/>
      <c r="E1210" s="55"/>
      <c r="F1210" s="55"/>
      <c r="G1210" s="181" t="s">
        <v>2083</v>
      </c>
      <c r="H1210" s="272" t="s">
        <v>2084</v>
      </c>
      <c r="I1210" s="30"/>
      <c r="J1210" s="30"/>
      <c r="K1210" s="30"/>
      <c r="L1210" s="30"/>
      <c r="M1210" s="30"/>
      <c r="N1210" s="130">
        <v>400</v>
      </c>
      <c r="O1210" s="157">
        <v>0</v>
      </c>
      <c r="P1210" s="158">
        <f t="shared" si="116"/>
        <v>400</v>
      </c>
      <c r="Q1210" s="398"/>
      <c r="R1210" s="399">
        <v>400</v>
      </c>
      <c r="S1210" s="400"/>
      <c r="T1210" s="401"/>
    </row>
    <row r="1211" spans="1:20" ht="15.6" customHeight="1">
      <c r="A1211" s="31">
        <f t="shared" si="117"/>
        <v>816</v>
      </c>
      <c r="B1211" s="32"/>
      <c r="C1211" s="272"/>
      <c r="D1211" s="30"/>
      <c r="E1211" s="55"/>
      <c r="F1211" s="55"/>
      <c r="G1211" s="181" t="s">
        <v>2085</v>
      </c>
      <c r="H1211" s="272" t="s">
        <v>2086</v>
      </c>
      <c r="I1211" s="30"/>
      <c r="J1211" s="30"/>
      <c r="K1211" s="30"/>
      <c r="L1211" s="30"/>
      <c r="M1211" s="30"/>
      <c r="N1211" s="130">
        <v>500</v>
      </c>
      <c r="O1211" s="157">
        <v>0</v>
      </c>
      <c r="P1211" s="158">
        <f t="shared" si="116"/>
        <v>500</v>
      </c>
      <c r="Q1211" s="398"/>
      <c r="R1211" s="399">
        <v>500</v>
      </c>
      <c r="S1211" s="400"/>
      <c r="T1211" s="401"/>
    </row>
    <row r="1212" spans="1:20" ht="15.6" customHeight="1">
      <c r="A1212" s="31">
        <f t="shared" si="117"/>
        <v>817</v>
      </c>
      <c r="B1212" s="32"/>
      <c r="C1212" s="272"/>
      <c r="D1212" s="30"/>
      <c r="E1212" s="55"/>
      <c r="F1212" s="55"/>
      <c r="G1212" s="181" t="s">
        <v>2087</v>
      </c>
      <c r="H1212" s="272" t="s">
        <v>2088</v>
      </c>
      <c r="I1212" s="30"/>
      <c r="J1212" s="30"/>
      <c r="K1212" s="30"/>
      <c r="L1212" s="30"/>
      <c r="M1212" s="30"/>
      <c r="N1212" s="130">
        <v>1600</v>
      </c>
      <c r="O1212" s="157">
        <v>0</v>
      </c>
      <c r="P1212" s="158">
        <f t="shared" si="116"/>
        <v>1600</v>
      </c>
      <c r="Q1212" s="398"/>
      <c r="R1212" s="399">
        <v>1600</v>
      </c>
      <c r="S1212" s="400"/>
      <c r="T1212" s="401"/>
    </row>
    <row r="1213" spans="1:20" ht="15.6" customHeight="1">
      <c r="A1213" s="31">
        <f t="shared" si="117"/>
        <v>818</v>
      </c>
      <c r="B1213" s="32"/>
      <c r="C1213" s="272"/>
      <c r="D1213" s="30"/>
      <c r="E1213" s="55"/>
      <c r="F1213" s="55"/>
      <c r="G1213" s="181" t="s">
        <v>815</v>
      </c>
      <c r="H1213" s="272" t="s">
        <v>2089</v>
      </c>
      <c r="I1213" s="30"/>
      <c r="J1213" s="30"/>
      <c r="K1213" s="30"/>
      <c r="L1213" s="30"/>
      <c r="M1213" s="30"/>
      <c r="N1213" s="130">
        <v>300</v>
      </c>
      <c r="O1213" s="157">
        <v>0</v>
      </c>
      <c r="P1213" s="158">
        <f t="shared" si="116"/>
        <v>300</v>
      </c>
      <c r="Q1213" s="398"/>
      <c r="R1213" s="399">
        <v>300</v>
      </c>
      <c r="S1213" s="400"/>
      <c r="T1213" s="401"/>
    </row>
    <row r="1214" spans="1:20" ht="15.6" customHeight="1">
      <c r="A1214" s="31">
        <f t="shared" si="117"/>
        <v>819</v>
      </c>
      <c r="B1214" s="32"/>
      <c r="C1214" s="272"/>
      <c r="D1214" s="30"/>
      <c r="E1214" s="55"/>
      <c r="F1214" s="55"/>
      <c r="G1214" s="181" t="s">
        <v>2080</v>
      </c>
      <c r="H1214" s="272" t="s">
        <v>2090</v>
      </c>
      <c r="I1214" s="30"/>
      <c r="J1214" s="30"/>
      <c r="K1214" s="30"/>
      <c r="L1214" s="30"/>
      <c r="M1214" s="30"/>
      <c r="N1214" s="130">
        <v>6000</v>
      </c>
      <c r="O1214" s="157">
        <v>0</v>
      </c>
      <c r="P1214" s="158">
        <f t="shared" si="116"/>
        <v>6000</v>
      </c>
      <c r="Q1214" s="398"/>
      <c r="R1214" s="399">
        <v>6000</v>
      </c>
      <c r="S1214" s="400"/>
      <c r="T1214" s="401"/>
    </row>
    <row r="1215" spans="1:20" ht="15.6" customHeight="1">
      <c r="A1215" s="31">
        <f t="shared" si="117"/>
        <v>820</v>
      </c>
      <c r="B1215" s="32"/>
      <c r="C1215" s="272"/>
      <c r="D1215" s="30"/>
      <c r="E1215" s="55"/>
      <c r="F1215" s="55"/>
      <c r="G1215" s="181" t="s">
        <v>2080</v>
      </c>
      <c r="H1215" s="272" t="s">
        <v>2091</v>
      </c>
      <c r="I1215" s="30"/>
      <c r="J1215" s="30"/>
      <c r="K1215" s="30"/>
      <c r="L1215" s="30"/>
      <c r="M1215" s="30"/>
      <c r="N1215" s="130">
        <v>6500</v>
      </c>
      <c r="O1215" s="157">
        <v>0</v>
      </c>
      <c r="P1215" s="158">
        <f t="shared" si="116"/>
        <v>6500</v>
      </c>
      <c r="Q1215" s="398"/>
      <c r="R1215" s="399">
        <v>6500</v>
      </c>
      <c r="S1215" s="400"/>
      <c r="T1215" s="401"/>
    </row>
    <row r="1216" spans="1:20">
      <c r="A1216" s="31"/>
      <c r="B1216" s="32" t="s">
        <v>2092</v>
      </c>
      <c r="C1216" s="272" t="s">
        <v>2093</v>
      </c>
      <c r="D1216" s="30">
        <v>2200</v>
      </c>
      <c r="E1216" s="55">
        <v>0</v>
      </c>
      <c r="F1216" s="55">
        <v>2200</v>
      </c>
      <c r="G1216" s="31"/>
      <c r="H1216" s="36" t="s">
        <v>2094</v>
      </c>
      <c r="I1216" s="30"/>
      <c r="J1216" s="30"/>
      <c r="K1216" s="30"/>
      <c r="L1216" s="30"/>
      <c r="M1216" s="30"/>
      <c r="N1216" s="130"/>
      <c r="O1216" s="157"/>
      <c r="P1216" s="158"/>
      <c r="Q1216" s="398"/>
      <c r="R1216" s="399"/>
    </row>
    <row r="1217" spans="1:20" ht="15.6" customHeight="1">
      <c r="A1217" s="31">
        <v>821</v>
      </c>
      <c r="B1217" s="32" t="s">
        <v>2095</v>
      </c>
      <c r="C1217" s="272" t="s">
        <v>2096</v>
      </c>
      <c r="D1217" s="30">
        <v>3700</v>
      </c>
      <c r="E1217" s="55">
        <v>0</v>
      </c>
      <c r="F1217" s="55">
        <v>3700</v>
      </c>
      <c r="G1217" s="181" t="s">
        <v>2097</v>
      </c>
      <c r="H1217" s="272" t="s">
        <v>2098</v>
      </c>
      <c r="I1217" s="30">
        <v>2900</v>
      </c>
      <c r="J1217" s="30">
        <v>0</v>
      </c>
      <c r="K1217" s="30">
        <f t="shared" ref="K1217:K1233" si="118">I1217+J1217</f>
        <v>2900</v>
      </c>
      <c r="L1217" s="30"/>
      <c r="M1217" s="30"/>
      <c r="N1217" s="130">
        <v>2900</v>
      </c>
      <c r="O1217" s="157">
        <v>0</v>
      </c>
      <c r="P1217" s="158">
        <f t="shared" si="116"/>
        <v>2900</v>
      </c>
      <c r="Q1217" s="398"/>
      <c r="R1217" s="399">
        <v>1500</v>
      </c>
      <c r="S1217" s="400"/>
      <c r="T1217" s="401"/>
    </row>
    <row r="1218" spans="1:20" ht="15.6" customHeight="1">
      <c r="A1218" s="31">
        <f>A1217+1</f>
        <v>822</v>
      </c>
      <c r="B1218" s="32" t="s">
        <v>2099</v>
      </c>
      <c r="C1218" s="272" t="s">
        <v>2100</v>
      </c>
      <c r="D1218" s="30">
        <v>2200</v>
      </c>
      <c r="E1218" s="55">
        <v>0</v>
      </c>
      <c r="F1218" s="55">
        <v>2200</v>
      </c>
      <c r="G1218" s="181" t="s">
        <v>2101</v>
      </c>
      <c r="H1218" s="272" t="s">
        <v>2102</v>
      </c>
      <c r="I1218" s="30">
        <v>2780</v>
      </c>
      <c r="J1218" s="30">
        <v>0</v>
      </c>
      <c r="K1218" s="30">
        <f t="shared" si="118"/>
        <v>2780</v>
      </c>
      <c r="L1218" s="30"/>
      <c r="M1218" s="30"/>
      <c r="N1218" s="130">
        <v>2780</v>
      </c>
      <c r="O1218" s="157">
        <v>0</v>
      </c>
      <c r="P1218" s="158">
        <f t="shared" si="116"/>
        <v>2780</v>
      </c>
      <c r="Q1218" s="398"/>
      <c r="R1218" s="399"/>
      <c r="S1218" s="400"/>
      <c r="T1218" s="401"/>
    </row>
    <row r="1219" spans="1:20" ht="15.6" customHeight="1">
      <c r="A1219" s="31">
        <f t="shared" ref="A1219:A1249" si="119">A1218+1</f>
        <v>823</v>
      </c>
      <c r="B1219" s="32" t="s">
        <v>2103</v>
      </c>
      <c r="C1219" s="272" t="s">
        <v>2104</v>
      </c>
      <c r="D1219" s="30">
        <v>2700</v>
      </c>
      <c r="E1219" s="55">
        <v>0</v>
      </c>
      <c r="F1219" s="55">
        <v>2700</v>
      </c>
      <c r="G1219" s="181" t="s">
        <v>2105</v>
      </c>
      <c r="H1219" s="272" t="s">
        <v>2106</v>
      </c>
      <c r="I1219" s="30">
        <v>3200</v>
      </c>
      <c r="J1219" s="30">
        <v>0</v>
      </c>
      <c r="K1219" s="30">
        <f t="shared" si="118"/>
        <v>3200</v>
      </c>
      <c r="L1219" s="30"/>
      <c r="M1219" s="30"/>
      <c r="N1219" s="130">
        <v>3200</v>
      </c>
      <c r="O1219" s="157">
        <v>0</v>
      </c>
      <c r="P1219" s="158">
        <f t="shared" si="116"/>
        <v>3200</v>
      </c>
      <c r="Q1219" s="398"/>
      <c r="R1219" s="399">
        <v>1100</v>
      </c>
      <c r="S1219" s="400"/>
      <c r="T1219" s="401"/>
    </row>
    <row r="1220" spans="1:20" ht="15.6" customHeight="1">
      <c r="A1220" s="31">
        <f t="shared" si="119"/>
        <v>824</v>
      </c>
      <c r="B1220" s="32" t="s">
        <v>2107</v>
      </c>
      <c r="C1220" s="272" t="s">
        <v>2108</v>
      </c>
      <c r="D1220" s="30">
        <v>3200</v>
      </c>
      <c r="E1220" s="55">
        <v>0</v>
      </c>
      <c r="F1220" s="55">
        <v>3200</v>
      </c>
      <c r="G1220" s="181" t="s">
        <v>2109</v>
      </c>
      <c r="H1220" s="272" t="s">
        <v>2110</v>
      </c>
      <c r="I1220" s="30">
        <v>2500</v>
      </c>
      <c r="J1220" s="30">
        <v>0</v>
      </c>
      <c r="K1220" s="30">
        <f t="shared" si="118"/>
        <v>2500</v>
      </c>
      <c r="L1220" s="30"/>
      <c r="M1220" s="30"/>
      <c r="N1220" s="130">
        <v>2500</v>
      </c>
      <c r="O1220" s="157">
        <v>0</v>
      </c>
      <c r="P1220" s="158">
        <f t="shared" si="116"/>
        <v>2500</v>
      </c>
      <c r="Q1220" s="398"/>
      <c r="R1220" s="399"/>
      <c r="S1220" s="400"/>
      <c r="T1220" s="401"/>
    </row>
    <row r="1221" spans="1:20" ht="15.6" customHeight="1">
      <c r="A1221" s="31">
        <f t="shared" si="119"/>
        <v>825</v>
      </c>
      <c r="B1221" s="32" t="s">
        <v>2111</v>
      </c>
      <c r="C1221" s="272" t="s">
        <v>2112</v>
      </c>
      <c r="D1221" s="30">
        <v>3400</v>
      </c>
      <c r="E1221" s="55">
        <v>0</v>
      </c>
      <c r="F1221" s="55">
        <v>3400</v>
      </c>
      <c r="G1221" s="181" t="s">
        <v>2113</v>
      </c>
      <c r="H1221" s="272" t="s">
        <v>2114</v>
      </c>
      <c r="I1221" s="30">
        <v>2900</v>
      </c>
      <c r="J1221" s="30">
        <v>0</v>
      </c>
      <c r="K1221" s="30">
        <f t="shared" si="118"/>
        <v>2900</v>
      </c>
      <c r="L1221" s="30"/>
      <c r="M1221" s="30"/>
      <c r="N1221" s="130">
        <v>2900</v>
      </c>
      <c r="O1221" s="157">
        <v>0</v>
      </c>
      <c r="P1221" s="158">
        <f t="shared" si="116"/>
        <v>2900</v>
      </c>
      <c r="Q1221" s="398"/>
      <c r="R1221" s="399"/>
      <c r="S1221" s="400"/>
      <c r="T1221" s="401"/>
    </row>
    <row r="1222" spans="1:20" ht="15.6" customHeight="1">
      <c r="A1222" s="31">
        <f t="shared" si="119"/>
        <v>826</v>
      </c>
      <c r="B1222" s="32" t="s">
        <v>2115</v>
      </c>
      <c r="C1222" s="272" t="s">
        <v>2116</v>
      </c>
      <c r="D1222" s="30">
        <v>3700</v>
      </c>
      <c r="E1222" s="55">
        <v>0</v>
      </c>
      <c r="F1222" s="55">
        <v>3700</v>
      </c>
      <c r="G1222" s="181" t="s">
        <v>2117</v>
      </c>
      <c r="H1222" s="272" t="s">
        <v>2118</v>
      </c>
      <c r="I1222" s="30">
        <v>3500</v>
      </c>
      <c r="J1222" s="30">
        <v>0</v>
      </c>
      <c r="K1222" s="30">
        <f t="shared" si="118"/>
        <v>3500</v>
      </c>
      <c r="L1222" s="30"/>
      <c r="M1222" s="30"/>
      <c r="N1222" s="130">
        <v>3500</v>
      </c>
      <c r="O1222" s="157">
        <v>0</v>
      </c>
      <c r="P1222" s="158">
        <f t="shared" si="116"/>
        <v>3500</v>
      </c>
      <c r="Q1222" s="398"/>
      <c r="R1222" s="399"/>
      <c r="S1222" s="400"/>
      <c r="T1222" s="401"/>
    </row>
    <row r="1223" spans="1:20" ht="15.6" customHeight="1">
      <c r="A1223" s="31">
        <f t="shared" si="119"/>
        <v>827</v>
      </c>
      <c r="B1223" s="32" t="s">
        <v>2119</v>
      </c>
      <c r="C1223" s="272" t="s">
        <v>2120</v>
      </c>
      <c r="D1223" s="30">
        <v>3900</v>
      </c>
      <c r="E1223" s="55">
        <v>0</v>
      </c>
      <c r="F1223" s="55">
        <v>3900</v>
      </c>
      <c r="G1223" s="181" t="s">
        <v>2121</v>
      </c>
      <c r="H1223" s="272" t="s">
        <v>2122</v>
      </c>
      <c r="I1223" s="30">
        <v>3300</v>
      </c>
      <c r="J1223" s="30">
        <v>0</v>
      </c>
      <c r="K1223" s="30">
        <f t="shared" si="118"/>
        <v>3300</v>
      </c>
      <c r="L1223" s="30"/>
      <c r="M1223" s="30"/>
      <c r="N1223" s="130">
        <v>3300</v>
      </c>
      <c r="O1223" s="157">
        <v>0</v>
      </c>
      <c r="P1223" s="158">
        <f t="shared" si="116"/>
        <v>3300</v>
      </c>
      <c r="Q1223" s="398"/>
      <c r="R1223" s="399"/>
      <c r="S1223" s="400"/>
      <c r="T1223" s="401"/>
    </row>
    <row r="1224" spans="1:20" ht="15.6" customHeight="1">
      <c r="A1224" s="31">
        <f t="shared" si="119"/>
        <v>828</v>
      </c>
      <c r="B1224" s="32" t="s">
        <v>2123</v>
      </c>
      <c r="C1224" s="272" t="s">
        <v>2124</v>
      </c>
      <c r="D1224" s="30">
        <v>4000</v>
      </c>
      <c r="E1224" s="55">
        <v>0</v>
      </c>
      <c r="F1224" s="55">
        <v>4000</v>
      </c>
      <c r="G1224" s="181" t="s">
        <v>2125</v>
      </c>
      <c r="H1224" s="272" t="s">
        <v>2126</v>
      </c>
      <c r="I1224" s="30">
        <v>2400</v>
      </c>
      <c r="J1224" s="30">
        <v>0</v>
      </c>
      <c r="K1224" s="30">
        <f t="shared" si="118"/>
        <v>2400</v>
      </c>
      <c r="L1224" s="30"/>
      <c r="M1224" s="30"/>
      <c r="N1224" s="130">
        <v>2400</v>
      </c>
      <c r="O1224" s="157">
        <v>0</v>
      </c>
      <c r="P1224" s="158">
        <f t="shared" si="116"/>
        <v>2400</v>
      </c>
      <c r="Q1224" s="398"/>
      <c r="R1224" s="399"/>
      <c r="S1224" s="400"/>
      <c r="T1224" s="401"/>
    </row>
    <row r="1225" spans="1:20" ht="15.6" customHeight="1">
      <c r="A1225" s="31">
        <f t="shared" si="119"/>
        <v>829</v>
      </c>
      <c r="B1225" s="32" t="s">
        <v>2127</v>
      </c>
      <c r="C1225" s="272" t="s">
        <v>2128</v>
      </c>
      <c r="D1225" s="30">
        <v>3000</v>
      </c>
      <c r="E1225" s="55">
        <v>0</v>
      </c>
      <c r="F1225" s="55">
        <v>3000</v>
      </c>
      <c r="G1225" s="181" t="s">
        <v>2129</v>
      </c>
      <c r="H1225" s="79" t="s">
        <v>2130</v>
      </c>
      <c r="I1225" s="30">
        <v>2600</v>
      </c>
      <c r="J1225" s="30">
        <v>0</v>
      </c>
      <c r="K1225" s="30">
        <f t="shared" si="118"/>
        <v>2600</v>
      </c>
      <c r="L1225" s="30"/>
      <c r="M1225" s="30"/>
      <c r="N1225" s="130">
        <v>2600</v>
      </c>
      <c r="O1225" s="157">
        <v>0</v>
      </c>
      <c r="P1225" s="158">
        <f t="shared" si="116"/>
        <v>2600</v>
      </c>
      <c r="Q1225" s="398"/>
      <c r="R1225" s="399"/>
      <c r="S1225" s="400"/>
      <c r="T1225" s="401"/>
    </row>
    <row r="1226" spans="1:20" ht="15.6" customHeight="1">
      <c r="A1226" s="31">
        <f t="shared" si="119"/>
        <v>830</v>
      </c>
      <c r="B1226" s="32" t="s">
        <v>2131</v>
      </c>
      <c r="C1226" s="272" t="s">
        <v>2132</v>
      </c>
      <c r="D1226" s="30">
        <v>2900</v>
      </c>
      <c r="E1226" s="55">
        <v>0</v>
      </c>
      <c r="F1226" s="55">
        <v>2900</v>
      </c>
      <c r="G1226" s="181" t="s">
        <v>2133</v>
      </c>
      <c r="H1226" s="272" t="s">
        <v>2134</v>
      </c>
      <c r="I1226" s="30">
        <v>2670</v>
      </c>
      <c r="J1226" s="30">
        <v>0</v>
      </c>
      <c r="K1226" s="30">
        <f t="shared" si="118"/>
        <v>2670</v>
      </c>
      <c r="L1226" s="30"/>
      <c r="M1226" s="30"/>
      <c r="N1226" s="130">
        <v>2700</v>
      </c>
      <c r="O1226" s="157">
        <v>0</v>
      </c>
      <c r="P1226" s="158">
        <f t="shared" si="116"/>
        <v>2700</v>
      </c>
      <c r="Q1226" s="398"/>
      <c r="R1226" s="399"/>
      <c r="S1226" s="400"/>
      <c r="T1226" s="401"/>
    </row>
    <row r="1227" spans="1:20" ht="15.6" customHeight="1">
      <c r="A1227" s="31">
        <f t="shared" si="119"/>
        <v>831</v>
      </c>
      <c r="B1227" s="32" t="s">
        <v>2135</v>
      </c>
      <c r="C1227" s="79" t="s">
        <v>2136</v>
      </c>
      <c r="D1227" s="30">
        <v>4100</v>
      </c>
      <c r="E1227" s="55">
        <v>0</v>
      </c>
      <c r="F1227" s="55">
        <v>4100</v>
      </c>
      <c r="G1227" s="181" t="s">
        <v>2137</v>
      </c>
      <c r="H1227" s="272" t="s">
        <v>2138</v>
      </c>
      <c r="I1227" s="30">
        <v>2300</v>
      </c>
      <c r="J1227" s="30">
        <v>0</v>
      </c>
      <c r="K1227" s="30">
        <f t="shared" si="118"/>
        <v>2300</v>
      </c>
      <c r="L1227" s="30"/>
      <c r="M1227" s="30"/>
      <c r="N1227" s="130">
        <v>2300</v>
      </c>
      <c r="O1227" s="157">
        <v>0</v>
      </c>
      <c r="P1227" s="158">
        <f t="shared" si="116"/>
        <v>2300</v>
      </c>
      <c r="Q1227" s="398"/>
      <c r="R1227" s="399"/>
      <c r="S1227" s="400"/>
      <c r="T1227" s="401"/>
    </row>
    <row r="1228" spans="1:20" ht="15.6" customHeight="1">
      <c r="A1228" s="31">
        <f t="shared" si="119"/>
        <v>832</v>
      </c>
      <c r="B1228" s="32"/>
      <c r="C1228" s="444" t="s">
        <v>2139</v>
      </c>
      <c r="D1228" s="392"/>
      <c r="E1228" s="55"/>
      <c r="F1228" s="55"/>
      <c r="G1228" s="181" t="s">
        <v>2140</v>
      </c>
      <c r="H1228" s="272" t="s">
        <v>2141</v>
      </c>
      <c r="I1228" s="30">
        <v>3800</v>
      </c>
      <c r="J1228" s="30">
        <v>0</v>
      </c>
      <c r="K1228" s="30">
        <f t="shared" si="118"/>
        <v>3800</v>
      </c>
      <c r="L1228" s="30"/>
      <c r="M1228" s="30"/>
      <c r="N1228" s="130">
        <v>3800</v>
      </c>
      <c r="O1228" s="157">
        <v>0</v>
      </c>
      <c r="P1228" s="158">
        <f t="shared" si="116"/>
        <v>3800</v>
      </c>
      <c r="Q1228" s="398"/>
      <c r="R1228" s="399"/>
      <c r="S1228" s="400"/>
      <c r="T1228" s="401"/>
    </row>
    <row r="1229" spans="1:20" ht="15.6" customHeight="1">
      <c r="A1229" s="31">
        <f t="shared" si="119"/>
        <v>833</v>
      </c>
      <c r="B1229" s="272" t="s">
        <v>2142</v>
      </c>
      <c r="C1229" s="33" t="s">
        <v>2143</v>
      </c>
      <c r="D1229" s="392">
        <v>900</v>
      </c>
      <c r="E1229" s="55">
        <v>0</v>
      </c>
      <c r="F1229" s="55">
        <f t="shared" ref="F1229:F1262" si="120">D1229</f>
        <v>900</v>
      </c>
      <c r="G1229" s="181" t="s">
        <v>2144</v>
      </c>
      <c r="H1229" s="272" t="s">
        <v>2145</v>
      </c>
      <c r="I1229" s="30">
        <v>4800</v>
      </c>
      <c r="J1229" s="30">
        <v>0</v>
      </c>
      <c r="K1229" s="30">
        <f t="shared" si="118"/>
        <v>4800</v>
      </c>
      <c r="L1229" s="30">
        <v>1950</v>
      </c>
      <c r="M1229" s="30"/>
      <c r="N1229" s="130">
        <v>1950</v>
      </c>
      <c r="O1229" s="157">
        <v>0</v>
      </c>
      <c r="P1229" s="158">
        <f t="shared" si="116"/>
        <v>1950</v>
      </c>
      <c r="Q1229" s="398"/>
      <c r="R1229" s="399"/>
      <c r="S1229" s="400"/>
      <c r="T1229" s="401"/>
    </row>
    <row r="1230" spans="1:20" ht="15.6" customHeight="1">
      <c r="A1230" s="31">
        <f t="shared" si="119"/>
        <v>834</v>
      </c>
      <c r="B1230" s="272"/>
      <c r="C1230" s="33"/>
      <c r="D1230" s="392"/>
      <c r="E1230" s="55"/>
      <c r="F1230" s="55"/>
      <c r="G1230" s="181" t="s">
        <v>2146</v>
      </c>
      <c r="H1230" s="272" t="s">
        <v>2147</v>
      </c>
      <c r="I1230" s="30">
        <v>3500</v>
      </c>
      <c r="J1230" s="30">
        <v>0</v>
      </c>
      <c r="K1230" s="30">
        <f t="shared" si="118"/>
        <v>3500</v>
      </c>
      <c r="L1230" s="30"/>
      <c r="M1230" s="30"/>
      <c r="N1230" s="130">
        <v>3500</v>
      </c>
      <c r="O1230" s="157">
        <v>0</v>
      </c>
      <c r="P1230" s="158">
        <f t="shared" si="116"/>
        <v>3500</v>
      </c>
      <c r="Q1230" s="398"/>
      <c r="R1230" s="399"/>
      <c r="S1230" s="400"/>
      <c r="T1230" s="401"/>
    </row>
    <row r="1231" spans="1:20" ht="15.6" customHeight="1">
      <c r="A1231" s="31">
        <f t="shared" si="119"/>
        <v>835</v>
      </c>
      <c r="B1231" s="272"/>
      <c r="C1231" s="33"/>
      <c r="D1231" s="392"/>
      <c r="E1231" s="55"/>
      <c r="F1231" s="55"/>
      <c r="G1231" s="181" t="s">
        <v>2148</v>
      </c>
      <c r="H1231" s="272" t="s">
        <v>2149</v>
      </c>
      <c r="I1231" s="30">
        <v>3300</v>
      </c>
      <c r="J1231" s="30">
        <v>0</v>
      </c>
      <c r="K1231" s="30">
        <f t="shared" si="118"/>
        <v>3300</v>
      </c>
      <c r="L1231" s="30"/>
      <c r="M1231" s="30"/>
      <c r="N1231" s="130">
        <v>3300</v>
      </c>
      <c r="O1231" s="157">
        <v>0</v>
      </c>
      <c r="P1231" s="158">
        <f t="shared" si="116"/>
        <v>3300</v>
      </c>
      <c r="Q1231" s="398"/>
      <c r="R1231" s="399"/>
      <c r="S1231" s="400"/>
      <c r="T1231" s="401"/>
    </row>
    <row r="1232" spans="1:20" ht="16.899999999999999" customHeight="1">
      <c r="A1232" s="31">
        <f t="shared" si="119"/>
        <v>836</v>
      </c>
      <c r="B1232" s="272" t="s">
        <v>2150</v>
      </c>
      <c r="C1232" s="33" t="s">
        <v>2151</v>
      </c>
      <c r="D1232" s="392">
        <v>1200</v>
      </c>
      <c r="E1232" s="55">
        <v>0</v>
      </c>
      <c r="F1232" s="55">
        <f t="shared" si="120"/>
        <v>1200</v>
      </c>
      <c r="G1232" s="181" t="s">
        <v>2152</v>
      </c>
      <c r="H1232" s="272" t="s">
        <v>2153</v>
      </c>
      <c r="I1232" s="30">
        <v>2400</v>
      </c>
      <c r="J1232" s="30">
        <v>0</v>
      </c>
      <c r="K1232" s="30">
        <f t="shared" si="118"/>
        <v>2400</v>
      </c>
      <c r="L1232" s="30"/>
      <c r="M1232" s="30"/>
      <c r="N1232" s="130">
        <v>2400</v>
      </c>
      <c r="O1232" s="157">
        <v>0</v>
      </c>
      <c r="P1232" s="158">
        <f t="shared" si="116"/>
        <v>2400</v>
      </c>
      <c r="Q1232" s="398"/>
      <c r="R1232" s="399">
        <v>1000</v>
      </c>
      <c r="S1232" s="400"/>
      <c r="T1232" s="401"/>
    </row>
    <row r="1233" spans="1:20" ht="15" customHeight="1">
      <c r="A1233" s="31">
        <f t="shared" si="119"/>
        <v>837</v>
      </c>
      <c r="B1233" s="272" t="s">
        <v>2154</v>
      </c>
      <c r="C1233" s="33" t="s">
        <v>2155</v>
      </c>
      <c r="D1233" s="392">
        <v>1500</v>
      </c>
      <c r="E1233" s="55">
        <v>0</v>
      </c>
      <c r="F1233" s="55">
        <f t="shared" si="120"/>
        <v>1500</v>
      </c>
      <c r="G1233" s="181" t="s">
        <v>2156</v>
      </c>
      <c r="H1233" s="79" t="s">
        <v>2157</v>
      </c>
      <c r="I1233" s="30">
        <v>4600</v>
      </c>
      <c r="J1233" s="30">
        <v>0</v>
      </c>
      <c r="K1233" s="30">
        <f t="shared" si="118"/>
        <v>4600</v>
      </c>
      <c r="L1233" s="30"/>
      <c r="M1233" s="30"/>
      <c r="N1233" s="130">
        <v>4600</v>
      </c>
      <c r="O1233" s="157">
        <v>0</v>
      </c>
      <c r="P1233" s="158">
        <f t="shared" si="116"/>
        <v>4600</v>
      </c>
      <c r="Q1233" s="398"/>
      <c r="R1233" s="399">
        <v>2000</v>
      </c>
      <c r="S1233" s="400"/>
      <c r="T1233" s="401"/>
    </row>
    <row r="1234" spans="1:20" ht="15" customHeight="1">
      <c r="A1234" s="31">
        <f t="shared" si="119"/>
        <v>838</v>
      </c>
      <c r="B1234" s="272" t="s">
        <v>2158</v>
      </c>
      <c r="C1234" s="33" t="s">
        <v>2159</v>
      </c>
      <c r="D1234" s="392">
        <v>2200</v>
      </c>
      <c r="E1234" s="55">
        <v>0</v>
      </c>
      <c r="F1234" s="55">
        <f t="shared" si="120"/>
        <v>2200</v>
      </c>
      <c r="G1234" s="181" t="s">
        <v>2160</v>
      </c>
      <c r="H1234" s="272" t="s">
        <v>2161</v>
      </c>
      <c r="I1234" s="30"/>
      <c r="J1234" s="30"/>
      <c r="K1234" s="30"/>
      <c r="L1234" s="30"/>
      <c r="M1234" s="30"/>
      <c r="N1234" s="130">
        <v>1950</v>
      </c>
      <c r="O1234" s="157">
        <v>0</v>
      </c>
      <c r="P1234" s="158">
        <f t="shared" si="116"/>
        <v>1950</v>
      </c>
      <c r="Q1234" s="398"/>
      <c r="R1234" s="399">
        <v>1100</v>
      </c>
      <c r="S1234" s="400"/>
      <c r="T1234" s="401"/>
    </row>
    <row r="1235" spans="1:20" ht="30.75" customHeight="1">
      <c r="A1235" s="31">
        <f t="shared" si="119"/>
        <v>839</v>
      </c>
      <c r="B1235" s="32" t="s">
        <v>2162</v>
      </c>
      <c r="C1235" s="33" t="s">
        <v>2163</v>
      </c>
      <c r="D1235" s="392">
        <v>900</v>
      </c>
      <c r="E1235" s="55">
        <v>0</v>
      </c>
      <c r="F1235" s="55">
        <f t="shared" si="120"/>
        <v>900</v>
      </c>
      <c r="G1235" s="181" t="s">
        <v>2164</v>
      </c>
      <c r="H1235" s="272" t="s">
        <v>2165</v>
      </c>
      <c r="I1235" s="30"/>
      <c r="J1235" s="30"/>
      <c r="K1235" s="30"/>
      <c r="L1235" s="30"/>
      <c r="M1235" s="30"/>
      <c r="N1235" s="130">
        <v>4800</v>
      </c>
      <c r="O1235" s="157">
        <v>0</v>
      </c>
      <c r="P1235" s="158">
        <f t="shared" si="116"/>
        <v>4800</v>
      </c>
      <c r="Q1235" s="398"/>
      <c r="R1235" s="399"/>
      <c r="S1235" s="400"/>
      <c r="T1235" s="401"/>
    </row>
    <row r="1236" spans="1:20">
      <c r="A1236" s="31">
        <f t="shared" si="119"/>
        <v>840</v>
      </c>
      <c r="B1236" s="32"/>
      <c r="C1236" s="33"/>
      <c r="D1236" s="392"/>
      <c r="E1236" s="55"/>
      <c r="F1236" s="55"/>
      <c r="G1236" s="181" t="s">
        <v>2166</v>
      </c>
      <c r="H1236" s="272" t="s">
        <v>2167</v>
      </c>
      <c r="I1236" s="30"/>
      <c r="J1236" s="30"/>
      <c r="K1236" s="30"/>
      <c r="L1236" s="30"/>
      <c r="M1236" s="30"/>
      <c r="N1236" s="130">
        <v>1950</v>
      </c>
      <c r="O1236" s="157">
        <v>0</v>
      </c>
      <c r="P1236" s="158">
        <f t="shared" si="116"/>
        <v>1950</v>
      </c>
      <c r="Q1236" s="398"/>
      <c r="R1236" s="399"/>
      <c r="S1236" s="400"/>
      <c r="T1236" s="401"/>
    </row>
    <row r="1237" spans="1:20">
      <c r="A1237" s="31">
        <f t="shared" si="119"/>
        <v>841</v>
      </c>
      <c r="B1237" s="32"/>
      <c r="C1237" s="33"/>
      <c r="D1237" s="392"/>
      <c r="E1237" s="55"/>
      <c r="F1237" s="55"/>
      <c r="G1237" s="181" t="s">
        <v>2168</v>
      </c>
      <c r="H1237" s="272" t="s">
        <v>2169</v>
      </c>
      <c r="I1237" s="30"/>
      <c r="J1237" s="30"/>
      <c r="K1237" s="30"/>
      <c r="L1237" s="30"/>
      <c r="M1237" s="30"/>
      <c r="N1237" s="130">
        <v>1100</v>
      </c>
      <c r="O1237" s="157">
        <v>0</v>
      </c>
      <c r="P1237" s="158">
        <f t="shared" si="116"/>
        <v>1100</v>
      </c>
      <c r="Q1237" s="398"/>
      <c r="R1237" s="399">
        <v>1100</v>
      </c>
      <c r="S1237" s="400"/>
      <c r="T1237" s="401"/>
    </row>
    <row r="1238" spans="1:20" ht="45" hidden="1">
      <c r="A1238" s="31">
        <f t="shared" si="119"/>
        <v>842</v>
      </c>
      <c r="B1238" s="32"/>
      <c r="C1238" s="33"/>
      <c r="D1238" s="392"/>
      <c r="E1238" s="55"/>
      <c r="F1238" s="55"/>
      <c r="G1238" s="181" t="s">
        <v>2170</v>
      </c>
      <c r="H1238" s="272" t="s">
        <v>2171</v>
      </c>
      <c r="I1238" s="30"/>
      <c r="J1238" s="30"/>
      <c r="K1238" s="30"/>
      <c r="L1238" s="30"/>
      <c r="M1238" s="30"/>
      <c r="N1238" s="130"/>
      <c r="O1238" s="157">
        <v>0</v>
      </c>
      <c r="P1238" s="158">
        <f t="shared" si="116"/>
        <v>0</v>
      </c>
      <c r="Q1238" s="398"/>
      <c r="R1238" s="399">
        <v>1500</v>
      </c>
      <c r="S1238" s="400"/>
      <c r="T1238" s="401"/>
    </row>
    <row r="1239" spans="1:20" ht="45" hidden="1">
      <c r="A1239" s="31">
        <f t="shared" si="119"/>
        <v>843</v>
      </c>
      <c r="B1239" s="32"/>
      <c r="C1239" s="33"/>
      <c r="D1239" s="392"/>
      <c r="E1239" s="55"/>
      <c r="F1239" s="55"/>
      <c r="G1239" s="181" t="s">
        <v>2172</v>
      </c>
      <c r="H1239" s="272" t="s">
        <v>2173</v>
      </c>
      <c r="I1239" s="30"/>
      <c r="J1239" s="30"/>
      <c r="K1239" s="30"/>
      <c r="L1239" s="30"/>
      <c r="M1239" s="30"/>
      <c r="N1239" s="130"/>
      <c r="O1239" s="157">
        <v>0</v>
      </c>
      <c r="P1239" s="158">
        <f t="shared" si="116"/>
        <v>0</v>
      </c>
      <c r="Q1239" s="398"/>
      <c r="R1239" s="399">
        <v>1100</v>
      </c>
      <c r="S1239" s="400"/>
      <c r="T1239" s="401"/>
    </row>
    <row r="1240" spans="1:20" ht="45" hidden="1">
      <c r="A1240" s="31">
        <f t="shared" si="119"/>
        <v>844</v>
      </c>
      <c r="B1240" s="32"/>
      <c r="C1240" s="33"/>
      <c r="D1240" s="392"/>
      <c r="E1240" s="55"/>
      <c r="F1240" s="55"/>
      <c r="G1240" s="181" t="s">
        <v>428</v>
      </c>
      <c r="H1240" s="272" t="s">
        <v>2174</v>
      </c>
      <c r="I1240" s="30"/>
      <c r="J1240" s="30"/>
      <c r="K1240" s="30"/>
      <c r="L1240" s="30"/>
      <c r="M1240" s="30"/>
      <c r="N1240" s="130"/>
      <c r="O1240" s="157">
        <v>0</v>
      </c>
      <c r="P1240" s="158">
        <f t="shared" si="116"/>
        <v>0</v>
      </c>
      <c r="Q1240" s="398"/>
      <c r="R1240" s="399">
        <v>1100</v>
      </c>
      <c r="S1240" s="400"/>
      <c r="T1240" s="401"/>
    </row>
    <row r="1241" spans="1:20" ht="45" hidden="1">
      <c r="A1241" s="31">
        <f t="shared" si="119"/>
        <v>845</v>
      </c>
      <c r="B1241" s="32"/>
      <c r="C1241" s="33"/>
      <c r="D1241" s="392"/>
      <c r="E1241" s="55"/>
      <c r="F1241" s="55"/>
      <c r="G1241" s="181" t="s">
        <v>2172</v>
      </c>
      <c r="H1241" s="272" t="s">
        <v>2175</v>
      </c>
      <c r="I1241" s="30"/>
      <c r="J1241" s="30"/>
      <c r="K1241" s="30"/>
      <c r="L1241" s="30"/>
      <c r="M1241" s="30"/>
      <c r="N1241" s="130"/>
      <c r="O1241" s="157">
        <v>0</v>
      </c>
      <c r="P1241" s="158">
        <f t="shared" si="116"/>
        <v>0</v>
      </c>
      <c r="Q1241" s="398"/>
      <c r="R1241" s="399">
        <v>2000</v>
      </c>
      <c r="S1241" s="400"/>
      <c r="T1241" s="401"/>
    </row>
    <row r="1242" spans="1:20" ht="45" hidden="1">
      <c r="A1242" s="31">
        <f t="shared" si="119"/>
        <v>846</v>
      </c>
      <c r="B1242" s="32"/>
      <c r="C1242" s="33"/>
      <c r="D1242" s="392"/>
      <c r="E1242" s="55"/>
      <c r="F1242" s="55"/>
      <c r="G1242" s="181" t="s">
        <v>2172</v>
      </c>
      <c r="H1242" s="272" t="s">
        <v>2176</v>
      </c>
      <c r="I1242" s="30"/>
      <c r="J1242" s="30"/>
      <c r="K1242" s="30"/>
      <c r="L1242" s="30"/>
      <c r="M1242" s="30"/>
      <c r="N1242" s="130"/>
      <c r="O1242" s="157">
        <v>0</v>
      </c>
      <c r="P1242" s="158">
        <f t="shared" si="116"/>
        <v>0</v>
      </c>
      <c r="Q1242" s="398"/>
      <c r="R1242" s="399">
        <v>1000</v>
      </c>
      <c r="S1242" s="400"/>
      <c r="T1242" s="401"/>
    </row>
    <row r="1243" spans="1:20" ht="30">
      <c r="A1243" s="31">
        <v>842</v>
      </c>
      <c r="B1243" s="32"/>
      <c r="C1243" s="33"/>
      <c r="D1243" s="392"/>
      <c r="E1243" s="55"/>
      <c r="F1243" s="55"/>
      <c r="G1243" s="181" t="s">
        <v>2177</v>
      </c>
      <c r="H1243" s="272" t="s">
        <v>2178</v>
      </c>
      <c r="I1243" s="30"/>
      <c r="J1243" s="30"/>
      <c r="K1243" s="30"/>
      <c r="L1243" s="30"/>
      <c r="M1243" s="30"/>
      <c r="N1243" s="130">
        <v>3000</v>
      </c>
      <c r="O1243" s="157">
        <v>0</v>
      </c>
      <c r="P1243" s="158">
        <f t="shared" si="116"/>
        <v>3000</v>
      </c>
      <c r="Q1243" s="398"/>
      <c r="R1243" s="399">
        <v>3000</v>
      </c>
      <c r="S1243" s="400"/>
      <c r="T1243" s="401"/>
    </row>
    <row r="1244" spans="1:20" ht="30">
      <c r="A1244" s="31">
        <f t="shared" si="119"/>
        <v>843</v>
      </c>
      <c r="B1244" s="32"/>
      <c r="C1244" s="33"/>
      <c r="D1244" s="392"/>
      <c r="E1244" s="55"/>
      <c r="F1244" s="55"/>
      <c r="G1244" s="181" t="s">
        <v>2179</v>
      </c>
      <c r="H1244" s="272" t="s">
        <v>2180</v>
      </c>
      <c r="I1244" s="30"/>
      <c r="J1244" s="30"/>
      <c r="K1244" s="30"/>
      <c r="L1244" s="30"/>
      <c r="M1244" s="30"/>
      <c r="N1244" s="130">
        <v>2800</v>
      </c>
      <c r="O1244" s="157">
        <v>0</v>
      </c>
      <c r="P1244" s="158">
        <f t="shared" si="116"/>
        <v>2800</v>
      </c>
      <c r="Q1244" s="398"/>
      <c r="R1244" s="399">
        <v>2800</v>
      </c>
      <c r="S1244" s="400"/>
      <c r="T1244" s="401"/>
    </row>
    <row r="1245" spans="1:20" ht="30">
      <c r="A1245" s="31">
        <f t="shared" si="119"/>
        <v>844</v>
      </c>
      <c r="B1245" s="32"/>
      <c r="C1245" s="33"/>
      <c r="D1245" s="392"/>
      <c r="E1245" s="55"/>
      <c r="F1245" s="55"/>
      <c r="G1245" s="181" t="s">
        <v>2181</v>
      </c>
      <c r="H1245" s="272" t="s">
        <v>2182</v>
      </c>
      <c r="I1245" s="30"/>
      <c r="J1245" s="30"/>
      <c r="K1245" s="30"/>
      <c r="L1245" s="30"/>
      <c r="M1245" s="30"/>
      <c r="N1245" s="130">
        <v>2800</v>
      </c>
      <c r="O1245" s="157">
        <v>0</v>
      </c>
      <c r="P1245" s="158">
        <f t="shared" si="116"/>
        <v>2800</v>
      </c>
      <c r="Q1245" s="398"/>
      <c r="R1245" s="399">
        <v>2800</v>
      </c>
      <c r="S1245" s="400"/>
      <c r="T1245" s="401"/>
    </row>
    <row r="1246" spans="1:20">
      <c r="A1246" s="31">
        <f t="shared" si="119"/>
        <v>845</v>
      </c>
      <c r="B1246" s="32"/>
      <c r="C1246" s="33"/>
      <c r="D1246" s="392"/>
      <c r="E1246" s="55"/>
      <c r="F1246" s="55"/>
      <c r="G1246" s="181" t="s">
        <v>2183</v>
      </c>
      <c r="H1246" s="272" t="s">
        <v>2184</v>
      </c>
      <c r="I1246" s="30"/>
      <c r="J1246" s="30"/>
      <c r="K1246" s="30"/>
      <c r="L1246" s="30"/>
      <c r="M1246" s="30"/>
      <c r="N1246" s="130">
        <v>1000</v>
      </c>
      <c r="O1246" s="157">
        <v>0</v>
      </c>
      <c r="P1246" s="158">
        <f t="shared" si="116"/>
        <v>1000</v>
      </c>
      <c r="Q1246" s="398"/>
      <c r="R1246" s="399">
        <v>1000</v>
      </c>
      <c r="S1246" s="400"/>
      <c r="T1246" s="401"/>
    </row>
    <row r="1247" spans="1:20" ht="30">
      <c r="A1247" s="31">
        <f t="shared" si="119"/>
        <v>846</v>
      </c>
      <c r="B1247" s="32"/>
      <c r="C1247" s="33"/>
      <c r="D1247" s="392"/>
      <c r="E1247" s="55"/>
      <c r="F1247" s="55"/>
      <c r="G1247" s="181" t="s">
        <v>2185</v>
      </c>
      <c r="H1247" s="272" t="s">
        <v>2186</v>
      </c>
      <c r="I1247" s="30"/>
      <c r="J1247" s="30"/>
      <c r="K1247" s="30"/>
      <c r="L1247" s="30"/>
      <c r="M1247" s="30"/>
      <c r="N1247" s="130">
        <v>10000</v>
      </c>
      <c r="O1247" s="157">
        <v>0</v>
      </c>
      <c r="P1247" s="158">
        <f t="shared" si="116"/>
        <v>10000</v>
      </c>
      <c r="Q1247" s="398"/>
      <c r="R1247" s="399">
        <v>10000</v>
      </c>
      <c r="S1247" s="400"/>
      <c r="T1247" s="401"/>
    </row>
    <row r="1248" spans="1:20" ht="45">
      <c r="A1248" s="31">
        <f t="shared" si="119"/>
        <v>847</v>
      </c>
      <c r="B1248" s="32"/>
      <c r="C1248" s="33"/>
      <c r="D1248" s="392"/>
      <c r="E1248" s="55"/>
      <c r="F1248" s="55"/>
      <c r="G1248" s="408" t="s">
        <v>2187</v>
      </c>
      <c r="H1248" s="272" t="s">
        <v>2188</v>
      </c>
      <c r="I1248" s="30"/>
      <c r="J1248" s="30"/>
      <c r="K1248" s="30"/>
      <c r="L1248" s="30"/>
      <c r="M1248" s="30"/>
      <c r="N1248" s="130">
        <v>120</v>
      </c>
      <c r="O1248" s="157">
        <v>0</v>
      </c>
      <c r="P1248" s="158">
        <f t="shared" si="116"/>
        <v>120</v>
      </c>
      <c r="Q1248" s="398"/>
      <c r="R1248" s="399">
        <v>120</v>
      </c>
      <c r="S1248" s="400"/>
      <c r="T1248" s="401"/>
    </row>
    <row r="1249" spans="1:20">
      <c r="A1249" s="31">
        <f t="shared" si="119"/>
        <v>848</v>
      </c>
      <c r="B1249" s="32"/>
      <c r="C1249" s="33"/>
      <c r="D1249" s="392"/>
      <c r="E1249" s="55"/>
      <c r="F1249" s="55"/>
      <c r="G1249" s="181" t="s">
        <v>2189</v>
      </c>
      <c r="H1249" s="272" t="s">
        <v>2190</v>
      </c>
      <c r="I1249" s="30"/>
      <c r="J1249" s="30"/>
      <c r="K1249" s="30"/>
      <c r="L1249" s="30"/>
      <c r="M1249" s="30"/>
      <c r="N1249" s="130">
        <v>400</v>
      </c>
      <c r="O1249" s="157">
        <v>0</v>
      </c>
      <c r="P1249" s="158">
        <f t="shared" si="116"/>
        <v>400</v>
      </c>
      <c r="Q1249" s="398"/>
      <c r="R1249" s="399">
        <v>400</v>
      </c>
      <c r="S1249" s="400"/>
      <c r="T1249" s="401"/>
    </row>
    <row r="1250" spans="1:20" ht="15" customHeight="1">
      <c r="A1250" s="31"/>
      <c r="B1250" s="32" t="s">
        <v>2191</v>
      </c>
      <c r="C1250" s="33" t="s">
        <v>2192</v>
      </c>
      <c r="D1250" s="392">
        <v>1800</v>
      </c>
      <c r="E1250" s="55">
        <v>0</v>
      </c>
      <c r="F1250" s="55">
        <f t="shared" si="120"/>
        <v>1800</v>
      </c>
      <c r="G1250" s="31"/>
      <c r="H1250" s="444" t="s">
        <v>2139</v>
      </c>
      <c r="I1250" s="30"/>
      <c r="J1250" s="30"/>
      <c r="K1250" s="30"/>
      <c r="L1250" s="30"/>
      <c r="M1250" s="30"/>
      <c r="N1250" s="130"/>
      <c r="O1250" s="157"/>
      <c r="P1250" s="158"/>
      <c r="Q1250" s="398"/>
      <c r="R1250" s="399"/>
    </row>
    <row r="1251" spans="1:20" ht="15" customHeight="1">
      <c r="A1251" s="31">
        <v>849</v>
      </c>
      <c r="B1251" s="32" t="s">
        <v>2193</v>
      </c>
      <c r="C1251" s="33" t="s">
        <v>2194</v>
      </c>
      <c r="D1251" s="392">
        <v>2300</v>
      </c>
      <c r="E1251" s="55">
        <v>0</v>
      </c>
      <c r="F1251" s="55">
        <f t="shared" si="120"/>
        <v>2300</v>
      </c>
      <c r="G1251" s="408" t="s">
        <v>2142</v>
      </c>
      <c r="H1251" s="33" t="s">
        <v>2143</v>
      </c>
      <c r="I1251" s="30">
        <v>2400</v>
      </c>
      <c r="J1251" s="30">
        <v>0</v>
      </c>
      <c r="K1251" s="30">
        <f t="shared" ref="K1251:K1267" si="121">I1251+J1251</f>
        <v>2400</v>
      </c>
      <c r="L1251" s="30"/>
      <c r="M1251" s="30"/>
      <c r="N1251" s="130">
        <v>2400</v>
      </c>
      <c r="O1251" s="157">
        <v>0</v>
      </c>
      <c r="P1251" s="158">
        <f t="shared" si="116"/>
        <v>2400</v>
      </c>
      <c r="Q1251" s="398"/>
      <c r="R1251" s="399">
        <v>1500</v>
      </c>
      <c r="S1251" s="400" t="s">
        <v>2195</v>
      </c>
      <c r="T1251" s="400" t="s">
        <v>2196</v>
      </c>
    </row>
    <row r="1252" spans="1:20" ht="15" customHeight="1">
      <c r="A1252" s="31">
        <f>A1251+1</f>
        <v>850</v>
      </c>
      <c r="B1252" s="32" t="s">
        <v>2197</v>
      </c>
      <c r="C1252" s="33" t="s">
        <v>2198</v>
      </c>
      <c r="D1252" s="392">
        <v>3350</v>
      </c>
      <c r="E1252" s="55">
        <v>0</v>
      </c>
      <c r="F1252" s="55">
        <f t="shared" si="120"/>
        <v>3350</v>
      </c>
      <c r="G1252" s="408" t="s">
        <v>2150</v>
      </c>
      <c r="H1252" s="33" t="s">
        <v>2151</v>
      </c>
      <c r="I1252" s="30">
        <v>3150</v>
      </c>
      <c r="J1252" s="30">
        <v>0</v>
      </c>
      <c r="K1252" s="30">
        <f t="shared" si="121"/>
        <v>3150</v>
      </c>
      <c r="L1252" s="30"/>
      <c r="M1252" s="30"/>
      <c r="N1252" s="130">
        <v>3150</v>
      </c>
      <c r="O1252" s="157">
        <v>0</v>
      </c>
      <c r="P1252" s="158">
        <f t="shared" si="116"/>
        <v>3150</v>
      </c>
      <c r="Q1252" s="398"/>
      <c r="R1252" s="399"/>
      <c r="S1252" s="400"/>
      <c r="T1252" s="401"/>
    </row>
    <row r="1253" spans="1:20" ht="15" customHeight="1">
      <c r="A1253" s="31">
        <f t="shared" ref="A1253:A1268" si="122">A1252+1</f>
        <v>851</v>
      </c>
      <c r="B1253" s="32" t="s">
        <v>2199</v>
      </c>
      <c r="C1253" s="33" t="s">
        <v>2200</v>
      </c>
      <c r="D1253" s="392">
        <v>3650</v>
      </c>
      <c r="E1253" s="55">
        <v>0</v>
      </c>
      <c r="F1253" s="55">
        <f t="shared" si="120"/>
        <v>3650</v>
      </c>
      <c r="G1253" s="408" t="s">
        <v>2154</v>
      </c>
      <c r="H1253" s="33" t="s">
        <v>2155</v>
      </c>
      <c r="I1253" s="30">
        <v>4500</v>
      </c>
      <c r="J1253" s="30">
        <v>0</v>
      </c>
      <c r="K1253" s="30">
        <f t="shared" si="121"/>
        <v>4500</v>
      </c>
      <c r="L1253" s="30"/>
      <c r="M1253" s="30"/>
      <c r="N1253" s="130">
        <v>4500</v>
      </c>
      <c r="O1253" s="157">
        <v>0</v>
      </c>
      <c r="P1253" s="158">
        <f t="shared" si="116"/>
        <v>4500</v>
      </c>
      <c r="Q1253" s="398"/>
      <c r="R1253" s="399"/>
      <c r="S1253" s="400"/>
      <c r="T1253" s="401"/>
    </row>
    <row r="1254" spans="1:20" ht="15" customHeight="1">
      <c r="A1254" s="31">
        <f t="shared" si="122"/>
        <v>852</v>
      </c>
      <c r="B1254" s="272" t="s">
        <v>2201</v>
      </c>
      <c r="C1254" s="33" t="s">
        <v>2202</v>
      </c>
      <c r="D1254" s="392">
        <v>3100</v>
      </c>
      <c r="E1254" s="55">
        <v>0</v>
      </c>
      <c r="F1254" s="55">
        <f t="shared" si="120"/>
        <v>3100</v>
      </c>
      <c r="G1254" s="408" t="s">
        <v>2158</v>
      </c>
      <c r="H1254" s="33" t="s">
        <v>2159</v>
      </c>
      <c r="I1254" s="30">
        <v>5150</v>
      </c>
      <c r="J1254" s="30">
        <v>0</v>
      </c>
      <c r="K1254" s="30">
        <f t="shared" si="121"/>
        <v>5150</v>
      </c>
      <c r="L1254" s="30"/>
      <c r="M1254" s="30"/>
      <c r="N1254" s="130">
        <v>5150</v>
      </c>
      <c r="O1254" s="157">
        <v>0</v>
      </c>
      <c r="P1254" s="158">
        <f t="shared" si="116"/>
        <v>5150</v>
      </c>
      <c r="Q1254" s="398"/>
      <c r="R1254" s="399"/>
      <c r="S1254" s="400"/>
      <c r="T1254" s="401"/>
    </row>
    <row r="1255" spans="1:20" ht="15" customHeight="1">
      <c r="A1255" s="31">
        <f t="shared" si="122"/>
        <v>853</v>
      </c>
      <c r="B1255" s="272" t="s">
        <v>2203</v>
      </c>
      <c r="C1255" s="33" t="s">
        <v>2204</v>
      </c>
      <c r="D1255" s="392">
        <v>3750</v>
      </c>
      <c r="E1255" s="55">
        <v>0</v>
      </c>
      <c r="F1255" s="55">
        <f t="shared" si="120"/>
        <v>3750</v>
      </c>
      <c r="G1255" s="32" t="s">
        <v>2162</v>
      </c>
      <c r="H1255" s="33" t="s">
        <v>2163</v>
      </c>
      <c r="I1255" s="30">
        <v>3000</v>
      </c>
      <c r="J1255" s="30">
        <v>0</v>
      </c>
      <c r="K1255" s="30">
        <f t="shared" si="121"/>
        <v>3000</v>
      </c>
      <c r="L1255" s="30"/>
      <c r="M1255" s="30"/>
      <c r="N1255" s="130">
        <v>5000</v>
      </c>
      <c r="O1255" s="157">
        <v>0</v>
      </c>
      <c r="P1255" s="158">
        <f t="shared" si="116"/>
        <v>5000</v>
      </c>
      <c r="Q1255" s="398"/>
      <c r="R1255" s="399">
        <v>5000</v>
      </c>
      <c r="S1255" s="400" t="s">
        <v>2205</v>
      </c>
      <c r="T1255" s="400" t="s">
        <v>2206</v>
      </c>
    </row>
    <row r="1256" spans="1:20" ht="15" customHeight="1">
      <c r="A1256" s="31">
        <f t="shared" si="122"/>
        <v>854</v>
      </c>
      <c r="B1256" s="32" t="s">
        <v>2207</v>
      </c>
      <c r="C1256" s="33" t="s">
        <v>2208</v>
      </c>
      <c r="D1256" s="392">
        <v>1900</v>
      </c>
      <c r="E1256" s="55">
        <v>0</v>
      </c>
      <c r="F1256" s="55">
        <f t="shared" si="120"/>
        <v>1900</v>
      </c>
      <c r="G1256" s="32" t="s">
        <v>2191</v>
      </c>
      <c r="H1256" s="33" t="s">
        <v>2192</v>
      </c>
      <c r="I1256" s="30">
        <v>3800</v>
      </c>
      <c r="J1256" s="30">
        <v>0</v>
      </c>
      <c r="K1256" s="30">
        <f t="shared" si="121"/>
        <v>3800</v>
      </c>
      <c r="L1256" s="30"/>
      <c r="M1256" s="30"/>
      <c r="N1256" s="130">
        <v>3800</v>
      </c>
      <c r="O1256" s="157">
        <v>0</v>
      </c>
      <c r="P1256" s="158">
        <f t="shared" si="116"/>
        <v>3800</v>
      </c>
      <c r="Q1256" s="398"/>
      <c r="R1256" s="399"/>
      <c r="S1256" s="400"/>
      <c r="T1256" s="401"/>
    </row>
    <row r="1257" spans="1:20" ht="15" customHeight="1">
      <c r="A1257" s="31">
        <f t="shared" si="122"/>
        <v>855</v>
      </c>
      <c r="B1257" s="32" t="s">
        <v>2209</v>
      </c>
      <c r="C1257" s="33" t="s">
        <v>2210</v>
      </c>
      <c r="D1257" s="392">
        <v>2300</v>
      </c>
      <c r="E1257" s="55">
        <v>0</v>
      </c>
      <c r="F1257" s="55">
        <f t="shared" si="120"/>
        <v>2300</v>
      </c>
      <c r="G1257" s="32" t="s">
        <v>2193</v>
      </c>
      <c r="H1257" s="33" t="s">
        <v>2194</v>
      </c>
      <c r="I1257" s="30">
        <v>5400</v>
      </c>
      <c r="J1257" s="30">
        <v>0</v>
      </c>
      <c r="K1257" s="30">
        <f t="shared" si="121"/>
        <v>5400</v>
      </c>
      <c r="L1257" s="30"/>
      <c r="M1257" s="30"/>
      <c r="N1257" s="130">
        <v>5400</v>
      </c>
      <c r="O1257" s="157">
        <v>0</v>
      </c>
      <c r="P1257" s="158">
        <f t="shared" si="116"/>
        <v>5400</v>
      </c>
      <c r="Q1257" s="398"/>
      <c r="R1257" s="399"/>
      <c r="S1257" s="400"/>
      <c r="T1257" s="401"/>
    </row>
    <row r="1258" spans="1:20" ht="15" customHeight="1">
      <c r="A1258" s="31">
        <f t="shared" si="122"/>
        <v>856</v>
      </c>
      <c r="B1258" s="37" t="s">
        <v>2211</v>
      </c>
      <c r="C1258" s="33" t="s">
        <v>2212</v>
      </c>
      <c r="D1258" s="392">
        <v>800</v>
      </c>
      <c r="E1258" s="55">
        <v>0</v>
      </c>
      <c r="F1258" s="55">
        <f>D1258+E1258</f>
        <v>800</v>
      </c>
      <c r="G1258" s="32" t="s">
        <v>2197</v>
      </c>
      <c r="H1258" s="33" t="s">
        <v>2198</v>
      </c>
      <c r="I1258" s="30">
        <v>5900</v>
      </c>
      <c r="J1258" s="30">
        <v>0</v>
      </c>
      <c r="K1258" s="30">
        <f t="shared" si="121"/>
        <v>5900</v>
      </c>
      <c r="L1258" s="30"/>
      <c r="M1258" s="30"/>
      <c r="N1258" s="130">
        <v>5900</v>
      </c>
      <c r="O1258" s="157">
        <v>0</v>
      </c>
      <c r="P1258" s="158">
        <f t="shared" si="116"/>
        <v>5900</v>
      </c>
      <c r="Q1258" s="398"/>
      <c r="R1258" s="399"/>
      <c r="S1258" s="400"/>
      <c r="T1258" s="401"/>
    </row>
    <row r="1259" spans="1:20" ht="15" customHeight="1">
      <c r="A1259" s="31">
        <f t="shared" si="122"/>
        <v>857</v>
      </c>
      <c r="B1259" s="32" t="s">
        <v>2213</v>
      </c>
      <c r="C1259" s="33" t="s">
        <v>2214</v>
      </c>
      <c r="D1259" s="392">
        <v>2000</v>
      </c>
      <c r="E1259" s="55">
        <v>0</v>
      </c>
      <c r="F1259" s="55">
        <f t="shared" si="120"/>
        <v>2000</v>
      </c>
      <c r="G1259" s="32" t="s">
        <v>2199</v>
      </c>
      <c r="H1259" s="33" t="s">
        <v>2200</v>
      </c>
      <c r="I1259" s="30">
        <v>6900</v>
      </c>
      <c r="J1259" s="30">
        <v>0</v>
      </c>
      <c r="K1259" s="30">
        <f t="shared" si="121"/>
        <v>6900</v>
      </c>
      <c r="L1259" s="30"/>
      <c r="M1259" s="30"/>
      <c r="N1259" s="130">
        <v>6900</v>
      </c>
      <c r="O1259" s="157">
        <v>0</v>
      </c>
      <c r="P1259" s="158">
        <f t="shared" si="116"/>
        <v>6900</v>
      </c>
      <c r="Q1259" s="398"/>
      <c r="R1259" s="399"/>
      <c r="S1259" s="400"/>
      <c r="T1259" s="401"/>
    </row>
    <row r="1260" spans="1:20" ht="15" customHeight="1">
      <c r="A1260" s="31">
        <f t="shared" si="122"/>
        <v>858</v>
      </c>
      <c r="B1260" s="32" t="s">
        <v>2215</v>
      </c>
      <c r="C1260" s="33" t="s">
        <v>2216</v>
      </c>
      <c r="D1260" s="392">
        <v>3750</v>
      </c>
      <c r="E1260" s="55">
        <v>0</v>
      </c>
      <c r="F1260" s="55">
        <f t="shared" si="120"/>
        <v>3750</v>
      </c>
      <c r="G1260" s="408" t="s">
        <v>2217</v>
      </c>
      <c r="H1260" s="33" t="s">
        <v>2202</v>
      </c>
      <c r="I1260" s="30">
        <v>4400</v>
      </c>
      <c r="J1260" s="30">
        <v>0</v>
      </c>
      <c r="K1260" s="30">
        <f t="shared" si="121"/>
        <v>4400</v>
      </c>
      <c r="L1260" s="30"/>
      <c r="M1260" s="30"/>
      <c r="N1260" s="130">
        <v>4400</v>
      </c>
      <c r="O1260" s="157">
        <v>0</v>
      </c>
      <c r="P1260" s="158">
        <f t="shared" si="116"/>
        <v>4400</v>
      </c>
      <c r="Q1260" s="398"/>
      <c r="R1260" s="399"/>
      <c r="S1260" s="400"/>
      <c r="T1260" s="401"/>
    </row>
    <row r="1261" spans="1:20" ht="15" customHeight="1">
      <c r="A1261" s="31">
        <f t="shared" si="122"/>
        <v>859</v>
      </c>
      <c r="B1261" s="32" t="s">
        <v>2218</v>
      </c>
      <c r="C1261" s="33" t="s">
        <v>2219</v>
      </c>
      <c r="D1261" s="392">
        <v>650</v>
      </c>
      <c r="E1261" s="55">
        <v>0</v>
      </c>
      <c r="F1261" s="55">
        <f t="shared" si="120"/>
        <v>650</v>
      </c>
      <c r="G1261" s="408" t="s">
        <v>2220</v>
      </c>
      <c r="H1261" s="33" t="s">
        <v>2204</v>
      </c>
      <c r="I1261" s="30">
        <v>11200</v>
      </c>
      <c r="J1261" s="30">
        <v>0</v>
      </c>
      <c r="K1261" s="30">
        <f t="shared" si="121"/>
        <v>11200</v>
      </c>
      <c r="L1261" s="30"/>
      <c r="M1261" s="30"/>
      <c r="N1261" s="130">
        <v>11200</v>
      </c>
      <c r="O1261" s="157">
        <v>0</v>
      </c>
      <c r="P1261" s="158">
        <f t="shared" si="116"/>
        <v>11200</v>
      </c>
      <c r="Q1261" s="398"/>
      <c r="R1261" s="399">
        <v>4000</v>
      </c>
      <c r="S1261" s="400"/>
      <c r="T1261" s="401"/>
    </row>
    <row r="1262" spans="1:20" ht="15" customHeight="1">
      <c r="A1262" s="31">
        <f t="shared" si="122"/>
        <v>860</v>
      </c>
      <c r="B1262" s="272" t="s">
        <v>2221</v>
      </c>
      <c r="C1262" s="33" t="s">
        <v>2222</v>
      </c>
      <c r="D1262" s="392">
        <v>5000</v>
      </c>
      <c r="E1262" s="55">
        <v>0</v>
      </c>
      <c r="F1262" s="55">
        <f t="shared" si="120"/>
        <v>5000</v>
      </c>
      <c r="G1262" s="408" t="s">
        <v>2223</v>
      </c>
      <c r="H1262" s="33" t="s">
        <v>2222</v>
      </c>
      <c r="I1262" s="30">
        <v>5000</v>
      </c>
      <c r="J1262" s="30">
        <v>0</v>
      </c>
      <c r="K1262" s="30">
        <f t="shared" si="121"/>
        <v>5000</v>
      </c>
      <c r="L1262" s="30"/>
      <c r="M1262" s="30"/>
      <c r="N1262" s="130">
        <v>5000</v>
      </c>
      <c r="O1262" s="157">
        <v>0</v>
      </c>
      <c r="P1262" s="158">
        <f t="shared" si="116"/>
        <v>5000</v>
      </c>
      <c r="Q1262" s="398"/>
      <c r="R1262" s="399"/>
      <c r="S1262" s="400"/>
      <c r="T1262" s="401"/>
    </row>
    <row r="1263" spans="1:20" ht="15" customHeight="1">
      <c r="A1263" s="31">
        <f t="shared" si="122"/>
        <v>861</v>
      </c>
      <c r="B1263" s="37"/>
      <c r="C1263" s="28" t="s">
        <v>2224</v>
      </c>
      <c r="D1263" s="392"/>
      <c r="E1263" s="55"/>
      <c r="F1263" s="55"/>
      <c r="G1263" s="31"/>
      <c r="H1263" s="33" t="s">
        <v>2208</v>
      </c>
      <c r="I1263" s="30">
        <v>2000</v>
      </c>
      <c r="J1263" s="30">
        <v>0</v>
      </c>
      <c r="K1263" s="30">
        <f t="shared" si="121"/>
        <v>2000</v>
      </c>
      <c r="L1263" s="30"/>
      <c r="M1263" s="30"/>
      <c r="N1263" s="130">
        <v>2000</v>
      </c>
      <c r="O1263" s="157">
        <v>0</v>
      </c>
      <c r="P1263" s="158">
        <f t="shared" si="116"/>
        <v>2000</v>
      </c>
      <c r="Q1263" s="398"/>
      <c r="R1263" s="399"/>
      <c r="S1263" s="400"/>
      <c r="T1263" s="401"/>
    </row>
    <row r="1264" spans="1:20" ht="15.75" customHeight="1">
      <c r="A1264" s="31">
        <f t="shared" si="122"/>
        <v>862</v>
      </c>
      <c r="B1264" s="37"/>
      <c r="C1264" s="28"/>
      <c r="D1264" s="392"/>
      <c r="E1264" s="55"/>
      <c r="F1264" s="55"/>
      <c r="G1264" s="31"/>
      <c r="H1264" s="33" t="s">
        <v>2225</v>
      </c>
      <c r="I1264" s="30">
        <v>2500</v>
      </c>
      <c r="J1264" s="30">
        <v>0</v>
      </c>
      <c r="K1264" s="30">
        <f t="shared" si="121"/>
        <v>2500</v>
      </c>
      <c r="L1264" s="30"/>
      <c r="M1264" s="30"/>
      <c r="N1264" s="130">
        <v>2500</v>
      </c>
      <c r="O1264" s="157">
        <v>0</v>
      </c>
      <c r="P1264" s="158">
        <f t="shared" ref="P1264:P1327" si="123">O1264+N1264</f>
        <v>2500</v>
      </c>
      <c r="Q1264" s="398"/>
      <c r="R1264" s="399"/>
      <c r="S1264" s="400"/>
      <c r="T1264" s="401"/>
    </row>
    <row r="1265" spans="1:20">
      <c r="A1265" s="31">
        <f t="shared" si="122"/>
        <v>863</v>
      </c>
      <c r="B1265" s="37" t="s">
        <v>2226</v>
      </c>
      <c r="C1265" s="33" t="s">
        <v>2227</v>
      </c>
      <c r="D1265" s="392">
        <v>1500</v>
      </c>
      <c r="E1265" s="55">
        <v>0</v>
      </c>
      <c r="F1265" s="55">
        <f>D1265+E1265</f>
        <v>1500</v>
      </c>
      <c r="G1265" s="31"/>
      <c r="H1265" s="33" t="s">
        <v>2228</v>
      </c>
      <c r="I1265" s="30">
        <v>2350</v>
      </c>
      <c r="J1265" s="30">
        <v>0</v>
      </c>
      <c r="K1265" s="30">
        <f t="shared" si="121"/>
        <v>2350</v>
      </c>
      <c r="L1265" s="30"/>
      <c r="M1265" s="30"/>
      <c r="N1265" s="130">
        <v>2350</v>
      </c>
      <c r="O1265" s="157">
        <v>0</v>
      </c>
      <c r="P1265" s="158">
        <f t="shared" si="123"/>
        <v>2350</v>
      </c>
      <c r="Q1265" s="398"/>
      <c r="R1265" s="399"/>
      <c r="S1265" s="400"/>
      <c r="T1265" s="401"/>
    </row>
    <row r="1266" spans="1:20">
      <c r="A1266" s="31">
        <f t="shared" si="122"/>
        <v>864</v>
      </c>
      <c r="B1266" s="37" t="s">
        <v>2229</v>
      </c>
      <c r="C1266" s="33" t="s">
        <v>2230</v>
      </c>
      <c r="D1266" s="392">
        <v>2050</v>
      </c>
      <c r="E1266" s="55">
        <v>0</v>
      </c>
      <c r="F1266" s="55">
        <f>D1266+E1266</f>
        <v>2050</v>
      </c>
      <c r="G1266" s="31"/>
      <c r="H1266" s="33" t="s">
        <v>2231</v>
      </c>
      <c r="I1266" s="30">
        <v>3800</v>
      </c>
      <c r="J1266" s="30">
        <v>0</v>
      </c>
      <c r="K1266" s="30">
        <f t="shared" si="121"/>
        <v>3800</v>
      </c>
      <c r="L1266" s="30"/>
      <c r="M1266" s="30"/>
      <c r="N1266" s="130">
        <v>3800</v>
      </c>
      <c r="O1266" s="157">
        <v>0</v>
      </c>
      <c r="P1266" s="158">
        <f t="shared" si="123"/>
        <v>3800</v>
      </c>
      <c r="Q1266" s="398"/>
      <c r="R1266" s="399"/>
      <c r="S1266" s="400"/>
      <c r="T1266" s="401"/>
    </row>
    <row r="1267" spans="1:20">
      <c r="A1267" s="31">
        <f t="shared" si="122"/>
        <v>865</v>
      </c>
      <c r="B1267" s="37" t="s">
        <v>2232</v>
      </c>
      <c r="C1267" s="33" t="s">
        <v>2233</v>
      </c>
      <c r="D1267" s="392">
        <v>2850</v>
      </c>
      <c r="E1267" s="55">
        <v>0</v>
      </c>
      <c r="F1267" s="55">
        <f>D1267+E1267</f>
        <v>2850</v>
      </c>
      <c r="G1267" s="31"/>
      <c r="H1267" s="33" t="s">
        <v>2219</v>
      </c>
      <c r="I1267" s="30">
        <v>700</v>
      </c>
      <c r="J1267" s="30">
        <v>0</v>
      </c>
      <c r="K1267" s="30">
        <f t="shared" si="121"/>
        <v>700</v>
      </c>
      <c r="L1267" s="30"/>
      <c r="M1267" s="30"/>
      <c r="N1267" s="130">
        <v>700</v>
      </c>
      <c r="O1267" s="157">
        <v>0</v>
      </c>
      <c r="P1267" s="158">
        <f t="shared" si="123"/>
        <v>700</v>
      </c>
      <c r="Q1267" s="398"/>
      <c r="R1267" s="399"/>
      <c r="S1267" s="400"/>
      <c r="T1267" s="401"/>
    </row>
    <row r="1268" spans="1:20" ht="16.5" customHeight="1">
      <c r="A1268" s="31">
        <f t="shared" si="122"/>
        <v>866</v>
      </c>
      <c r="B1268" s="37"/>
      <c r="C1268" s="28" t="s">
        <v>2234</v>
      </c>
      <c r="D1268" s="392"/>
      <c r="E1268" s="55"/>
      <c r="F1268" s="55"/>
      <c r="G1268" s="181" t="s">
        <v>2235</v>
      </c>
      <c r="H1268" s="33" t="s">
        <v>2236</v>
      </c>
      <c r="I1268" s="30"/>
      <c r="J1268" s="30"/>
      <c r="K1268" s="30"/>
      <c r="L1268" s="30"/>
      <c r="M1268" s="30"/>
      <c r="N1268" s="130">
        <v>500</v>
      </c>
      <c r="O1268" s="157">
        <v>0</v>
      </c>
      <c r="P1268" s="158">
        <f t="shared" si="123"/>
        <v>500</v>
      </c>
      <c r="Q1268" s="398"/>
      <c r="R1268" s="399">
        <v>120</v>
      </c>
      <c r="S1268" s="400"/>
      <c r="T1268" s="401"/>
    </row>
    <row r="1269" spans="1:20" ht="20.25" customHeight="1">
      <c r="A1269" s="31"/>
      <c r="B1269" s="37" t="s">
        <v>2237</v>
      </c>
      <c r="C1269" s="33" t="s">
        <v>2238</v>
      </c>
      <c r="D1269" s="392">
        <v>550.85</v>
      </c>
      <c r="E1269" s="57">
        <f>D1269*0.18</f>
        <v>99.153000000000006</v>
      </c>
      <c r="F1269" s="445">
        <f>D1269+E1269</f>
        <v>650.00300000000004</v>
      </c>
      <c r="G1269" s="31"/>
      <c r="H1269" s="28" t="s">
        <v>2224</v>
      </c>
      <c r="I1269" s="30"/>
      <c r="J1269" s="30"/>
      <c r="K1269" s="30"/>
      <c r="L1269" s="30"/>
      <c r="M1269" s="30"/>
      <c r="N1269" s="130"/>
      <c r="O1269" s="157"/>
      <c r="P1269" s="158"/>
      <c r="Q1269" s="398"/>
      <c r="R1269" s="399"/>
    </row>
    <row r="1270" spans="1:20" ht="15" customHeight="1">
      <c r="A1270" s="31">
        <v>867</v>
      </c>
      <c r="B1270" s="37" t="s">
        <v>2239</v>
      </c>
      <c r="C1270" s="33" t="s">
        <v>2240</v>
      </c>
      <c r="D1270" s="392">
        <v>677.97</v>
      </c>
      <c r="E1270" s="57">
        <f>D1270*0.18</f>
        <v>122.0346</v>
      </c>
      <c r="F1270" s="445">
        <f>D1270+E1270</f>
        <v>800.00459999999998</v>
      </c>
      <c r="G1270" s="31" t="s">
        <v>2241</v>
      </c>
      <c r="H1270" s="33" t="s">
        <v>2242</v>
      </c>
      <c r="I1270" s="30">
        <v>800</v>
      </c>
      <c r="J1270" s="30">
        <f>I1270*0.2</f>
        <v>160</v>
      </c>
      <c r="K1270" s="30">
        <f>I1270+J1270</f>
        <v>960</v>
      </c>
      <c r="L1270" s="30"/>
      <c r="M1270" s="30"/>
      <c r="N1270" s="130">
        <v>1000</v>
      </c>
      <c r="O1270" s="157">
        <v>0</v>
      </c>
      <c r="P1270" s="158">
        <f t="shared" si="123"/>
        <v>1000</v>
      </c>
      <c r="Q1270" s="398"/>
      <c r="R1270" s="399"/>
      <c r="S1270" s="400"/>
      <c r="T1270" s="401"/>
    </row>
    <row r="1271" spans="1:20" ht="15" customHeight="1">
      <c r="A1271" s="31">
        <f>A1270+1</f>
        <v>868</v>
      </c>
      <c r="B1271" s="37" t="s">
        <v>2243</v>
      </c>
      <c r="C1271" s="33" t="s">
        <v>2244</v>
      </c>
      <c r="D1271" s="392">
        <v>720.34</v>
      </c>
      <c r="E1271" s="57">
        <f>D1271*0.18</f>
        <v>129.66120000000001</v>
      </c>
      <c r="F1271" s="445">
        <f>D1271+E1271</f>
        <v>850.00120000000004</v>
      </c>
      <c r="G1271" s="31" t="s">
        <v>2245</v>
      </c>
      <c r="H1271" s="33" t="s">
        <v>2246</v>
      </c>
      <c r="I1271" s="30">
        <v>1500</v>
      </c>
      <c r="J1271" s="30">
        <f>I1271*0.2</f>
        <v>300</v>
      </c>
      <c r="K1271" s="30">
        <f>I1271+J1271</f>
        <v>1800</v>
      </c>
      <c r="L1271" s="30"/>
      <c r="M1271" s="30"/>
      <c r="N1271" s="130">
        <v>1800</v>
      </c>
      <c r="O1271" s="157">
        <v>0</v>
      </c>
      <c r="P1271" s="158">
        <f t="shared" si="123"/>
        <v>1800</v>
      </c>
      <c r="Q1271" s="398"/>
      <c r="R1271" s="399"/>
      <c r="S1271" s="400"/>
      <c r="T1271" s="401"/>
    </row>
    <row r="1272" spans="1:20" ht="15" customHeight="1">
      <c r="A1272" s="31">
        <f t="shared" ref="A1272:A1273" si="124">A1271+1</f>
        <v>869</v>
      </c>
      <c r="B1272" s="37" t="s">
        <v>2247</v>
      </c>
      <c r="C1272" s="33" t="s">
        <v>2248</v>
      </c>
      <c r="D1272" s="392">
        <v>974.58</v>
      </c>
      <c r="E1272" s="57">
        <f>D1272*0.18</f>
        <v>175.42439999999999</v>
      </c>
      <c r="F1272" s="445">
        <f>D1272+E1272</f>
        <v>1150.0044</v>
      </c>
      <c r="G1272" s="31" t="s">
        <v>2249</v>
      </c>
      <c r="H1272" s="33" t="s">
        <v>2250</v>
      </c>
      <c r="I1272" s="30">
        <v>2050</v>
      </c>
      <c r="J1272" s="30">
        <f>I1272*0.2</f>
        <v>410</v>
      </c>
      <c r="K1272" s="30">
        <f>I1272+J1272</f>
        <v>2460</v>
      </c>
      <c r="L1272" s="30"/>
      <c r="M1272" s="30"/>
      <c r="N1272" s="130">
        <v>2500</v>
      </c>
      <c r="O1272" s="157">
        <v>0</v>
      </c>
      <c r="P1272" s="158">
        <f t="shared" si="123"/>
        <v>2500</v>
      </c>
      <c r="Q1272" s="398"/>
      <c r="R1272" s="399"/>
      <c r="S1272" s="400"/>
      <c r="T1272" s="401"/>
    </row>
    <row r="1273" spans="1:20" ht="15" customHeight="1">
      <c r="A1273" s="31">
        <f t="shared" si="124"/>
        <v>870</v>
      </c>
      <c r="B1273" s="37" t="s">
        <v>2251</v>
      </c>
      <c r="C1273" s="33" t="s">
        <v>2252</v>
      </c>
      <c r="D1273" s="392">
        <v>1144.07</v>
      </c>
      <c r="E1273" s="57">
        <f>D1273*0.18</f>
        <v>205.93260000000001</v>
      </c>
      <c r="F1273" s="445">
        <f>D1273+E1273</f>
        <v>1350.0026</v>
      </c>
      <c r="G1273" s="31" t="s">
        <v>2253</v>
      </c>
      <c r="H1273" s="33" t="s">
        <v>2254</v>
      </c>
      <c r="I1273" s="30">
        <v>2850</v>
      </c>
      <c r="J1273" s="30">
        <f>I1273*0.2</f>
        <v>570</v>
      </c>
      <c r="K1273" s="30">
        <f>I1273+J1273</f>
        <v>3420</v>
      </c>
      <c r="L1273" s="30"/>
      <c r="M1273" s="30"/>
      <c r="N1273" s="130">
        <v>3450</v>
      </c>
      <c r="O1273" s="157">
        <v>0</v>
      </c>
      <c r="P1273" s="158">
        <f t="shared" si="123"/>
        <v>3450</v>
      </c>
      <c r="Q1273" s="398"/>
      <c r="R1273" s="399"/>
      <c r="S1273" s="400"/>
      <c r="T1273" s="401"/>
    </row>
    <row r="1274" spans="1:20" ht="34.5" customHeight="1">
      <c r="A1274" s="31"/>
      <c r="B1274" s="32"/>
      <c r="C1274" s="28" t="s">
        <v>2255</v>
      </c>
      <c r="D1274" s="392"/>
      <c r="E1274" s="55"/>
      <c r="F1274" s="55"/>
      <c r="G1274" s="31"/>
      <c r="H1274" s="28" t="s">
        <v>2256</v>
      </c>
      <c r="I1274" s="30"/>
      <c r="J1274" s="30"/>
      <c r="K1274" s="30"/>
      <c r="L1274" s="30"/>
      <c r="M1274" s="30"/>
      <c r="N1274" s="130"/>
      <c r="O1274" s="157"/>
      <c r="P1274" s="158"/>
      <c r="Q1274" s="398"/>
      <c r="R1274" s="399"/>
    </row>
    <row r="1275" spans="1:20" ht="30">
      <c r="A1275" s="31">
        <v>871</v>
      </c>
      <c r="B1275" s="32" t="s">
        <v>531</v>
      </c>
      <c r="C1275" s="33" t="s">
        <v>2257</v>
      </c>
      <c r="D1275" s="392">
        <f>3650-650</f>
        <v>3000</v>
      </c>
      <c r="E1275" s="55">
        <v>0</v>
      </c>
      <c r="F1275" s="55">
        <f>D1275</f>
        <v>3000</v>
      </c>
      <c r="G1275" s="31" t="s">
        <v>2258</v>
      </c>
      <c r="H1275" s="33" t="s">
        <v>2259</v>
      </c>
      <c r="I1275" s="30">
        <v>666.67</v>
      </c>
      <c r="J1275" s="428">
        <f>I1275*0.2</f>
        <v>133.334</v>
      </c>
      <c r="K1275" s="429">
        <f>I1275+J1275</f>
        <v>800.00400000000002</v>
      </c>
      <c r="L1275" s="30"/>
      <c r="M1275" s="30"/>
      <c r="N1275" s="130">
        <f>800/1.2</f>
        <v>666.66666666666697</v>
      </c>
      <c r="O1275" s="157">
        <f t="shared" ref="O1275:O1280" si="125">N1275*0.2</f>
        <v>133.333333333333</v>
      </c>
      <c r="P1275" s="158">
        <f t="shared" si="123"/>
        <v>800</v>
      </c>
      <c r="Q1275" s="398"/>
      <c r="R1275" s="399"/>
      <c r="S1275" s="400"/>
      <c r="T1275" s="401"/>
    </row>
    <row r="1276" spans="1:20" ht="31.5" customHeight="1">
      <c r="A1276" s="31">
        <f>A1275+1</f>
        <v>872</v>
      </c>
      <c r="B1276" s="32"/>
      <c r="C1276" s="33"/>
      <c r="D1276" s="392"/>
      <c r="E1276" s="55"/>
      <c r="F1276" s="55"/>
      <c r="G1276" s="31" t="s">
        <v>2260</v>
      </c>
      <c r="H1276" s="33" t="s">
        <v>2261</v>
      </c>
      <c r="I1276" s="30">
        <v>750</v>
      </c>
      <c r="J1276" s="428">
        <f>I1276*0.2</f>
        <v>150</v>
      </c>
      <c r="K1276" s="429">
        <f>I1276+J1276</f>
        <v>900</v>
      </c>
      <c r="L1276" s="30"/>
      <c r="M1276" s="30"/>
      <c r="N1276" s="130">
        <f>900/1.2</f>
        <v>750</v>
      </c>
      <c r="O1276" s="157">
        <f t="shared" si="125"/>
        <v>150</v>
      </c>
      <c r="P1276" s="158">
        <f t="shared" si="123"/>
        <v>900</v>
      </c>
      <c r="Q1276" s="398"/>
      <c r="R1276" s="399">
        <v>900</v>
      </c>
      <c r="S1276" s="400" t="s">
        <v>2262</v>
      </c>
      <c r="T1276" s="401"/>
    </row>
    <row r="1277" spans="1:20" ht="30">
      <c r="A1277" s="31">
        <f t="shared" ref="A1277:A1280" si="126">A1276+1</f>
        <v>873</v>
      </c>
      <c r="B1277" s="32" t="s">
        <v>2263</v>
      </c>
      <c r="C1277" s="33" t="s">
        <v>2264</v>
      </c>
      <c r="D1277" s="392">
        <v>550.85</v>
      </c>
      <c r="E1277" s="57">
        <f>D1277*0.18</f>
        <v>99.153000000000006</v>
      </c>
      <c r="F1277" s="445">
        <f>D1277+E1277</f>
        <v>650.00300000000004</v>
      </c>
      <c r="G1277" s="31" t="s">
        <v>2265</v>
      </c>
      <c r="H1277" s="33" t="s">
        <v>2266</v>
      </c>
      <c r="I1277" s="30">
        <v>833.33</v>
      </c>
      <c r="J1277" s="428">
        <f>I1277*0.2</f>
        <v>166.666</v>
      </c>
      <c r="K1277" s="429">
        <f>I1277+J1277</f>
        <v>999.99599999999998</v>
      </c>
      <c r="L1277" s="30"/>
      <c r="M1277" s="30"/>
      <c r="N1277" s="130">
        <v>916.67</v>
      </c>
      <c r="O1277" s="157">
        <f t="shared" si="125"/>
        <v>183.334</v>
      </c>
      <c r="P1277" s="158">
        <f t="shared" si="123"/>
        <v>1100.0039999999999</v>
      </c>
      <c r="Q1277" s="398"/>
      <c r="R1277" s="399">
        <v>1100</v>
      </c>
      <c r="S1277" s="400" t="s">
        <v>2267</v>
      </c>
      <c r="T1277" s="401"/>
    </row>
    <row r="1278" spans="1:20" ht="30">
      <c r="A1278" s="31">
        <f t="shared" si="126"/>
        <v>874</v>
      </c>
      <c r="B1278" s="408" t="s">
        <v>535</v>
      </c>
      <c r="C1278" s="79" t="s">
        <v>2268</v>
      </c>
      <c r="D1278" s="392">
        <f>5900-(650*5)</f>
        <v>2650</v>
      </c>
      <c r="E1278" s="55">
        <v>0</v>
      </c>
      <c r="F1278" s="55">
        <f>D1278</f>
        <v>2650</v>
      </c>
      <c r="G1278" s="31" t="s">
        <v>2269</v>
      </c>
      <c r="H1278" s="33" t="s">
        <v>2270</v>
      </c>
      <c r="I1278" s="30">
        <v>1000</v>
      </c>
      <c r="J1278" s="428">
        <f>I1278*0.2</f>
        <v>200</v>
      </c>
      <c r="K1278" s="429">
        <f>I1278+J1278</f>
        <v>1200</v>
      </c>
      <c r="L1278" s="30"/>
      <c r="M1278" s="30"/>
      <c r="N1278" s="130">
        <f>1200/1.2</f>
        <v>1000</v>
      </c>
      <c r="O1278" s="157">
        <f t="shared" si="125"/>
        <v>200</v>
      </c>
      <c r="P1278" s="158">
        <f t="shared" si="123"/>
        <v>1200</v>
      </c>
      <c r="Q1278" s="398"/>
      <c r="R1278" s="399">
        <v>1150</v>
      </c>
      <c r="S1278" s="400" t="s">
        <v>2271</v>
      </c>
      <c r="T1278" s="401"/>
    </row>
    <row r="1279" spans="1:20" ht="30">
      <c r="A1279" s="31">
        <f t="shared" si="126"/>
        <v>875</v>
      </c>
      <c r="B1279" s="32"/>
      <c r="C1279" s="28" t="s">
        <v>2272</v>
      </c>
      <c r="D1279" s="392"/>
      <c r="E1279" s="55"/>
      <c r="F1279" s="55"/>
      <c r="G1279" s="31" t="s">
        <v>2273</v>
      </c>
      <c r="H1279" s="33" t="s">
        <v>2274</v>
      </c>
      <c r="I1279" s="30">
        <v>1166.67</v>
      </c>
      <c r="J1279" s="428">
        <f>I1279*0.2</f>
        <v>233.334</v>
      </c>
      <c r="K1279" s="429">
        <f>I1279+J1279</f>
        <v>1400.0039999999999</v>
      </c>
      <c r="L1279" s="30"/>
      <c r="M1279" s="30"/>
      <c r="N1279" s="130">
        <f>1400/1.2</f>
        <v>1166.6666666666699</v>
      </c>
      <c r="O1279" s="157">
        <f t="shared" si="125"/>
        <v>233.333333333333</v>
      </c>
      <c r="P1279" s="158">
        <f t="shared" si="123"/>
        <v>1400</v>
      </c>
      <c r="Q1279" s="398"/>
      <c r="R1279" s="399">
        <v>1200</v>
      </c>
      <c r="S1279" s="400" t="s">
        <v>2275</v>
      </c>
      <c r="T1279" s="401"/>
    </row>
    <row r="1280" spans="1:20" ht="30">
      <c r="A1280" s="31">
        <f t="shared" si="126"/>
        <v>876</v>
      </c>
      <c r="B1280" s="32"/>
      <c r="C1280" s="33"/>
      <c r="D1280" s="392"/>
      <c r="E1280" s="55"/>
      <c r="F1280" s="55"/>
      <c r="G1280" s="31" t="s">
        <v>2276</v>
      </c>
      <c r="H1280" s="33" t="s">
        <v>2277</v>
      </c>
      <c r="I1280" s="30"/>
      <c r="J1280" s="428"/>
      <c r="K1280" s="429"/>
      <c r="L1280" s="30"/>
      <c r="M1280" s="30"/>
      <c r="N1280" s="130">
        <f>600/1.2</f>
        <v>500</v>
      </c>
      <c r="O1280" s="157">
        <f t="shared" si="125"/>
        <v>100</v>
      </c>
      <c r="P1280" s="158">
        <f t="shared" si="123"/>
        <v>600</v>
      </c>
      <c r="Q1280" s="398"/>
      <c r="R1280" s="399"/>
      <c r="S1280" s="400"/>
      <c r="T1280" s="401"/>
    </row>
    <row r="1281" spans="1:20" hidden="1">
      <c r="A1281" s="31"/>
      <c r="B1281" s="32"/>
      <c r="C1281" s="33"/>
      <c r="D1281" s="392"/>
      <c r="E1281" s="55"/>
      <c r="F1281" s="55"/>
      <c r="G1281" s="31"/>
      <c r="H1281" s="33" t="s">
        <v>2267</v>
      </c>
      <c r="I1281" s="30"/>
      <c r="J1281" s="428"/>
      <c r="K1281" s="429"/>
      <c r="L1281" s="30"/>
      <c r="M1281" s="30"/>
      <c r="N1281" s="130"/>
      <c r="O1281" s="157"/>
      <c r="P1281" s="158">
        <f t="shared" si="123"/>
        <v>0</v>
      </c>
      <c r="Q1281" s="398"/>
      <c r="R1281" s="399">
        <v>1100</v>
      </c>
      <c r="S1281" s="400"/>
      <c r="T1281" s="401"/>
    </row>
    <row r="1282" spans="1:20" hidden="1">
      <c r="A1282" s="31"/>
      <c r="B1282" s="32"/>
      <c r="C1282" s="33"/>
      <c r="D1282" s="392"/>
      <c r="E1282" s="55"/>
      <c r="F1282" s="55"/>
      <c r="G1282" s="31"/>
      <c r="H1282" s="33" t="s">
        <v>2262</v>
      </c>
      <c r="I1282" s="30"/>
      <c r="J1282" s="428"/>
      <c r="K1282" s="429"/>
      <c r="L1282" s="30"/>
      <c r="M1282" s="30"/>
      <c r="N1282" s="130"/>
      <c r="O1282" s="157"/>
      <c r="P1282" s="158">
        <f t="shared" si="123"/>
        <v>0</v>
      </c>
      <c r="Q1282" s="398"/>
      <c r="R1282" s="399">
        <v>900</v>
      </c>
      <c r="S1282" s="400"/>
      <c r="T1282" s="401"/>
    </row>
    <row r="1283" spans="1:20" ht="30" hidden="1">
      <c r="A1283" s="31"/>
      <c r="B1283" s="32"/>
      <c r="C1283" s="33"/>
      <c r="D1283" s="392"/>
      <c r="E1283" s="55"/>
      <c r="F1283" s="55"/>
      <c r="G1283" s="31"/>
      <c r="H1283" s="33" t="s">
        <v>2275</v>
      </c>
      <c r="I1283" s="30"/>
      <c r="J1283" s="428"/>
      <c r="K1283" s="429"/>
      <c r="L1283" s="30"/>
      <c r="M1283" s="30"/>
      <c r="N1283" s="130"/>
      <c r="O1283" s="157"/>
      <c r="P1283" s="158">
        <f t="shared" si="123"/>
        <v>0</v>
      </c>
      <c r="Q1283" s="398"/>
      <c r="R1283" s="399">
        <v>1200</v>
      </c>
      <c r="S1283" s="400"/>
      <c r="T1283" s="401"/>
    </row>
    <row r="1284" spans="1:20" ht="30" hidden="1">
      <c r="A1284" s="31"/>
      <c r="B1284" s="32"/>
      <c r="C1284" s="33"/>
      <c r="D1284" s="392"/>
      <c r="E1284" s="55"/>
      <c r="F1284" s="55"/>
      <c r="G1284" s="31"/>
      <c r="H1284" s="33" t="s">
        <v>2271</v>
      </c>
      <c r="I1284" s="30"/>
      <c r="J1284" s="428"/>
      <c r="K1284" s="429"/>
      <c r="L1284" s="30"/>
      <c r="M1284" s="30"/>
      <c r="N1284" s="130"/>
      <c r="O1284" s="157"/>
      <c r="P1284" s="158">
        <f t="shared" si="123"/>
        <v>0</v>
      </c>
      <c r="Q1284" s="398"/>
      <c r="R1284" s="399">
        <v>1150</v>
      </c>
      <c r="S1284" s="400"/>
      <c r="T1284" s="401"/>
    </row>
    <row r="1285" spans="1:20">
      <c r="A1285" s="31"/>
      <c r="B1285" s="32"/>
      <c r="C1285" s="33"/>
      <c r="D1285" s="392"/>
      <c r="E1285" s="55"/>
      <c r="F1285" s="55"/>
      <c r="G1285" s="31"/>
      <c r="H1285" s="28" t="s">
        <v>2255</v>
      </c>
      <c r="I1285" s="30"/>
      <c r="J1285" s="30"/>
      <c r="K1285" s="30"/>
      <c r="L1285" s="30"/>
      <c r="M1285" s="30"/>
      <c r="N1285" s="130"/>
      <c r="O1285" s="157"/>
      <c r="P1285" s="158"/>
      <c r="Q1285" s="398"/>
      <c r="R1285" s="399"/>
    </row>
    <row r="1286" spans="1:20">
      <c r="A1286" s="31">
        <v>877</v>
      </c>
      <c r="B1286" s="32"/>
      <c r="C1286" s="33"/>
      <c r="D1286" s="392"/>
      <c r="E1286" s="55"/>
      <c r="F1286" s="55"/>
      <c r="G1286" s="181" t="s">
        <v>2278</v>
      </c>
      <c r="H1286" s="33" t="s">
        <v>2279</v>
      </c>
      <c r="I1286" s="30">
        <v>4750</v>
      </c>
      <c r="J1286" s="30">
        <v>0</v>
      </c>
      <c r="K1286" s="30">
        <f t="shared" ref="K1286:K1297" si="127">I1286+J1286</f>
        <v>4750</v>
      </c>
      <c r="L1286" s="30"/>
      <c r="M1286" s="30"/>
      <c r="N1286" s="130">
        <v>4750</v>
      </c>
      <c r="O1286" s="157">
        <v>0</v>
      </c>
      <c r="P1286" s="158">
        <f t="shared" si="123"/>
        <v>4750</v>
      </c>
      <c r="Q1286" s="398"/>
      <c r="R1286" s="399">
        <v>1700</v>
      </c>
      <c r="S1286" s="400" t="s">
        <v>2280</v>
      </c>
      <c r="T1286" s="401"/>
    </row>
    <row r="1287" spans="1:20">
      <c r="A1287" s="31">
        <f>A1286+1</f>
        <v>878</v>
      </c>
      <c r="B1287" s="32"/>
      <c r="C1287" s="33"/>
      <c r="D1287" s="392"/>
      <c r="E1287" s="55"/>
      <c r="F1287" s="55"/>
      <c r="G1287" s="181" t="s">
        <v>2281</v>
      </c>
      <c r="H1287" s="79" t="s">
        <v>2282</v>
      </c>
      <c r="I1287" s="30">
        <v>4000</v>
      </c>
      <c r="J1287" s="30">
        <v>0</v>
      </c>
      <c r="K1287" s="30">
        <f t="shared" si="127"/>
        <v>4000</v>
      </c>
      <c r="L1287" s="30"/>
      <c r="M1287" s="30"/>
      <c r="N1287" s="130">
        <v>4000</v>
      </c>
      <c r="O1287" s="157">
        <v>0</v>
      </c>
      <c r="P1287" s="158">
        <f t="shared" si="123"/>
        <v>4000</v>
      </c>
      <c r="Q1287" s="398"/>
      <c r="R1287" s="399"/>
      <c r="S1287" s="400"/>
      <c r="T1287" s="401"/>
    </row>
    <row r="1288" spans="1:20">
      <c r="A1288" s="31">
        <f t="shared" ref="A1288:A1297" si="128">A1287+1</f>
        <v>879</v>
      </c>
      <c r="B1288" s="32"/>
      <c r="C1288" s="33"/>
      <c r="D1288" s="392"/>
      <c r="E1288" s="55"/>
      <c r="F1288" s="55"/>
      <c r="G1288" s="181" t="s">
        <v>2283</v>
      </c>
      <c r="H1288" s="33" t="s">
        <v>2284</v>
      </c>
      <c r="I1288" s="30">
        <v>21000</v>
      </c>
      <c r="J1288" s="30">
        <v>0</v>
      </c>
      <c r="K1288" s="30">
        <f t="shared" si="127"/>
        <v>21000</v>
      </c>
      <c r="L1288" s="30"/>
      <c r="M1288" s="30"/>
      <c r="N1288" s="130">
        <v>21000</v>
      </c>
      <c r="O1288" s="157">
        <v>0</v>
      </c>
      <c r="P1288" s="158">
        <f t="shared" si="123"/>
        <v>21000</v>
      </c>
      <c r="Q1288" s="398"/>
      <c r="R1288" s="399"/>
      <c r="S1288" s="400"/>
      <c r="T1288" s="401"/>
    </row>
    <row r="1289" spans="1:20">
      <c r="A1289" s="31">
        <f t="shared" si="128"/>
        <v>880</v>
      </c>
      <c r="B1289" s="32"/>
      <c r="C1289" s="33"/>
      <c r="D1289" s="392"/>
      <c r="E1289" s="55"/>
      <c r="F1289" s="55"/>
      <c r="G1289" s="181" t="s">
        <v>2285</v>
      </c>
      <c r="H1289" s="33" t="s">
        <v>2286</v>
      </c>
      <c r="I1289" s="30">
        <v>21000</v>
      </c>
      <c r="J1289" s="30">
        <v>0</v>
      </c>
      <c r="K1289" s="30">
        <f t="shared" si="127"/>
        <v>21000</v>
      </c>
      <c r="L1289" s="30"/>
      <c r="M1289" s="30"/>
      <c r="N1289" s="130">
        <v>21000</v>
      </c>
      <c r="O1289" s="157">
        <v>0</v>
      </c>
      <c r="P1289" s="158">
        <f t="shared" si="123"/>
        <v>21000</v>
      </c>
      <c r="Q1289" s="398"/>
      <c r="R1289" s="399"/>
      <c r="S1289" s="400"/>
      <c r="T1289" s="401"/>
    </row>
    <row r="1290" spans="1:20">
      <c r="A1290" s="31">
        <f t="shared" si="128"/>
        <v>881</v>
      </c>
      <c r="B1290" s="32"/>
      <c r="C1290" s="33"/>
      <c r="D1290" s="392"/>
      <c r="E1290" s="55"/>
      <c r="F1290" s="55"/>
      <c r="G1290" s="181" t="s">
        <v>2287</v>
      </c>
      <c r="H1290" s="33" t="s">
        <v>2288</v>
      </c>
      <c r="I1290" s="30">
        <v>20000</v>
      </c>
      <c r="J1290" s="30">
        <v>0</v>
      </c>
      <c r="K1290" s="30">
        <f t="shared" si="127"/>
        <v>20000</v>
      </c>
      <c r="L1290" s="30"/>
      <c r="M1290" s="30"/>
      <c r="N1290" s="130">
        <v>20000</v>
      </c>
      <c r="O1290" s="157">
        <v>0</v>
      </c>
      <c r="P1290" s="158">
        <f t="shared" si="123"/>
        <v>20000</v>
      </c>
      <c r="Q1290" s="398"/>
      <c r="R1290" s="399"/>
      <c r="S1290" s="400"/>
      <c r="T1290" s="401"/>
    </row>
    <row r="1291" spans="1:20">
      <c r="A1291" s="31">
        <f t="shared" si="128"/>
        <v>882</v>
      </c>
      <c r="B1291" s="32"/>
      <c r="C1291" s="33"/>
      <c r="D1291" s="392"/>
      <c r="E1291" s="55"/>
      <c r="F1291" s="55"/>
      <c r="G1291" s="181" t="s">
        <v>2289</v>
      </c>
      <c r="H1291" s="33" t="s">
        <v>2290</v>
      </c>
      <c r="I1291" s="30">
        <v>20000</v>
      </c>
      <c r="J1291" s="30">
        <v>0</v>
      </c>
      <c r="K1291" s="30">
        <f t="shared" si="127"/>
        <v>20000</v>
      </c>
      <c r="L1291" s="30"/>
      <c r="M1291" s="30"/>
      <c r="N1291" s="130">
        <v>20000</v>
      </c>
      <c r="O1291" s="157">
        <v>0</v>
      </c>
      <c r="P1291" s="158">
        <f t="shared" si="123"/>
        <v>20000</v>
      </c>
      <c r="Q1291" s="398"/>
      <c r="R1291" s="399"/>
      <c r="S1291" s="400"/>
      <c r="T1291" s="401"/>
    </row>
    <row r="1292" spans="1:20">
      <c r="A1292" s="31">
        <f t="shared" si="128"/>
        <v>883</v>
      </c>
      <c r="B1292" s="32"/>
      <c r="C1292" s="33"/>
      <c r="D1292" s="392"/>
      <c r="E1292" s="55"/>
      <c r="F1292" s="55"/>
      <c r="G1292" s="181" t="s">
        <v>2291</v>
      </c>
      <c r="H1292" s="33" t="s">
        <v>2292</v>
      </c>
      <c r="I1292" s="30">
        <v>8000</v>
      </c>
      <c r="J1292" s="30">
        <v>0</v>
      </c>
      <c r="K1292" s="30">
        <f t="shared" si="127"/>
        <v>8000</v>
      </c>
      <c r="L1292" s="30"/>
      <c r="M1292" s="30"/>
      <c r="N1292" s="130">
        <v>8000</v>
      </c>
      <c r="O1292" s="157">
        <v>0</v>
      </c>
      <c r="P1292" s="158">
        <f t="shared" si="123"/>
        <v>8000</v>
      </c>
      <c r="Q1292" s="398"/>
      <c r="R1292" s="399"/>
      <c r="S1292" s="400"/>
      <c r="T1292" s="401"/>
    </row>
    <row r="1293" spans="1:20" ht="16.149999999999999" customHeight="1">
      <c r="A1293" s="31">
        <f t="shared" si="128"/>
        <v>884</v>
      </c>
      <c r="B1293" s="32"/>
      <c r="C1293" s="33"/>
      <c r="D1293" s="392"/>
      <c r="E1293" s="55"/>
      <c r="F1293" s="55"/>
      <c r="G1293" s="181" t="s">
        <v>2293</v>
      </c>
      <c r="H1293" s="33" t="s">
        <v>2294</v>
      </c>
      <c r="I1293" s="30">
        <v>21000</v>
      </c>
      <c r="J1293" s="30">
        <v>0</v>
      </c>
      <c r="K1293" s="30">
        <f t="shared" si="127"/>
        <v>21000</v>
      </c>
      <c r="L1293" s="30"/>
      <c r="M1293" s="30"/>
      <c r="N1293" s="130">
        <v>21000</v>
      </c>
      <c r="O1293" s="157">
        <v>0</v>
      </c>
      <c r="P1293" s="158">
        <f t="shared" si="123"/>
        <v>21000</v>
      </c>
      <c r="Q1293" s="398"/>
      <c r="R1293" s="399"/>
      <c r="S1293" s="400"/>
      <c r="T1293" s="401"/>
    </row>
    <row r="1294" spans="1:20" ht="16.5" customHeight="1">
      <c r="A1294" s="31">
        <f t="shared" si="128"/>
        <v>885</v>
      </c>
      <c r="B1294" s="32"/>
      <c r="C1294" s="28" t="s">
        <v>2295</v>
      </c>
      <c r="D1294" s="392"/>
      <c r="E1294" s="55"/>
      <c r="F1294" s="55"/>
      <c r="G1294" s="181" t="s">
        <v>2296</v>
      </c>
      <c r="H1294" s="33" t="s">
        <v>2297</v>
      </c>
      <c r="I1294" s="30">
        <v>18000</v>
      </c>
      <c r="J1294" s="30">
        <v>0</v>
      </c>
      <c r="K1294" s="30">
        <f t="shared" si="127"/>
        <v>18000</v>
      </c>
      <c r="L1294" s="30"/>
      <c r="M1294" s="30"/>
      <c r="N1294" s="130">
        <v>18000</v>
      </c>
      <c r="O1294" s="157">
        <v>0</v>
      </c>
      <c r="P1294" s="158">
        <f t="shared" si="123"/>
        <v>18000</v>
      </c>
      <c r="Q1294" s="398"/>
      <c r="R1294" s="399"/>
      <c r="S1294" s="400"/>
      <c r="T1294" s="401"/>
    </row>
    <row r="1295" spans="1:20" ht="14.25" customHeight="1">
      <c r="A1295" s="31">
        <f t="shared" si="128"/>
        <v>886</v>
      </c>
      <c r="B1295" s="32" t="s">
        <v>2298</v>
      </c>
      <c r="C1295" s="33" t="s">
        <v>2299</v>
      </c>
      <c r="D1295" s="392">
        <v>3940.68</v>
      </c>
      <c r="E1295" s="57">
        <f>D1295*0.18</f>
        <v>709.32240000000002</v>
      </c>
      <c r="F1295" s="445">
        <f>D1295+E1295</f>
        <v>4650.0024000000003</v>
      </c>
      <c r="G1295" s="181" t="s">
        <v>2300</v>
      </c>
      <c r="H1295" s="33" t="s">
        <v>2301</v>
      </c>
      <c r="I1295" s="30">
        <v>21000</v>
      </c>
      <c r="J1295" s="30">
        <v>0</v>
      </c>
      <c r="K1295" s="30">
        <f t="shared" si="127"/>
        <v>21000</v>
      </c>
      <c r="L1295" s="30"/>
      <c r="M1295" s="30"/>
      <c r="N1295" s="130">
        <v>21000</v>
      </c>
      <c r="O1295" s="157">
        <v>0</v>
      </c>
      <c r="P1295" s="158">
        <f t="shared" si="123"/>
        <v>21000</v>
      </c>
      <c r="Q1295" s="398"/>
      <c r="R1295" s="399"/>
      <c r="S1295" s="400"/>
      <c r="T1295" s="401"/>
    </row>
    <row r="1296" spans="1:20" ht="14.25" customHeight="1">
      <c r="A1296" s="31">
        <f t="shared" si="128"/>
        <v>887</v>
      </c>
      <c r="B1296" s="32"/>
      <c r="C1296" s="28" t="s">
        <v>2302</v>
      </c>
      <c r="D1296" s="392"/>
      <c r="E1296" s="55"/>
      <c r="F1296" s="55"/>
      <c r="G1296" s="181" t="s">
        <v>2303</v>
      </c>
      <c r="H1296" s="33" t="s">
        <v>2304</v>
      </c>
      <c r="I1296" s="30">
        <v>23000</v>
      </c>
      <c r="J1296" s="30">
        <v>0</v>
      </c>
      <c r="K1296" s="30">
        <f t="shared" si="127"/>
        <v>23000</v>
      </c>
      <c r="L1296" s="30"/>
      <c r="M1296" s="30"/>
      <c r="N1296" s="130">
        <v>23000</v>
      </c>
      <c r="O1296" s="157">
        <v>0</v>
      </c>
      <c r="P1296" s="158">
        <f t="shared" si="123"/>
        <v>23000</v>
      </c>
      <c r="Q1296" s="398"/>
      <c r="R1296" s="399"/>
      <c r="S1296" s="400"/>
      <c r="T1296" s="401"/>
    </row>
    <row r="1297" spans="1:20" ht="15" customHeight="1">
      <c r="A1297" s="31">
        <f t="shared" si="128"/>
        <v>888</v>
      </c>
      <c r="B1297" s="32" t="s">
        <v>2305</v>
      </c>
      <c r="C1297" s="33" t="s">
        <v>2306</v>
      </c>
      <c r="D1297" s="392">
        <v>500</v>
      </c>
      <c r="E1297" s="55">
        <f>D1297*0.18</f>
        <v>90</v>
      </c>
      <c r="F1297" s="55">
        <f>D1297+E1297</f>
        <v>590</v>
      </c>
      <c r="G1297" s="181" t="s">
        <v>2307</v>
      </c>
      <c r="H1297" s="33" t="s">
        <v>2308</v>
      </c>
      <c r="I1297" s="30">
        <v>3500</v>
      </c>
      <c r="J1297" s="30">
        <v>0</v>
      </c>
      <c r="K1297" s="30">
        <f t="shared" si="127"/>
        <v>3500</v>
      </c>
      <c r="L1297" s="30"/>
      <c r="M1297" s="30"/>
      <c r="N1297" s="130">
        <v>3500</v>
      </c>
      <c r="O1297" s="157">
        <v>0</v>
      </c>
      <c r="P1297" s="158">
        <f t="shared" si="123"/>
        <v>3500</v>
      </c>
      <c r="Q1297" s="398"/>
      <c r="R1297" s="399">
        <v>850</v>
      </c>
      <c r="S1297" s="400"/>
      <c r="T1297" s="401"/>
    </row>
    <row r="1298" spans="1:20">
      <c r="A1298" s="31"/>
      <c r="B1298" s="31" t="s">
        <v>2309</v>
      </c>
      <c r="C1298" s="33" t="s">
        <v>2310</v>
      </c>
      <c r="D1298" s="392">
        <v>300</v>
      </c>
      <c r="E1298" s="55">
        <v>0</v>
      </c>
      <c r="F1298" s="55">
        <f>D1298</f>
        <v>300</v>
      </c>
      <c r="G1298" s="31"/>
      <c r="H1298" s="28" t="s">
        <v>2272</v>
      </c>
      <c r="I1298" s="30"/>
      <c r="J1298" s="30"/>
      <c r="K1298" s="30"/>
      <c r="L1298" s="30"/>
      <c r="M1298" s="30"/>
      <c r="N1298" s="130"/>
      <c r="O1298" s="157"/>
      <c r="P1298" s="158"/>
      <c r="Q1298" s="398"/>
      <c r="R1298" s="399"/>
    </row>
    <row r="1299" spans="1:20">
      <c r="A1299" s="31">
        <f>889</f>
        <v>889</v>
      </c>
      <c r="B1299" s="32" t="s">
        <v>2311</v>
      </c>
      <c r="C1299" s="33" t="s">
        <v>2312</v>
      </c>
      <c r="D1299" s="392">
        <v>7900</v>
      </c>
      <c r="E1299" s="55">
        <v>0</v>
      </c>
      <c r="F1299" s="55">
        <f>D1299</f>
        <v>7900</v>
      </c>
      <c r="G1299" s="32" t="s">
        <v>2313</v>
      </c>
      <c r="H1299" s="33" t="s">
        <v>2314</v>
      </c>
      <c r="I1299" s="30">
        <f>4625+1000</f>
        <v>5625</v>
      </c>
      <c r="J1299" s="428">
        <f>I1299*0.2</f>
        <v>1125</v>
      </c>
      <c r="K1299" s="428">
        <f>I1299+J1299</f>
        <v>6750</v>
      </c>
      <c r="L1299" s="30"/>
      <c r="M1299" s="30"/>
      <c r="N1299" s="130">
        <f>6750/1.2</f>
        <v>5625</v>
      </c>
      <c r="O1299" s="157">
        <f>N1299*0.2</f>
        <v>1125</v>
      </c>
      <c r="P1299" s="158">
        <f t="shared" si="123"/>
        <v>6750</v>
      </c>
      <c r="Q1299" s="398"/>
      <c r="R1299" s="399"/>
      <c r="S1299" s="400"/>
      <c r="T1299" s="401"/>
    </row>
    <row r="1300" spans="1:20">
      <c r="A1300" s="31">
        <f>A1299+1</f>
        <v>890</v>
      </c>
      <c r="B1300" s="32"/>
      <c r="C1300" s="33"/>
      <c r="D1300" s="392"/>
      <c r="E1300" s="55"/>
      <c r="F1300" s="55"/>
      <c r="G1300" s="32" t="s">
        <v>2315</v>
      </c>
      <c r="H1300" s="33" t="s">
        <v>2316</v>
      </c>
      <c r="I1300" s="30">
        <f>5000+1000</f>
        <v>6000</v>
      </c>
      <c r="J1300" s="428">
        <f>I1300*0.2</f>
        <v>1200</v>
      </c>
      <c r="K1300" s="428">
        <f>I1300+J1300</f>
        <v>7200</v>
      </c>
      <c r="L1300" s="30"/>
      <c r="M1300" s="30"/>
      <c r="N1300" s="130">
        <f>7200/1.2</f>
        <v>6000</v>
      </c>
      <c r="O1300" s="157">
        <f t="shared" ref="O1300:O1301" si="129">N1300*0.2</f>
        <v>1200</v>
      </c>
      <c r="P1300" s="158">
        <f t="shared" si="123"/>
        <v>7200</v>
      </c>
      <c r="Q1300" s="398"/>
      <c r="R1300" s="399"/>
      <c r="S1300" s="400"/>
      <c r="T1300" s="401"/>
    </row>
    <row r="1301" spans="1:20">
      <c r="A1301" s="31">
        <f t="shared" ref="A1301:A1323" si="130">A1300+1</f>
        <v>891</v>
      </c>
      <c r="B1301" s="32"/>
      <c r="C1301" s="33"/>
      <c r="D1301" s="392"/>
      <c r="E1301" s="55"/>
      <c r="F1301" s="55"/>
      <c r="G1301" s="32" t="s">
        <v>2298</v>
      </c>
      <c r="H1301" s="33" t="s">
        <v>2299</v>
      </c>
      <c r="I1301" s="30">
        <f>4250+1000</f>
        <v>5250</v>
      </c>
      <c r="J1301" s="428">
        <f>I1301*0.2</f>
        <v>1050</v>
      </c>
      <c r="K1301" s="428">
        <f>I1301+J1301</f>
        <v>6300</v>
      </c>
      <c r="L1301" s="30"/>
      <c r="M1301" s="30"/>
      <c r="N1301" s="130">
        <f>6300/1.2</f>
        <v>5250</v>
      </c>
      <c r="O1301" s="157">
        <f t="shared" si="129"/>
        <v>1050</v>
      </c>
      <c r="P1301" s="158">
        <f t="shared" si="123"/>
        <v>6300</v>
      </c>
      <c r="Q1301" s="398"/>
      <c r="R1301" s="399"/>
      <c r="S1301" s="400"/>
      <c r="T1301" s="401"/>
    </row>
    <row r="1302" spans="1:20">
      <c r="A1302" s="31">
        <f t="shared" si="130"/>
        <v>892</v>
      </c>
      <c r="B1302" s="32"/>
      <c r="C1302" s="33"/>
      <c r="D1302" s="392"/>
      <c r="E1302" s="55"/>
      <c r="F1302" s="55"/>
      <c r="G1302" s="181" t="s">
        <v>2317</v>
      </c>
      <c r="H1302" s="33" t="s">
        <v>2310</v>
      </c>
      <c r="I1302" s="30">
        <v>2000</v>
      </c>
      <c r="J1302" s="30">
        <v>0</v>
      </c>
      <c r="K1302" s="30">
        <f>I1302+J1302</f>
        <v>2000</v>
      </c>
      <c r="L1302" s="30"/>
      <c r="M1302" s="30"/>
      <c r="N1302" s="130">
        <v>2000</v>
      </c>
      <c r="O1302" s="157">
        <v>0</v>
      </c>
      <c r="P1302" s="158">
        <f t="shared" si="123"/>
        <v>2000</v>
      </c>
      <c r="Q1302" s="398"/>
      <c r="R1302" s="399"/>
      <c r="S1302" s="400"/>
      <c r="T1302" s="401"/>
    </row>
    <row r="1303" spans="1:20">
      <c r="A1303" s="31">
        <f t="shared" si="130"/>
        <v>893</v>
      </c>
      <c r="B1303" s="32"/>
      <c r="C1303" s="33"/>
      <c r="D1303" s="392"/>
      <c r="E1303" s="55"/>
      <c r="F1303" s="55"/>
      <c r="G1303" s="181"/>
      <c r="H1303" s="33" t="s">
        <v>2318</v>
      </c>
      <c r="I1303" s="30"/>
      <c r="J1303" s="30"/>
      <c r="K1303" s="30"/>
      <c r="L1303" s="30"/>
      <c r="M1303" s="30"/>
      <c r="N1303" s="130">
        <v>3000</v>
      </c>
      <c r="O1303" s="157">
        <v>0</v>
      </c>
      <c r="P1303" s="158">
        <f t="shared" si="123"/>
        <v>3000</v>
      </c>
      <c r="Q1303" s="398"/>
      <c r="R1303" s="399">
        <v>3000</v>
      </c>
      <c r="S1303" s="400"/>
      <c r="T1303" s="401"/>
    </row>
    <row r="1304" spans="1:20">
      <c r="A1304" s="31">
        <f t="shared" si="130"/>
        <v>894</v>
      </c>
      <c r="B1304" s="32"/>
      <c r="C1304" s="33"/>
      <c r="D1304" s="392"/>
      <c r="E1304" s="55"/>
      <c r="F1304" s="55"/>
      <c r="G1304" s="181"/>
      <c r="H1304" s="33" t="s">
        <v>2319</v>
      </c>
      <c r="I1304" s="30"/>
      <c r="J1304" s="30"/>
      <c r="K1304" s="30"/>
      <c r="L1304" s="30"/>
      <c r="M1304" s="30"/>
      <c r="N1304" s="130">
        <v>3000</v>
      </c>
      <c r="O1304" s="157">
        <v>0</v>
      </c>
      <c r="P1304" s="158">
        <f t="shared" si="123"/>
        <v>3000</v>
      </c>
      <c r="Q1304" s="398"/>
      <c r="R1304" s="399">
        <v>3000</v>
      </c>
      <c r="S1304" s="400"/>
      <c r="T1304" s="401"/>
    </row>
    <row r="1305" spans="1:20">
      <c r="A1305" s="31">
        <f t="shared" si="130"/>
        <v>895</v>
      </c>
      <c r="B1305" s="32"/>
      <c r="C1305" s="33"/>
      <c r="D1305" s="392"/>
      <c r="E1305" s="55"/>
      <c r="F1305" s="55"/>
      <c r="G1305" s="181"/>
      <c r="H1305" s="33" t="s">
        <v>2320</v>
      </c>
      <c r="I1305" s="30"/>
      <c r="J1305" s="30"/>
      <c r="K1305" s="30"/>
      <c r="L1305" s="30"/>
      <c r="M1305" s="30"/>
      <c r="N1305" s="130">
        <v>3000</v>
      </c>
      <c r="O1305" s="157">
        <v>0</v>
      </c>
      <c r="P1305" s="158">
        <f t="shared" si="123"/>
        <v>3000</v>
      </c>
      <c r="Q1305" s="398"/>
      <c r="R1305" s="399">
        <v>3000</v>
      </c>
      <c r="S1305" s="400"/>
      <c r="T1305" s="401"/>
    </row>
    <row r="1306" spans="1:20">
      <c r="A1306" s="31">
        <f t="shared" si="130"/>
        <v>896</v>
      </c>
      <c r="B1306" s="32" t="s">
        <v>2321</v>
      </c>
      <c r="C1306" s="33" t="s">
        <v>2322</v>
      </c>
      <c r="D1306" s="392">
        <v>23350</v>
      </c>
      <c r="E1306" s="55">
        <v>0</v>
      </c>
      <c r="F1306" s="55">
        <f>D1306</f>
        <v>23350</v>
      </c>
      <c r="G1306" s="32" t="s">
        <v>2323</v>
      </c>
      <c r="H1306" s="33" t="s">
        <v>2324</v>
      </c>
      <c r="I1306" s="30">
        <v>8250</v>
      </c>
      <c r="J1306" s="30">
        <v>0</v>
      </c>
      <c r="K1306" s="30">
        <f>I1306+J1306</f>
        <v>8250</v>
      </c>
      <c r="L1306" s="30"/>
      <c r="M1306" s="30"/>
      <c r="N1306" s="130">
        <v>8250</v>
      </c>
      <c r="O1306" s="157">
        <v>0</v>
      </c>
      <c r="P1306" s="158">
        <f t="shared" si="123"/>
        <v>8250</v>
      </c>
      <c r="Q1306" s="398"/>
      <c r="R1306" s="399"/>
      <c r="S1306" s="400"/>
      <c r="T1306" s="401"/>
    </row>
    <row r="1307" spans="1:20">
      <c r="A1307" s="31">
        <f t="shared" si="130"/>
        <v>897</v>
      </c>
      <c r="B1307" s="32" t="s">
        <v>2325</v>
      </c>
      <c r="C1307" s="33" t="s">
        <v>2326</v>
      </c>
      <c r="D1307" s="392">
        <v>10200</v>
      </c>
      <c r="E1307" s="55">
        <v>0</v>
      </c>
      <c r="F1307" s="55">
        <f>D1307</f>
        <v>10200</v>
      </c>
      <c r="G1307" s="32" t="s">
        <v>2327</v>
      </c>
      <c r="H1307" s="33" t="s">
        <v>2328</v>
      </c>
      <c r="I1307" s="30">
        <v>1300</v>
      </c>
      <c r="J1307" s="30">
        <v>0</v>
      </c>
      <c r="K1307" s="30">
        <v>1300</v>
      </c>
      <c r="L1307" s="30"/>
      <c r="M1307" s="30"/>
      <c r="N1307" s="130">
        <v>5000</v>
      </c>
      <c r="O1307" s="157">
        <v>0</v>
      </c>
      <c r="P1307" s="158">
        <f t="shared" si="123"/>
        <v>5000</v>
      </c>
      <c r="Q1307" s="398"/>
      <c r="R1307" s="399">
        <v>5000</v>
      </c>
      <c r="S1307" s="400"/>
      <c r="T1307" s="401"/>
    </row>
    <row r="1308" spans="1:20">
      <c r="A1308" s="31">
        <f t="shared" si="130"/>
        <v>898</v>
      </c>
      <c r="B1308" s="32"/>
      <c r="C1308" s="33"/>
      <c r="D1308" s="392"/>
      <c r="E1308" s="55"/>
      <c r="F1308" s="55"/>
      <c r="G1308" s="32" t="s">
        <v>2329</v>
      </c>
      <c r="H1308" s="33" t="s">
        <v>2330</v>
      </c>
      <c r="I1308" s="30"/>
      <c r="J1308" s="30"/>
      <c r="K1308" s="30"/>
      <c r="L1308" s="30"/>
      <c r="M1308" s="30"/>
      <c r="N1308" s="130">
        <v>400</v>
      </c>
      <c r="O1308" s="157">
        <v>0</v>
      </c>
      <c r="P1308" s="158">
        <f t="shared" si="123"/>
        <v>400</v>
      </c>
      <c r="Q1308" s="398"/>
      <c r="R1308" s="399">
        <v>400</v>
      </c>
      <c r="S1308" s="400"/>
      <c r="T1308" s="401"/>
    </row>
    <row r="1309" spans="1:20">
      <c r="A1309" s="31">
        <f t="shared" si="130"/>
        <v>899</v>
      </c>
      <c r="B1309" s="32"/>
      <c r="C1309" s="33"/>
      <c r="D1309" s="392"/>
      <c r="E1309" s="55"/>
      <c r="F1309" s="55"/>
      <c r="G1309" s="32" t="s">
        <v>2331</v>
      </c>
      <c r="H1309" s="33" t="s">
        <v>2332</v>
      </c>
      <c r="I1309" s="30"/>
      <c r="J1309" s="30"/>
      <c r="K1309" s="30"/>
      <c r="L1309" s="30"/>
      <c r="M1309" s="30"/>
      <c r="N1309" s="130">
        <v>400</v>
      </c>
      <c r="O1309" s="157">
        <v>0</v>
      </c>
      <c r="P1309" s="158">
        <f t="shared" si="123"/>
        <v>400</v>
      </c>
      <c r="Q1309" s="398"/>
      <c r="R1309" s="399">
        <v>400</v>
      </c>
      <c r="S1309" s="400"/>
      <c r="T1309" s="401"/>
    </row>
    <row r="1310" spans="1:20">
      <c r="A1310" s="31">
        <f t="shared" si="130"/>
        <v>900</v>
      </c>
      <c r="B1310" s="32"/>
      <c r="C1310" s="33"/>
      <c r="D1310" s="392"/>
      <c r="E1310" s="55"/>
      <c r="F1310" s="55"/>
      <c r="G1310" s="32" t="s">
        <v>2333</v>
      </c>
      <c r="H1310" s="33" t="s">
        <v>2334</v>
      </c>
      <c r="I1310" s="30"/>
      <c r="J1310" s="30"/>
      <c r="K1310" s="30"/>
      <c r="L1310" s="30"/>
      <c r="M1310" s="30"/>
      <c r="N1310" s="130">
        <v>200</v>
      </c>
      <c r="O1310" s="157">
        <v>0</v>
      </c>
      <c r="P1310" s="158">
        <f t="shared" si="123"/>
        <v>200</v>
      </c>
      <c r="Q1310" s="398"/>
      <c r="R1310" s="399">
        <v>200</v>
      </c>
      <c r="S1310" s="400"/>
      <c r="T1310" s="401"/>
    </row>
    <row r="1311" spans="1:20">
      <c r="A1311" s="31">
        <f t="shared" si="130"/>
        <v>901</v>
      </c>
      <c r="B1311" s="32"/>
      <c r="C1311" s="33"/>
      <c r="D1311" s="392"/>
      <c r="E1311" s="55"/>
      <c r="F1311" s="55"/>
      <c r="G1311" s="32" t="s">
        <v>2335</v>
      </c>
      <c r="H1311" s="33" t="s">
        <v>2336</v>
      </c>
      <c r="I1311" s="30"/>
      <c r="J1311" s="30"/>
      <c r="K1311" s="30"/>
      <c r="L1311" s="30"/>
      <c r="M1311" s="30"/>
      <c r="N1311" s="130">
        <v>3000</v>
      </c>
      <c r="O1311" s="157">
        <v>0</v>
      </c>
      <c r="P1311" s="158">
        <f t="shared" si="123"/>
        <v>3000</v>
      </c>
      <c r="Q1311" s="398"/>
      <c r="R1311" s="399">
        <v>3000</v>
      </c>
      <c r="S1311" s="400"/>
      <c r="T1311" s="401"/>
    </row>
    <row r="1312" spans="1:20">
      <c r="A1312" s="31">
        <f t="shared" si="130"/>
        <v>902</v>
      </c>
      <c r="B1312" s="32"/>
      <c r="C1312" s="33"/>
      <c r="D1312" s="392"/>
      <c r="E1312" s="55"/>
      <c r="F1312" s="55"/>
      <c r="G1312" s="32" t="s">
        <v>2337</v>
      </c>
      <c r="H1312" s="33" t="s">
        <v>2338</v>
      </c>
      <c r="I1312" s="30"/>
      <c r="J1312" s="30"/>
      <c r="K1312" s="30"/>
      <c r="L1312" s="30"/>
      <c r="M1312" s="30"/>
      <c r="N1312" s="130">
        <v>2500</v>
      </c>
      <c r="O1312" s="157">
        <v>0</v>
      </c>
      <c r="P1312" s="158">
        <f t="shared" si="123"/>
        <v>2500</v>
      </c>
      <c r="Q1312" s="398"/>
      <c r="R1312" s="399">
        <v>2500</v>
      </c>
      <c r="S1312" s="400"/>
      <c r="T1312" s="401"/>
    </row>
    <row r="1313" spans="1:20">
      <c r="A1313" s="31">
        <f t="shared" si="130"/>
        <v>903</v>
      </c>
      <c r="B1313" s="32"/>
      <c r="C1313" s="33"/>
      <c r="D1313" s="392"/>
      <c r="E1313" s="55"/>
      <c r="F1313" s="55"/>
      <c r="G1313" s="32" t="s">
        <v>2339</v>
      </c>
      <c r="H1313" s="33" t="s">
        <v>2340</v>
      </c>
      <c r="I1313" s="30"/>
      <c r="J1313" s="30"/>
      <c r="K1313" s="30"/>
      <c r="L1313" s="30"/>
      <c r="M1313" s="30"/>
      <c r="N1313" s="130">
        <v>3000</v>
      </c>
      <c r="O1313" s="157">
        <v>0</v>
      </c>
      <c r="P1313" s="158">
        <f t="shared" si="123"/>
        <v>3000</v>
      </c>
      <c r="Q1313" s="398"/>
      <c r="R1313" s="399">
        <v>3000</v>
      </c>
      <c r="S1313" s="400"/>
      <c r="T1313" s="401"/>
    </row>
    <row r="1314" spans="1:20">
      <c r="A1314" s="31">
        <f t="shared" si="130"/>
        <v>904</v>
      </c>
      <c r="B1314" s="32"/>
      <c r="C1314" s="33"/>
      <c r="D1314" s="392"/>
      <c r="E1314" s="55"/>
      <c r="F1314" s="55"/>
      <c r="G1314" s="32" t="s">
        <v>2341</v>
      </c>
      <c r="H1314" s="33" t="s">
        <v>2342</v>
      </c>
      <c r="I1314" s="30"/>
      <c r="J1314" s="30"/>
      <c r="K1314" s="30"/>
      <c r="L1314" s="30"/>
      <c r="M1314" s="30"/>
      <c r="N1314" s="130">
        <v>300</v>
      </c>
      <c r="O1314" s="157">
        <v>0</v>
      </c>
      <c r="P1314" s="158">
        <f t="shared" si="123"/>
        <v>300</v>
      </c>
      <c r="Q1314" s="398"/>
      <c r="R1314" s="399">
        <v>300</v>
      </c>
      <c r="S1314" s="400"/>
      <c r="T1314" s="401"/>
    </row>
    <row r="1315" spans="1:20">
      <c r="A1315" s="31">
        <f t="shared" si="130"/>
        <v>905</v>
      </c>
      <c r="B1315" s="32"/>
      <c r="C1315" s="33"/>
      <c r="D1315" s="392"/>
      <c r="E1315" s="55"/>
      <c r="F1315" s="55"/>
      <c r="G1315" s="32" t="s">
        <v>2343</v>
      </c>
      <c r="H1315" s="33" t="s">
        <v>2344</v>
      </c>
      <c r="I1315" s="30"/>
      <c r="J1315" s="30"/>
      <c r="K1315" s="30"/>
      <c r="L1315" s="30"/>
      <c r="M1315" s="30"/>
      <c r="N1315" s="130">
        <v>400</v>
      </c>
      <c r="O1315" s="157">
        <v>0</v>
      </c>
      <c r="P1315" s="158">
        <f t="shared" si="123"/>
        <v>400</v>
      </c>
      <c r="Q1315" s="398"/>
      <c r="R1315" s="399">
        <v>400</v>
      </c>
      <c r="S1315" s="400"/>
      <c r="T1315" s="401"/>
    </row>
    <row r="1316" spans="1:20">
      <c r="A1316" s="31">
        <f t="shared" si="130"/>
        <v>906</v>
      </c>
      <c r="B1316" s="32"/>
      <c r="C1316" s="33"/>
      <c r="D1316" s="392"/>
      <c r="E1316" s="55"/>
      <c r="F1316" s="55"/>
      <c r="G1316" s="32" t="s">
        <v>2345</v>
      </c>
      <c r="H1316" s="33" t="s">
        <v>2346</v>
      </c>
      <c r="I1316" s="30"/>
      <c r="J1316" s="30"/>
      <c r="K1316" s="30"/>
      <c r="L1316" s="30"/>
      <c r="M1316" s="30"/>
      <c r="N1316" s="130">
        <v>1400</v>
      </c>
      <c r="O1316" s="157">
        <v>0</v>
      </c>
      <c r="P1316" s="158">
        <f t="shared" si="123"/>
        <v>1400</v>
      </c>
      <c r="Q1316" s="398"/>
      <c r="R1316" s="399">
        <v>1400</v>
      </c>
      <c r="S1316" s="400"/>
      <c r="T1316" s="401"/>
    </row>
    <row r="1317" spans="1:20">
      <c r="A1317" s="31">
        <f t="shared" si="130"/>
        <v>907</v>
      </c>
      <c r="B1317" s="32"/>
      <c r="C1317" s="33"/>
      <c r="D1317" s="392"/>
      <c r="E1317" s="55"/>
      <c r="F1317" s="55"/>
      <c r="G1317" s="32" t="s">
        <v>2333</v>
      </c>
      <c r="H1317" s="33" t="s">
        <v>2347</v>
      </c>
      <c r="I1317" s="30"/>
      <c r="J1317" s="30"/>
      <c r="K1317" s="30"/>
      <c r="L1317" s="30"/>
      <c r="M1317" s="30"/>
      <c r="N1317" s="130">
        <v>400</v>
      </c>
      <c r="O1317" s="157">
        <v>0</v>
      </c>
      <c r="P1317" s="158">
        <f t="shared" si="123"/>
        <v>400</v>
      </c>
      <c r="Q1317" s="398"/>
      <c r="R1317" s="399">
        <v>400</v>
      </c>
      <c r="S1317" s="400"/>
      <c r="T1317" s="401"/>
    </row>
    <row r="1318" spans="1:20">
      <c r="A1318" s="31">
        <f t="shared" si="130"/>
        <v>908</v>
      </c>
      <c r="B1318" s="32"/>
      <c r="C1318" s="33"/>
      <c r="D1318" s="392"/>
      <c r="E1318" s="55"/>
      <c r="F1318" s="55"/>
      <c r="G1318" s="32" t="s">
        <v>2348</v>
      </c>
      <c r="H1318" s="33" t="s">
        <v>2349</v>
      </c>
      <c r="I1318" s="30"/>
      <c r="J1318" s="30"/>
      <c r="K1318" s="30"/>
      <c r="L1318" s="30"/>
      <c r="M1318" s="30"/>
      <c r="N1318" s="130">
        <v>5000</v>
      </c>
      <c r="O1318" s="157">
        <v>0</v>
      </c>
      <c r="P1318" s="158">
        <f t="shared" si="123"/>
        <v>5000</v>
      </c>
      <c r="Q1318" s="398"/>
      <c r="R1318" s="399">
        <v>5000</v>
      </c>
      <c r="S1318" s="400"/>
      <c r="T1318" s="401"/>
    </row>
    <row r="1319" spans="1:20">
      <c r="A1319" s="31">
        <f t="shared" si="130"/>
        <v>909</v>
      </c>
      <c r="B1319" s="32"/>
      <c r="C1319" s="33"/>
      <c r="D1319" s="392"/>
      <c r="E1319" s="55"/>
      <c r="F1319" s="55"/>
      <c r="G1319" s="32" t="s">
        <v>2335</v>
      </c>
      <c r="H1319" s="33" t="s">
        <v>2350</v>
      </c>
      <c r="I1319" s="30"/>
      <c r="J1319" s="30"/>
      <c r="K1319" s="30"/>
      <c r="L1319" s="30"/>
      <c r="M1319" s="30"/>
      <c r="N1319" s="130">
        <v>2500</v>
      </c>
      <c r="O1319" s="157">
        <v>0</v>
      </c>
      <c r="P1319" s="158">
        <f t="shared" si="123"/>
        <v>2500</v>
      </c>
      <c r="Q1319" s="398"/>
      <c r="R1319" s="399">
        <v>2500</v>
      </c>
      <c r="S1319" s="400"/>
      <c r="T1319" s="401"/>
    </row>
    <row r="1320" spans="1:20">
      <c r="A1320" s="31">
        <f t="shared" si="130"/>
        <v>910</v>
      </c>
      <c r="B1320" s="32"/>
      <c r="C1320" s="33"/>
      <c r="D1320" s="392"/>
      <c r="E1320" s="55"/>
      <c r="F1320" s="55"/>
      <c r="G1320" s="32" t="s">
        <v>2351</v>
      </c>
      <c r="H1320" s="33" t="s">
        <v>2352</v>
      </c>
      <c r="I1320" s="30"/>
      <c r="J1320" s="30"/>
      <c r="K1320" s="30"/>
      <c r="L1320" s="30"/>
      <c r="M1320" s="30"/>
      <c r="N1320" s="130">
        <v>500</v>
      </c>
      <c r="O1320" s="157">
        <v>0</v>
      </c>
      <c r="P1320" s="158">
        <f t="shared" si="123"/>
        <v>500</v>
      </c>
      <c r="Q1320" s="398"/>
      <c r="R1320" s="399">
        <v>500</v>
      </c>
      <c r="S1320" s="400"/>
      <c r="T1320" s="401"/>
    </row>
    <row r="1321" spans="1:20">
      <c r="A1321" s="31">
        <f t="shared" si="130"/>
        <v>911</v>
      </c>
      <c r="B1321" s="32"/>
      <c r="C1321" s="33"/>
      <c r="D1321" s="392"/>
      <c r="E1321" s="55"/>
      <c r="F1321" s="55"/>
      <c r="G1321" s="32" t="s">
        <v>2333</v>
      </c>
      <c r="H1321" s="33" t="s">
        <v>2353</v>
      </c>
      <c r="I1321" s="30"/>
      <c r="J1321" s="30"/>
      <c r="K1321" s="30"/>
      <c r="L1321" s="30"/>
      <c r="M1321" s="30"/>
      <c r="N1321" s="130">
        <v>1400</v>
      </c>
      <c r="O1321" s="157">
        <v>0</v>
      </c>
      <c r="P1321" s="158">
        <f t="shared" si="123"/>
        <v>1400</v>
      </c>
      <c r="Q1321" s="398"/>
      <c r="R1321" s="399">
        <v>1400</v>
      </c>
      <c r="S1321" s="400"/>
      <c r="T1321" s="401"/>
    </row>
    <row r="1322" spans="1:20">
      <c r="A1322" s="31">
        <f t="shared" si="130"/>
        <v>912</v>
      </c>
      <c r="B1322" s="32"/>
      <c r="C1322" s="33"/>
      <c r="D1322" s="392"/>
      <c r="E1322" s="55"/>
      <c r="F1322" s="55"/>
      <c r="G1322" s="32" t="s">
        <v>2354</v>
      </c>
      <c r="H1322" s="33" t="s">
        <v>2355</v>
      </c>
      <c r="I1322" s="30"/>
      <c r="J1322" s="30"/>
      <c r="K1322" s="30"/>
      <c r="L1322" s="30"/>
      <c r="M1322" s="30"/>
      <c r="N1322" s="130">
        <v>500</v>
      </c>
      <c r="O1322" s="157">
        <v>0</v>
      </c>
      <c r="P1322" s="158">
        <f t="shared" si="123"/>
        <v>500</v>
      </c>
      <c r="Q1322" s="398"/>
      <c r="R1322" s="399">
        <v>500</v>
      </c>
      <c r="S1322" s="400"/>
      <c r="T1322" s="401"/>
    </row>
    <row r="1323" spans="1:20">
      <c r="A1323" s="31">
        <f t="shared" si="130"/>
        <v>913</v>
      </c>
      <c r="B1323" s="32"/>
      <c r="C1323" s="33"/>
      <c r="D1323" s="392"/>
      <c r="E1323" s="55"/>
      <c r="F1323" s="55"/>
      <c r="G1323" s="32" t="s">
        <v>2354</v>
      </c>
      <c r="H1323" s="33" t="s">
        <v>2356</v>
      </c>
      <c r="I1323" s="30"/>
      <c r="J1323" s="30"/>
      <c r="K1323" s="30"/>
      <c r="L1323" s="30"/>
      <c r="M1323" s="30"/>
      <c r="N1323" s="130">
        <v>1500</v>
      </c>
      <c r="O1323" s="157">
        <v>0</v>
      </c>
      <c r="P1323" s="158">
        <f t="shared" si="123"/>
        <v>1500</v>
      </c>
      <c r="Q1323" s="398"/>
      <c r="R1323" s="399">
        <v>1500</v>
      </c>
      <c r="S1323" s="400"/>
      <c r="T1323" s="401"/>
    </row>
    <row r="1324" spans="1:20">
      <c r="A1324" s="31"/>
      <c r="B1324" s="32" t="s">
        <v>2357</v>
      </c>
      <c r="C1324" s="33" t="s">
        <v>2358</v>
      </c>
      <c r="D1324" s="392">
        <v>33150</v>
      </c>
      <c r="E1324" s="55">
        <v>0</v>
      </c>
      <c r="F1324" s="55">
        <f>D1324</f>
        <v>33150</v>
      </c>
      <c r="G1324" s="32"/>
      <c r="H1324" s="28" t="s">
        <v>2359</v>
      </c>
      <c r="I1324" s="30"/>
      <c r="J1324" s="30"/>
      <c r="K1324" s="30"/>
      <c r="L1324" s="30"/>
      <c r="M1324" s="30"/>
      <c r="N1324" s="130"/>
      <c r="O1324" s="157"/>
      <c r="P1324" s="158"/>
      <c r="Q1324" s="398"/>
      <c r="R1324" s="399"/>
    </row>
    <row r="1325" spans="1:20">
      <c r="A1325" s="31">
        <v>914</v>
      </c>
      <c r="B1325" s="32" t="s">
        <v>2360</v>
      </c>
      <c r="C1325" s="33" t="s">
        <v>2361</v>
      </c>
      <c r="D1325" s="392">
        <v>11000</v>
      </c>
      <c r="E1325" s="55">
        <v>0</v>
      </c>
      <c r="F1325" s="55">
        <f>D1325</f>
        <v>11000</v>
      </c>
      <c r="G1325" s="181" t="s">
        <v>2362</v>
      </c>
      <c r="H1325" s="270" t="s">
        <v>2363</v>
      </c>
      <c r="I1325" s="30">
        <v>19000</v>
      </c>
      <c r="J1325" s="30"/>
      <c r="K1325" s="30">
        <f>I1325</f>
        <v>19000</v>
      </c>
      <c r="L1325" s="30"/>
      <c r="M1325" s="30"/>
      <c r="N1325" s="130">
        <v>28000</v>
      </c>
      <c r="O1325" s="157">
        <v>0</v>
      </c>
      <c r="P1325" s="158">
        <f t="shared" si="123"/>
        <v>28000</v>
      </c>
      <c r="Q1325" s="398"/>
      <c r="R1325" s="399">
        <v>7000</v>
      </c>
      <c r="S1325" s="400" t="s">
        <v>2364</v>
      </c>
      <c r="T1325" s="401"/>
    </row>
    <row r="1326" spans="1:20">
      <c r="A1326" s="31">
        <f>A1325+1</f>
        <v>915</v>
      </c>
      <c r="B1326" s="32"/>
      <c r="C1326" s="33"/>
      <c r="D1326" s="392"/>
      <c r="E1326" s="55"/>
      <c r="F1326" s="55"/>
      <c r="G1326" s="181" t="s">
        <v>2365</v>
      </c>
      <c r="H1326" s="270" t="s">
        <v>2366</v>
      </c>
      <c r="I1326" s="30"/>
      <c r="J1326" s="30"/>
      <c r="K1326" s="30"/>
      <c r="L1326" s="30"/>
      <c r="M1326" s="30"/>
      <c r="N1326" s="130">
        <v>40000</v>
      </c>
      <c r="O1326" s="157">
        <v>0</v>
      </c>
      <c r="P1326" s="158">
        <f t="shared" si="123"/>
        <v>40000</v>
      </c>
      <c r="Q1326" s="398"/>
      <c r="R1326" s="399">
        <v>9000</v>
      </c>
      <c r="S1326" s="400" t="s">
        <v>2367</v>
      </c>
      <c r="T1326" s="400"/>
    </row>
    <row r="1327" spans="1:20" ht="14.25" customHeight="1">
      <c r="A1327" s="31">
        <f t="shared" ref="A1327:A1332" si="131">A1326+1</f>
        <v>916</v>
      </c>
      <c r="B1327" s="37" t="s">
        <v>2239</v>
      </c>
      <c r="C1327" s="33" t="s">
        <v>2368</v>
      </c>
      <c r="D1327" s="392"/>
      <c r="E1327" s="55"/>
      <c r="F1327" s="55"/>
      <c r="G1327" s="32" t="s">
        <v>2311</v>
      </c>
      <c r="H1327" s="33" t="s">
        <v>2369</v>
      </c>
      <c r="I1327" s="30">
        <v>21000</v>
      </c>
      <c r="J1327" s="30">
        <v>0</v>
      </c>
      <c r="K1327" s="30">
        <f>I1327+J1327</f>
        <v>21000</v>
      </c>
      <c r="L1327" s="30"/>
      <c r="M1327" s="30"/>
      <c r="N1327" s="130">
        <v>21000</v>
      </c>
      <c r="O1327" s="157">
        <v>0</v>
      </c>
      <c r="P1327" s="158">
        <f t="shared" si="123"/>
        <v>21000</v>
      </c>
      <c r="Q1327" s="398"/>
      <c r="R1327" s="399"/>
      <c r="S1327" s="400"/>
      <c r="T1327" s="401"/>
    </row>
    <row r="1328" spans="1:20" ht="15" customHeight="1">
      <c r="A1328" s="31">
        <f t="shared" si="131"/>
        <v>917</v>
      </c>
      <c r="B1328" s="37" t="s">
        <v>2243</v>
      </c>
      <c r="C1328" s="33" t="s">
        <v>2370</v>
      </c>
      <c r="D1328" s="392"/>
      <c r="E1328" s="55"/>
      <c r="F1328" s="55"/>
      <c r="G1328" s="32" t="s">
        <v>2321</v>
      </c>
      <c r="H1328" s="33" t="s">
        <v>2371</v>
      </c>
      <c r="I1328" s="30">
        <v>23350</v>
      </c>
      <c r="J1328" s="30">
        <v>0</v>
      </c>
      <c r="K1328" s="30">
        <f>I1328+J1328</f>
        <v>23350</v>
      </c>
      <c r="L1328" s="30"/>
      <c r="M1328" s="30"/>
      <c r="N1328" s="130">
        <v>23350</v>
      </c>
      <c r="O1328" s="157">
        <v>0</v>
      </c>
      <c r="P1328" s="158">
        <f t="shared" ref="P1328:P1391" si="132">O1328+N1328</f>
        <v>23350</v>
      </c>
      <c r="Q1328" s="398"/>
      <c r="R1328" s="399"/>
      <c r="S1328" s="400"/>
      <c r="T1328" s="401"/>
    </row>
    <row r="1329" spans="1:20">
      <c r="A1329" s="31">
        <f t="shared" si="131"/>
        <v>918</v>
      </c>
      <c r="B1329" s="35"/>
      <c r="C1329" s="28" t="s">
        <v>2372</v>
      </c>
      <c r="D1329" s="392"/>
      <c r="E1329" s="55"/>
      <c r="F1329" s="55"/>
      <c r="G1329" s="32" t="s">
        <v>2321</v>
      </c>
      <c r="H1329" s="33" t="s">
        <v>2373</v>
      </c>
      <c r="I1329" s="30">
        <v>28000</v>
      </c>
      <c r="J1329" s="30">
        <v>0</v>
      </c>
      <c r="K1329" s="30">
        <f>I1329+J1329</f>
        <v>28000</v>
      </c>
      <c r="L1329" s="30"/>
      <c r="M1329" s="30"/>
      <c r="N1329" s="130">
        <v>28000</v>
      </c>
      <c r="O1329" s="157">
        <v>0</v>
      </c>
      <c r="P1329" s="158">
        <f t="shared" si="132"/>
        <v>28000</v>
      </c>
      <c r="Q1329" s="398"/>
      <c r="R1329" s="399"/>
      <c r="S1329" s="400"/>
      <c r="T1329" s="401"/>
    </row>
    <row r="1330" spans="1:20">
      <c r="A1330" s="31">
        <f t="shared" si="131"/>
        <v>919</v>
      </c>
      <c r="B1330" s="37" t="s">
        <v>2374</v>
      </c>
      <c r="C1330" s="33" t="s">
        <v>2375</v>
      </c>
      <c r="D1330" s="392">
        <v>100</v>
      </c>
      <c r="E1330" s="55">
        <f t="shared" ref="E1330:E1438" si="133">D1330*0.18</f>
        <v>18</v>
      </c>
      <c r="F1330" s="55">
        <f t="shared" ref="F1330:F1438" si="134">D1330+E1330</f>
        <v>118</v>
      </c>
      <c r="G1330" s="32" t="s">
        <v>2357</v>
      </c>
      <c r="H1330" s="33" t="s">
        <v>2376</v>
      </c>
      <c r="I1330" s="30">
        <v>33150</v>
      </c>
      <c r="J1330" s="30">
        <v>0</v>
      </c>
      <c r="K1330" s="30">
        <f>I1330+J1330</f>
        <v>33150</v>
      </c>
      <c r="L1330" s="30"/>
      <c r="M1330" s="30"/>
      <c r="N1330" s="130">
        <v>33150</v>
      </c>
      <c r="O1330" s="157">
        <v>0</v>
      </c>
      <c r="P1330" s="158">
        <f t="shared" si="132"/>
        <v>33150</v>
      </c>
      <c r="Q1330" s="398"/>
      <c r="R1330" s="399"/>
      <c r="S1330" s="400"/>
      <c r="T1330" s="401"/>
    </row>
    <row r="1331" spans="1:20" ht="30">
      <c r="A1331" s="31">
        <f t="shared" si="131"/>
        <v>920</v>
      </c>
      <c r="B1331" s="37"/>
      <c r="C1331" s="33"/>
      <c r="D1331" s="392"/>
      <c r="E1331" s="55"/>
      <c r="F1331" s="55"/>
      <c r="G1331" s="32" t="s">
        <v>2377</v>
      </c>
      <c r="H1331" s="33" t="s">
        <v>2378</v>
      </c>
      <c r="I1331" s="30"/>
      <c r="J1331" s="30"/>
      <c r="K1331" s="30"/>
      <c r="L1331" s="30"/>
      <c r="M1331" s="30"/>
      <c r="N1331" s="130">
        <v>5000</v>
      </c>
      <c r="O1331" s="157">
        <v>0</v>
      </c>
      <c r="P1331" s="158">
        <f t="shared" si="132"/>
        <v>5000</v>
      </c>
      <c r="Q1331" s="398"/>
      <c r="R1331" s="399">
        <v>5000</v>
      </c>
      <c r="S1331" s="400"/>
      <c r="T1331" s="401"/>
    </row>
    <row r="1332" spans="1:20">
      <c r="A1332" s="31">
        <f t="shared" si="131"/>
        <v>921</v>
      </c>
      <c r="B1332" s="37"/>
      <c r="C1332" s="33"/>
      <c r="D1332" s="392"/>
      <c r="E1332" s="55"/>
      <c r="F1332" s="55"/>
      <c r="G1332" s="32" t="s">
        <v>2379</v>
      </c>
      <c r="H1332" s="33" t="s">
        <v>2380</v>
      </c>
      <c r="I1332" s="30"/>
      <c r="J1332" s="30"/>
      <c r="K1332" s="30"/>
      <c r="L1332" s="30"/>
      <c r="M1332" s="30"/>
      <c r="N1332" s="130">
        <v>8000</v>
      </c>
      <c r="O1332" s="157">
        <v>0</v>
      </c>
      <c r="P1332" s="158">
        <f t="shared" si="132"/>
        <v>8000</v>
      </c>
      <c r="Q1332" s="398"/>
      <c r="R1332" s="399">
        <v>8000</v>
      </c>
      <c r="S1332" s="400"/>
      <c r="T1332" s="401"/>
    </row>
    <row r="1333" spans="1:20">
      <c r="A1333" s="31"/>
      <c r="B1333" s="37"/>
      <c r="C1333" s="33"/>
      <c r="D1333" s="392"/>
      <c r="E1333" s="55"/>
      <c r="F1333" s="55"/>
      <c r="G1333" s="32"/>
      <c r="H1333" s="28" t="s">
        <v>2381</v>
      </c>
      <c r="I1333" s="30"/>
      <c r="J1333" s="30"/>
      <c r="K1333" s="30"/>
      <c r="L1333" s="30"/>
      <c r="M1333" s="30"/>
      <c r="N1333" s="130"/>
      <c r="O1333" s="157"/>
      <c r="P1333" s="158"/>
      <c r="Q1333" s="398"/>
      <c r="R1333" s="399"/>
      <c r="S1333" s="400"/>
      <c r="T1333" s="401"/>
    </row>
    <row r="1334" spans="1:20">
      <c r="A1334" s="31">
        <v>922</v>
      </c>
      <c r="B1334" s="37"/>
      <c r="C1334" s="33"/>
      <c r="D1334" s="392"/>
      <c r="E1334" s="55"/>
      <c r="F1334" s="55"/>
      <c r="G1334" s="32" t="s">
        <v>2382</v>
      </c>
      <c r="H1334" s="33" t="s">
        <v>2383</v>
      </c>
      <c r="I1334" s="30"/>
      <c r="J1334" s="30"/>
      <c r="K1334" s="30"/>
      <c r="L1334" s="30"/>
      <c r="M1334" s="30"/>
      <c r="N1334" s="130">
        <v>5000</v>
      </c>
      <c r="O1334" s="157">
        <v>0</v>
      </c>
      <c r="P1334" s="158">
        <f t="shared" si="132"/>
        <v>5000</v>
      </c>
      <c r="Q1334" s="398"/>
      <c r="R1334" s="399">
        <v>5000</v>
      </c>
      <c r="S1334" s="400"/>
      <c r="T1334" s="401"/>
    </row>
    <row r="1335" spans="1:20">
      <c r="A1335" s="31">
        <f>A1334+1</f>
        <v>923</v>
      </c>
      <c r="B1335" s="37"/>
      <c r="C1335" s="33"/>
      <c r="D1335" s="392"/>
      <c r="E1335" s="55"/>
      <c r="F1335" s="55"/>
      <c r="G1335" s="32" t="s">
        <v>2384</v>
      </c>
      <c r="H1335" s="33" t="s">
        <v>2385</v>
      </c>
      <c r="I1335" s="30"/>
      <c r="J1335" s="30"/>
      <c r="K1335" s="30"/>
      <c r="L1335" s="30"/>
      <c r="M1335" s="30"/>
      <c r="N1335" s="130">
        <v>15000</v>
      </c>
      <c r="O1335" s="157">
        <v>0</v>
      </c>
      <c r="P1335" s="158">
        <f t="shared" si="132"/>
        <v>15000</v>
      </c>
      <c r="Q1335" s="398"/>
      <c r="R1335" s="399">
        <v>15000</v>
      </c>
      <c r="S1335" s="400"/>
      <c r="T1335" s="401"/>
    </row>
    <row r="1336" spans="1:20">
      <c r="A1336" s="31">
        <f t="shared" ref="A1336:A1376" si="135">A1335+1</f>
        <v>924</v>
      </c>
      <c r="B1336" s="37"/>
      <c r="C1336" s="33"/>
      <c r="D1336" s="392"/>
      <c r="E1336" s="55"/>
      <c r="F1336" s="55"/>
      <c r="G1336" s="32" t="s">
        <v>2386</v>
      </c>
      <c r="H1336" s="33" t="s">
        <v>2387</v>
      </c>
      <c r="I1336" s="30"/>
      <c r="J1336" s="30"/>
      <c r="K1336" s="30"/>
      <c r="L1336" s="30"/>
      <c r="M1336" s="30"/>
      <c r="N1336" s="130">
        <v>8200</v>
      </c>
      <c r="O1336" s="157">
        <v>0</v>
      </c>
      <c r="P1336" s="158">
        <f t="shared" si="132"/>
        <v>8200</v>
      </c>
      <c r="Q1336" s="398"/>
      <c r="R1336" s="399">
        <v>8200</v>
      </c>
      <c r="S1336" s="400"/>
      <c r="T1336" s="401"/>
    </row>
    <row r="1337" spans="1:20">
      <c r="A1337" s="31">
        <f t="shared" si="135"/>
        <v>925</v>
      </c>
      <c r="B1337" s="37"/>
      <c r="C1337" s="33"/>
      <c r="D1337" s="392"/>
      <c r="E1337" s="55"/>
      <c r="F1337" s="55"/>
      <c r="G1337" s="32" t="s">
        <v>2388</v>
      </c>
      <c r="H1337" s="33" t="s">
        <v>2389</v>
      </c>
      <c r="I1337" s="30"/>
      <c r="J1337" s="30"/>
      <c r="K1337" s="30"/>
      <c r="L1337" s="30"/>
      <c r="M1337" s="30"/>
      <c r="N1337" s="130">
        <v>7700</v>
      </c>
      <c r="O1337" s="157">
        <v>0</v>
      </c>
      <c r="P1337" s="158">
        <f t="shared" si="132"/>
        <v>7700</v>
      </c>
      <c r="Q1337" s="398"/>
      <c r="R1337" s="399">
        <v>7700</v>
      </c>
      <c r="S1337" s="400"/>
      <c r="T1337" s="401"/>
    </row>
    <row r="1338" spans="1:20">
      <c r="A1338" s="31">
        <f t="shared" si="135"/>
        <v>926</v>
      </c>
      <c r="B1338" s="37"/>
      <c r="C1338" s="33"/>
      <c r="D1338" s="392"/>
      <c r="E1338" s="55"/>
      <c r="F1338" s="55"/>
      <c r="G1338" s="32" t="s">
        <v>2390</v>
      </c>
      <c r="H1338" s="33" t="s">
        <v>2391</v>
      </c>
      <c r="I1338" s="30"/>
      <c r="J1338" s="30"/>
      <c r="K1338" s="30"/>
      <c r="L1338" s="30"/>
      <c r="M1338" s="30"/>
      <c r="N1338" s="130">
        <v>10000</v>
      </c>
      <c r="O1338" s="157">
        <v>0</v>
      </c>
      <c r="P1338" s="158">
        <f t="shared" si="132"/>
        <v>10000</v>
      </c>
      <c r="Q1338" s="398"/>
      <c r="R1338" s="399">
        <v>10000</v>
      </c>
      <c r="S1338" s="400"/>
      <c r="T1338" s="401"/>
    </row>
    <row r="1339" spans="1:20">
      <c r="A1339" s="31">
        <f t="shared" si="135"/>
        <v>927</v>
      </c>
      <c r="B1339" s="37"/>
      <c r="C1339" s="33"/>
      <c r="D1339" s="392"/>
      <c r="E1339" s="55"/>
      <c r="F1339" s="55"/>
      <c r="G1339" s="32" t="s">
        <v>2392</v>
      </c>
      <c r="H1339" s="33" t="s">
        <v>2393</v>
      </c>
      <c r="I1339" s="30"/>
      <c r="J1339" s="30"/>
      <c r="K1339" s="30"/>
      <c r="L1339" s="30"/>
      <c r="M1339" s="30"/>
      <c r="N1339" s="130">
        <v>7700</v>
      </c>
      <c r="O1339" s="157">
        <v>0</v>
      </c>
      <c r="P1339" s="158">
        <f t="shared" si="132"/>
        <v>7700</v>
      </c>
      <c r="Q1339" s="398"/>
      <c r="R1339" s="399">
        <v>7700</v>
      </c>
      <c r="S1339" s="400"/>
      <c r="T1339" s="401"/>
    </row>
    <row r="1340" spans="1:20">
      <c r="A1340" s="31">
        <f t="shared" si="135"/>
        <v>928</v>
      </c>
      <c r="B1340" s="37"/>
      <c r="C1340" s="33"/>
      <c r="D1340" s="392"/>
      <c r="E1340" s="55"/>
      <c r="F1340" s="55"/>
      <c r="G1340" s="32" t="s">
        <v>2394</v>
      </c>
      <c r="H1340" s="33" t="s">
        <v>2395</v>
      </c>
      <c r="I1340" s="30"/>
      <c r="J1340" s="30"/>
      <c r="K1340" s="30"/>
      <c r="L1340" s="30"/>
      <c r="M1340" s="30"/>
      <c r="N1340" s="130">
        <v>7700</v>
      </c>
      <c r="O1340" s="157">
        <v>0</v>
      </c>
      <c r="P1340" s="158">
        <f t="shared" si="132"/>
        <v>7700</v>
      </c>
      <c r="Q1340" s="398"/>
      <c r="R1340" s="399">
        <v>7700</v>
      </c>
      <c r="S1340" s="400"/>
      <c r="T1340" s="401"/>
    </row>
    <row r="1341" spans="1:20">
      <c r="A1341" s="31">
        <f t="shared" si="135"/>
        <v>929</v>
      </c>
      <c r="B1341" s="37"/>
      <c r="C1341" s="33"/>
      <c r="D1341" s="392"/>
      <c r="E1341" s="55"/>
      <c r="F1341" s="55"/>
      <c r="G1341" s="32" t="s">
        <v>2396</v>
      </c>
      <c r="H1341" s="33" t="s">
        <v>2397</v>
      </c>
      <c r="I1341" s="30"/>
      <c r="J1341" s="30"/>
      <c r="K1341" s="30"/>
      <c r="L1341" s="30"/>
      <c r="M1341" s="30"/>
      <c r="N1341" s="130">
        <v>7700</v>
      </c>
      <c r="O1341" s="157">
        <v>0</v>
      </c>
      <c r="P1341" s="158">
        <f t="shared" si="132"/>
        <v>7700</v>
      </c>
      <c r="Q1341" s="398"/>
      <c r="R1341" s="399">
        <v>7700</v>
      </c>
      <c r="S1341" s="400"/>
      <c r="T1341" s="401"/>
    </row>
    <row r="1342" spans="1:20" ht="30">
      <c r="A1342" s="31">
        <f t="shared" si="135"/>
        <v>930</v>
      </c>
      <c r="B1342" s="37"/>
      <c r="C1342" s="33"/>
      <c r="D1342" s="392"/>
      <c r="E1342" s="55"/>
      <c r="F1342" s="55"/>
      <c r="G1342" s="32" t="s">
        <v>2398</v>
      </c>
      <c r="H1342" s="33" t="s">
        <v>2399</v>
      </c>
      <c r="I1342" s="30"/>
      <c r="J1342" s="30"/>
      <c r="K1342" s="30"/>
      <c r="L1342" s="30"/>
      <c r="M1342" s="30"/>
      <c r="N1342" s="130">
        <v>7000</v>
      </c>
      <c r="O1342" s="157">
        <v>0</v>
      </c>
      <c r="P1342" s="158">
        <f t="shared" si="132"/>
        <v>7000</v>
      </c>
      <c r="Q1342" s="398"/>
      <c r="R1342" s="399">
        <v>7000</v>
      </c>
      <c r="S1342" s="400"/>
      <c r="T1342" s="401"/>
    </row>
    <row r="1343" spans="1:20" ht="30">
      <c r="A1343" s="31">
        <f t="shared" si="135"/>
        <v>931</v>
      </c>
      <c r="B1343" s="37"/>
      <c r="C1343" s="33"/>
      <c r="D1343" s="392"/>
      <c r="E1343" s="55"/>
      <c r="F1343" s="55"/>
      <c r="G1343" s="32" t="s">
        <v>2400</v>
      </c>
      <c r="H1343" s="33" t="s">
        <v>2401</v>
      </c>
      <c r="I1343" s="30"/>
      <c r="J1343" s="30"/>
      <c r="K1343" s="30"/>
      <c r="L1343" s="30"/>
      <c r="M1343" s="30"/>
      <c r="N1343" s="130">
        <v>8800</v>
      </c>
      <c r="O1343" s="157">
        <v>0</v>
      </c>
      <c r="P1343" s="158">
        <f t="shared" si="132"/>
        <v>8800</v>
      </c>
      <c r="Q1343" s="398"/>
      <c r="R1343" s="399">
        <v>8800</v>
      </c>
      <c r="S1343" s="400"/>
      <c r="T1343" s="401"/>
    </row>
    <row r="1344" spans="1:20">
      <c r="A1344" s="31">
        <f t="shared" si="135"/>
        <v>932</v>
      </c>
      <c r="B1344" s="37"/>
      <c r="C1344" s="33"/>
      <c r="D1344" s="392"/>
      <c r="E1344" s="55"/>
      <c r="F1344" s="55"/>
      <c r="G1344" s="32" t="s">
        <v>2402</v>
      </c>
      <c r="H1344" s="33" t="s">
        <v>2403</v>
      </c>
      <c r="I1344" s="30"/>
      <c r="J1344" s="30"/>
      <c r="K1344" s="30"/>
      <c r="L1344" s="30"/>
      <c r="M1344" s="30"/>
      <c r="N1344" s="130">
        <v>9900</v>
      </c>
      <c r="O1344" s="157">
        <v>0</v>
      </c>
      <c r="P1344" s="158">
        <f t="shared" si="132"/>
        <v>9900</v>
      </c>
      <c r="Q1344" s="398"/>
      <c r="R1344" s="399">
        <v>9900</v>
      </c>
      <c r="S1344" s="400"/>
      <c r="T1344" s="401"/>
    </row>
    <row r="1345" spans="1:20">
      <c r="A1345" s="31">
        <f t="shared" si="135"/>
        <v>933</v>
      </c>
      <c r="B1345" s="37"/>
      <c r="C1345" s="33"/>
      <c r="D1345" s="392"/>
      <c r="E1345" s="55"/>
      <c r="F1345" s="55"/>
      <c r="G1345" s="32" t="s">
        <v>2404</v>
      </c>
      <c r="H1345" s="33" t="s">
        <v>2405</v>
      </c>
      <c r="I1345" s="30"/>
      <c r="J1345" s="30"/>
      <c r="K1345" s="30"/>
      <c r="L1345" s="30"/>
      <c r="M1345" s="30"/>
      <c r="N1345" s="130">
        <v>3000</v>
      </c>
      <c r="O1345" s="157">
        <v>0</v>
      </c>
      <c r="P1345" s="158">
        <f t="shared" si="132"/>
        <v>3000</v>
      </c>
      <c r="Q1345" s="398"/>
      <c r="R1345" s="399">
        <v>3000</v>
      </c>
      <c r="S1345" s="400"/>
      <c r="T1345" s="401"/>
    </row>
    <row r="1346" spans="1:20">
      <c r="A1346" s="31">
        <f t="shared" si="135"/>
        <v>934</v>
      </c>
      <c r="B1346" s="37"/>
      <c r="C1346" s="33"/>
      <c r="D1346" s="392"/>
      <c r="E1346" s="55"/>
      <c r="F1346" s="55"/>
      <c r="G1346" s="32" t="s">
        <v>2406</v>
      </c>
      <c r="H1346" s="33" t="s">
        <v>2407</v>
      </c>
      <c r="I1346" s="30"/>
      <c r="J1346" s="30"/>
      <c r="K1346" s="30"/>
      <c r="L1346" s="30"/>
      <c r="M1346" s="30"/>
      <c r="N1346" s="130">
        <v>550</v>
      </c>
      <c r="O1346" s="157">
        <v>0</v>
      </c>
      <c r="P1346" s="158">
        <f t="shared" si="132"/>
        <v>550</v>
      </c>
      <c r="Q1346" s="398"/>
      <c r="R1346" s="399">
        <v>550</v>
      </c>
      <c r="S1346" s="400"/>
      <c r="T1346" s="401"/>
    </row>
    <row r="1347" spans="1:20">
      <c r="A1347" s="31">
        <f t="shared" si="135"/>
        <v>935</v>
      </c>
      <c r="B1347" s="37"/>
      <c r="C1347" s="33"/>
      <c r="D1347" s="392"/>
      <c r="E1347" s="55"/>
      <c r="F1347" s="55"/>
      <c r="G1347" s="32" t="s">
        <v>2408</v>
      </c>
      <c r="H1347" s="33" t="s">
        <v>2409</v>
      </c>
      <c r="I1347" s="30"/>
      <c r="J1347" s="30"/>
      <c r="K1347" s="30"/>
      <c r="L1347" s="30"/>
      <c r="M1347" s="30"/>
      <c r="N1347" s="130">
        <v>6000</v>
      </c>
      <c r="O1347" s="157">
        <v>0</v>
      </c>
      <c r="P1347" s="158">
        <f t="shared" si="132"/>
        <v>6000</v>
      </c>
      <c r="Q1347" s="398"/>
      <c r="R1347" s="399">
        <v>6000</v>
      </c>
      <c r="S1347" s="400"/>
      <c r="T1347" s="401"/>
    </row>
    <row r="1348" spans="1:20">
      <c r="A1348" s="31">
        <f t="shared" si="135"/>
        <v>936</v>
      </c>
      <c r="B1348" s="37"/>
      <c r="C1348" s="33"/>
      <c r="D1348" s="392"/>
      <c r="E1348" s="55"/>
      <c r="F1348" s="55"/>
      <c r="G1348" s="32" t="s">
        <v>2410</v>
      </c>
      <c r="H1348" s="33" t="s">
        <v>2411</v>
      </c>
      <c r="I1348" s="30"/>
      <c r="J1348" s="30"/>
      <c r="K1348" s="30"/>
      <c r="L1348" s="30"/>
      <c r="M1348" s="30"/>
      <c r="N1348" s="130">
        <v>6400</v>
      </c>
      <c r="O1348" s="157">
        <v>0</v>
      </c>
      <c r="P1348" s="158">
        <f t="shared" si="132"/>
        <v>6400</v>
      </c>
      <c r="Q1348" s="398"/>
      <c r="R1348" s="399">
        <v>6400</v>
      </c>
      <c r="S1348" s="400"/>
      <c r="T1348" s="401"/>
    </row>
    <row r="1349" spans="1:20">
      <c r="A1349" s="31">
        <f t="shared" si="135"/>
        <v>937</v>
      </c>
      <c r="B1349" s="37"/>
      <c r="C1349" s="33"/>
      <c r="D1349" s="392"/>
      <c r="E1349" s="55"/>
      <c r="F1349" s="55"/>
      <c r="G1349" s="32" t="s">
        <v>2410</v>
      </c>
      <c r="H1349" s="33" t="s">
        <v>2412</v>
      </c>
      <c r="I1349" s="30"/>
      <c r="J1349" s="30"/>
      <c r="K1349" s="30"/>
      <c r="L1349" s="30"/>
      <c r="M1349" s="30"/>
      <c r="N1349" s="130">
        <v>7400</v>
      </c>
      <c r="O1349" s="157">
        <v>0</v>
      </c>
      <c r="P1349" s="158">
        <f t="shared" si="132"/>
        <v>7400</v>
      </c>
      <c r="Q1349" s="398"/>
      <c r="R1349" s="399">
        <v>7400</v>
      </c>
      <c r="S1349" s="400"/>
      <c r="T1349" s="401"/>
    </row>
    <row r="1350" spans="1:20">
      <c r="A1350" s="31">
        <f t="shared" si="135"/>
        <v>938</v>
      </c>
      <c r="B1350" s="37"/>
      <c r="C1350" s="33"/>
      <c r="D1350" s="392"/>
      <c r="E1350" s="55"/>
      <c r="F1350" s="55"/>
      <c r="G1350" s="32" t="s">
        <v>2410</v>
      </c>
      <c r="H1350" s="33" t="s">
        <v>2413</v>
      </c>
      <c r="I1350" s="30"/>
      <c r="J1350" s="30"/>
      <c r="K1350" s="30"/>
      <c r="L1350" s="30"/>
      <c r="M1350" s="30"/>
      <c r="N1350" s="130">
        <v>8400</v>
      </c>
      <c r="O1350" s="157">
        <v>0</v>
      </c>
      <c r="P1350" s="158">
        <f t="shared" si="132"/>
        <v>8400</v>
      </c>
      <c r="Q1350" s="398"/>
      <c r="R1350" s="399">
        <v>8400</v>
      </c>
      <c r="S1350" s="400"/>
      <c r="T1350" s="401"/>
    </row>
    <row r="1351" spans="1:20">
      <c r="A1351" s="31">
        <f t="shared" si="135"/>
        <v>939</v>
      </c>
      <c r="B1351" s="37"/>
      <c r="C1351" s="33"/>
      <c r="D1351" s="392"/>
      <c r="E1351" s="55"/>
      <c r="F1351" s="55"/>
      <c r="G1351" s="32" t="s">
        <v>2414</v>
      </c>
      <c r="H1351" s="33" t="s">
        <v>2415</v>
      </c>
      <c r="I1351" s="30"/>
      <c r="J1351" s="30"/>
      <c r="K1351" s="30"/>
      <c r="L1351" s="30"/>
      <c r="M1351" s="30"/>
      <c r="N1351" s="130">
        <v>4500</v>
      </c>
      <c r="O1351" s="157">
        <v>0</v>
      </c>
      <c r="P1351" s="158">
        <f t="shared" si="132"/>
        <v>4500</v>
      </c>
      <c r="Q1351" s="398"/>
      <c r="R1351" s="399">
        <v>4500</v>
      </c>
      <c r="S1351" s="400"/>
      <c r="T1351" s="401"/>
    </row>
    <row r="1352" spans="1:20">
      <c r="A1352" s="31">
        <f t="shared" si="135"/>
        <v>940</v>
      </c>
      <c r="B1352" s="37"/>
      <c r="C1352" s="33"/>
      <c r="D1352" s="392"/>
      <c r="E1352" s="55"/>
      <c r="F1352" s="55"/>
      <c r="G1352" s="32" t="s">
        <v>2416</v>
      </c>
      <c r="H1352" s="33" t="s">
        <v>2417</v>
      </c>
      <c r="I1352" s="30"/>
      <c r="J1352" s="30"/>
      <c r="K1352" s="30"/>
      <c r="L1352" s="30"/>
      <c r="M1352" s="30"/>
      <c r="N1352" s="130">
        <v>8000</v>
      </c>
      <c r="O1352" s="157">
        <v>0</v>
      </c>
      <c r="P1352" s="158">
        <f t="shared" si="132"/>
        <v>8000</v>
      </c>
      <c r="Q1352" s="398"/>
      <c r="R1352" s="399">
        <v>8000</v>
      </c>
      <c r="S1352" s="400"/>
      <c r="T1352" s="401"/>
    </row>
    <row r="1353" spans="1:20">
      <c r="A1353" s="31">
        <f t="shared" si="135"/>
        <v>941</v>
      </c>
      <c r="B1353" s="37"/>
      <c r="C1353" s="33"/>
      <c r="D1353" s="392"/>
      <c r="E1353" s="55"/>
      <c r="F1353" s="55"/>
      <c r="G1353" s="32" t="s">
        <v>2418</v>
      </c>
      <c r="H1353" s="33" t="s">
        <v>2419</v>
      </c>
      <c r="I1353" s="30"/>
      <c r="J1353" s="30"/>
      <c r="K1353" s="30"/>
      <c r="L1353" s="30"/>
      <c r="M1353" s="30"/>
      <c r="N1353" s="130">
        <v>3000</v>
      </c>
      <c r="O1353" s="157">
        <v>0</v>
      </c>
      <c r="P1353" s="158">
        <f t="shared" si="132"/>
        <v>3000</v>
      </c>
      <c r="Q1353" s="398"/>
      <c r="R1353" s="399">
        <v>3000</v>
      </c>
      <c r="S1353" s="400"/>
      <c r="T1353" s="401"/>
    </row>
    <row r="1354" spans="1:20" ht="30">
      <c r="A1354" s="31">
        <f t="shared" si="135"/>
        <v>942</v>
      </c>
      <c r="B1354" s="37"/>
      <c r="C1354" s="33"/>
      <c r="D1354" s="392"/>
      <c r="E1354" s="55"/>
      <c r="F1354" s="55"/>
      <c r="G1354" s="32" t="s">
        <v>2420</v>
      </c>
      <c r="H1354" s="33" t="s">
        <v>2421</v>
      </c>
      <c r="I1354" s="30"/>
      <c r="J1354" s="30"/>
      <c r="K1354" s="30"/>
      <c r="L1354" s="30"/>
      <c r="M1354" s="30"/>
      <c r="N1354" s="130">
        <v>9000</v>
      </c>
      <c r="O1354" s="157">
        <v>0</v>
      </c>
      <c r="P1354" s="158">
        <f t="shared" si="132"/>
        <v>9000</v>
      </c>
      <c r="Q1354" s="398"/>
      <c r="R1354" s="399">
        <v>9000</v>
      </c>
      <c r="S1354" s="400"/>
      <c r="T1354" s="401"/>
    </row>
    <row r="1355" spans="1:20">
      <c r="A1355" s="31">
        <f t="shared" si="135"/>
        <v>943</v>
      </c>
      <c r="B1355" s="37"/>
      <c r="C1355" s="33"/>
      <c r="D1355" s="392"/>
      <c r="E1355" s="55"/>
      <c r="F1355" s="55"/>
      <c r="G1355" s="32" t="s">
        <v>2422</v>
      </c>
      <c r="H1355" s="33" t="s">
        <v>2423</v>
      </c>
      <c r="I1355" s="30"/>
      <c r="J1355" s="30"/>
      <c r="K1355" s="30"/>
      <c r="L1355" s="30"/>
      <c r="M1355" s="30"/>
      <c r="N1355" s="130">
        <v>10000</v>
      </c>
      <c r="O1355" s="157">
        <v>0</v>
      </c>
      <c r="P1355" s="158">
        <f t="shared" si="132"/>
        <v>10000</v>
      </c>
      <c r="Q1355" s="398"/>
      <c r="R1355" s="399">
        <v>10000</v>
      </c>
      <c r="S1355" s="400"/>
      <c r="T1355" s="401"/>
    </row>
    <row r="1356" spans="1:20">
      <c r="A1356" s="31">
        <f t="shared" si="135"/>
        <v>944</v>
      </c>
      <c r="B1356" s="37"/>
      <c r="C1356" s="33"/>
      <c r="D1356" s="392"/>
      <c r="E1356" s="55"/>
      <c r="F1356" s="55"/>
      <c r="G1356" s="32" t="s">
        <v>2424</v>
      </c>
      <c r="H1356" s="33" t="s">
        <v>2425</v>
      </c>
      <c r="I1356" s="30"/>
      <c r="J1356" s="30"/>
      <c r="K1356" s="30"/>
      <c r="L1356" s="30"/>
      <c r="M1356" s="30"/>
      <c r="N1356" s="130">
        <v>500</v>
      </c>
      <c r="O1356" s="157">
        <v>0</v>
      </c>
      <c r="P1356" s="158">
        <f t="shared" si="132"/>
        <v>500</v>
      </c>
      <c r="Q1356" s="398"/>
      <c r="R1356" s="399">
        <v>500</v>
      </c>
      <c r="S1356" s="400"/>
      <c r="T1356" s="401"/>
    </row>
    <row r="1357" spans="1:20">
      <c r="A1357" s="31">
        <f t="shared" si="135"/>
        <v>945</v>
      </c>
      <c r="B1357" s="37"/>
      <c r="C1357" s="33"/>
      <c r="D1357" s="392"/>
      <c r="E1357" s="55"/>
      <c r="F1357" s="55"/>
      <c r="G1357" s="32" t="s">
        <v>2426</v>
      </c>
      <c r="H1357" s="33" t="s">
        <v>2427</v>
      </c>
      <c r="I1357" s="30"/>
      <c r="J1357" s="30"/>
      <c r="K1357" s="30"/>
      <c r="L1357" s="30"/>
      <c r="M1357" s="30"/>
      <c r="N1357" s="130">
        <v>4900</v>
      </c>
      <c r="O1357" s="157">
        <v>0</v>
      </c>
      <c r="P1357" s="158">
        <f t="shared" si="132"/>
        <v>4900</v>
      </c>
      <c r="Q1357" s="398"/>
      <c r="R1357" s="399">
        <v>4900</v>
      </c>
      <c r="S1357" s="400"/>
      <c r="T1357" s="401"/>
    </row>
    <row r="1358" spans="1:20">
      <c r="A1358" s="31">
        <f t="shared" si="135"/>
        <v>946</v>
      </c>
      <c r="B1358" s="37"/>
      <c r="C1358" s="33"/>
      <c r="D1358" s="392"/>
      <c r="E1358" s="55"/>
      <c r="F1358" s="55"/>
      <c r="G1358" s="32" t="s">
        <v>2428</v>
      </c>
      <c r="H1358" s="33" t="s">
        <v>2429</v>
      </c>
      <c r="I1358" s="30"/>
      <c r="J1358" s="30"/>
      <c r="K1358" s="30"/>
      <c r="L1358" s="30"/>
      <c r="M1358" s="30"/>
      <c r="N1358" s="130">
        <v>1600</v>
      </c>
      <c r="O1358" s="157">
        <v>0</v>
      </c>
      <c r="P1358" s="158">
        <f t="shared" si="132"/>
        <v>1600</v>
      </c>
      <c r="Q1358" s="398"/>
      <c r="R1358" s="399">
        <v>1600</v>
      </c>
      <c r="S1358" s="400"/>
      <c r="T1358" s="401"/>
    </row>
    <row r="1359" spans="1:20">
      <c r="A1359" s="31">
        <f t="shared" si="135"/>
        <v>947</v>
      </c>
      <c r="B1359" s="37"/>
      <c r="C1359" s="33"/>
      <c r="D1359" s="392"/>
      <c r="E1359" s="55"/>
      <c r="F1359" s="55"/>
      <c r="G1359" s="32" t="s">
        <v>2430</v>
      </c>
      <c r="H1359" s="33" t="s">
        <v>2431</v>
      </c>
      <c r="I1359" s="30"/>
      <c r="J1359" s="30"/>
      <c r="K1359" s="30"/>
      <c r="L1359" s="30"/>
      <c r="M1359" s="30"/>
      <c r="N1359" s="130">
        <v>2700</v>
      </c>
      <c r="O1359" s="157">
        <v>0</v>
      </c>
      <c r="P1359" s="158">
        <f t="shared" si="132"/>
        <v>2700</v>
      </c>
      <c r="Q1359" s="398"/>
      <c r="R1359" s="399">
        <v>2700</v>
      </c>
      <c r="S1359" s="400"/>
      <c r="T1359" s="401"/>
    </row>
    <row r="1360" spans="1:20" ht="30">
      <c r="A1360" s="31">
        <f t="shared" si="135"/>
        <v>948</v>
      </c>
      <c r="B1360" s="37"/>
      <c r="C1360" s="33"/>
      <c r="D1360" s="392"/>
      <c r="E1360" s="55"/>
      <c r="F1360" s="55"/>
      <c r="G1360" s="32" t="s">
        <v>2432</v>
      </c>
      <c r="H1360" s="33" t="s">
        <v>2433</v>
      </c>
      <c r="I1360" s="30"/>
      <c r="J1360" s="30"/>
      <c r="K1360" s="30"/>
      <c r="L1360" s="30"/>
      <c r="M1360" s="30"/>
      <c r="N1360" s="130">
        <v>7500</v>
      </c>
      <c r="O1360" s="157">
        <v>0</v>
      </c>
      <c r="P1360" s="158">
        <f t="shared" si="132"/>
        <v>7500</v>
      </c>
      <c r="Q1360" s="398"/>
      <c r="R1360" s="399">
        <v>7500</v>
      </c>
      <c r="S1360" s="400"/>
      <c r="T1360" s="401"/>
    </row>
    <row r="1361" spans="1:20" ht="30">
      <c r="A1361" s="31">
        <f t="shared" si="135"/>
        <v>949</v>
      </c>
      <c r="B1361" s="37"/>
      <c r="C1361" s="33"/>
      <c r="D1361" s="392"/>
      <c r="E1361" s="55"/>
      <c r="F1361" s="55"/>
      <c r="G1361" s="32" t="s">
        <v>2434</v>
      </c>
      <c r="H1361" s="33" t="s">
        <v>2435</v>
      </c>
      <c r="I1361" s="30"/>
      <c r="J1361" s="30"/>
      <c r="K1361" s="30"/>
      <c r="L1361" s="30"/>
      <c r="M1361" s="30"/>
      <c r="N1361" s="130">
        <v>8500</v>
      </c>
      <c r="O1361" s="157">
        <v>0</v>
      </c>
      <c r="P1361" s="158">
        <f t="shared" si="132"/>
        <v>8500</v>
      </c>
      <c r="Q1361" s="398"/>
      <c r="R1361" s="399">
        <v>8500</v>
      </c>
      <c r="S1361" s="400"/>
      <c r="T1361" s="401"/>
    </row>
    <row r="1362" spans="1:20" ht="30">
      <c r="A1362" s="31">
        <f t="shared" si="135"/>
        <v>950</v>
      </c>
      <c r="B1362" s="37"/>
      <c r="C1362" s="33"/>
      <c r="D1362" s="392"/>
      <c r="E1362" s="55"/>
      <c r="F1362" s="55"/>
      <c r="G1362" s="32" t="s">
        <v>2436</v>
      </c>
      <c r="H1362" s="33" t="s">
        <v>2437</v>
      </c>
      <c r="I1362" s="30"/>
      <c r="J1362" s="30"/>
      <c r="K1362" s="30"/>
      <c r="L1362" s="30"/>
      <c r="M1362" s="30"/>
      <c r="N1362" s="130">
        <v>9500</v>
      </c>
      <c r="O1362" s="157">
        <v>0</v>
      </c>
      <c r="P1362" s="158">
        <f t="shared" si="132"/>
        <v>9500</v>
      </c>
      <c r="Q1362" s="398"/>
      <c r="R1362" s="399">
        <v>9500</v>
      </c>
      <c r="S1362" s="400"/>
      <c r="T1362" s="401"/>
    </row>
    <row r="1363" spans="1:20">
      <c r="A1363" s="31">
        <f t="shared" si="135"/>
        <v>951</v>
      </c>
      <c r="B1363" s="37"/>
      <c r="C1363" s="33"/>
      <c r="D1363" s="392"/>
      <c r="E1363" s="55"/>
      <c r="F1363" s="55"/>
      <c r="G1363" s="32" t="s">
        <v>2438</v>
      </c>
      <c r="H1363" s="33" t="s">
        <v>2439</v>
      </c>
      <c r="I1363" s="30"/>
      <c r="J1363" s="30"/>
      <c r="K1363" s="30"/>
      <c r="L1363" s="30"/>
      <c r="M1363" s="30"/>
      <c r="N1363" s="130">
        <v>3300</v>
      </c>
      <c r="O1363" s="157">
        <v>0</v>
      </c>
      <c r="P1363" s="158">
        <f t="shared" si="132"/>
        <v>3300</v>
      </c>
      <c r="Q1363" s="398"/>
      <c r="R1363" s="399">
        <v>3300</v>
      </c>
      <c r="S1363" s="400"/>
      <c r="T1363" s="401"/>
    </row>
    <row r="1364" spans="1:20">
      <c r="A1364" s="31">
        <f t="shared" si="135"/>
        <v>952</v>
      </c>
      <c r="B1364" s="37"/>
      <c r="C1364" s="33"/>
      <c r="D1364" s="392"/>
      <c r="E1364" s="55"/>
      <c r="F1364" s="55"/>
      <c r="G1364" s="32" t="s">
        <v>2440</v>
      </c>
      <c r="H1364" s="33" t="s">
        <v>2441</v>
      </c>
      <c r="I1364" s="30"/>
      <c r="J1364" s="30"/>
      <c r="K1364" s="30"/>
      <c r="L1364" s="30"/>
      <c r="M1364" s="30"/>
      <c r="N1364" s="130">
        <v>500</v>
      </c>
      <c r="O1364" s="157">
        <v>0</v>
      </c>
      <c r="P1364" s="158">
        <f t="shared" si="132"/>
        <v>500</v>
      </c>
      <c r="Q1364" s="398"/>
      <c r="R1364" s="399">
        <v>500</v>
      </c>
      <c r="S1364" s="400"/>
      <c r="T1364" s="401"/>
    </row>
    <row r="1365" spans="1:20">
      <c r="A1365" s="31">
        <f t="shared" si="135"/>
        <v>953</v>
      </c>
      <c r="B1365" s="37"/>
      <c r="C1365" s="33"/>
      <c r="D1365" s="392"/>
      <c r="E1365" s="55"/>
      <c r="F1365" s="55"/>
      <c r="G1365" s="32" t="s">
        <v>2335</v>
      </c>
      <c r="H1365" s="33" t="s">
        <v>2442</v>
      </c>
      <c r="I1365" s="30"/>
      <c r="J1365" s="30"/>
      <c r="K1365" s="30"/>
      <c r="L1365" s="30"/>
      <c r="M1365" s="30"/>
      <c r="N1365" s="130">
        <v>3000</v>
      </c>
      <c r="O1365" s="157">
        <v>0</v>
      </c>
      <c r="P1365" s="158">
        <f t="shared" si="132"/>
        <v>3000</v>
      </c>
      <c r="Q1365" s="398"/>
      <c r="R1365" s="399">
        <v>3000</v>
      </c>
      <c r="S1365" s="400"/>
      <c r="T1365" s="401"/>
    </row>
    <row r="1366" spans="1:20">
      <c r="A1366" s="31">
        <f t="shared" si="135"/>
        <v>954</v>
      </c>
      <c r="B1366" s="37"/>
      <c r="C1366" s="33"/>
      <c r="D1366" s="392"/>
      <c r="E1366" s="55"/>
      <c r="F1366" s="55"/>
      <c r="G1366" s="32" t="s">
        <v>2443</v>
      </c>
      <c r="H1366" s="33" t="s">
        <v>2444</v>
      </c>
      <c r="I1366" s="30"/>
      <c r="J1366" s="30"/>
      <c r="K1366" s="30"/>
      <c r="L1366" s="30"/>
      <c r="M1366" s="30"/>
      <c r="N1366" s="130">
        <v>10000</v>
      </c>
      <c r="O1366" s="157">
        <v>0</v>
      </c>
      <c r="P1366" s="158">
        <f t="shared" si="132"/>
        <v>10000</v>
      </c>
      <c r="Q1366" s="398"/>
      <c r="R1366" s="399">
        <v>10000</v>
      </c>
      <c r="S1366" s="400"/>
      <c r="T1366" s="401"/>
    </row>
    <row r="1367" spans="1:20">
      <c r="A1367" s="31">
        <f t="shared" si="135"/>
        <v>955</v>
      </c>
      <c r="B1367" s="37"/>
      <c r="C1367" s="33"/>
      <c r="D1367" s="392"/>
      <c r="E1367" s="55"/>
      <c r="F1367" s="55"/>
      <c r="G1367" s="32" t="s">
        <v>2445</v>
      </c>
      <c r="H1367" s="33" t="s">
        <v>2446</v>
      </c>
      <c r="I1367" s="30"/>
      <c r="J1367" s="30"/>
      <c r="K1367" s="30"/>
      <c r="L1367" s="30"/>
      <c r="M1367" s="30"/>
      <c r="N1367" s="130">
        <v>3000</v>
      </c>
      <c r="O1367" s="157">
        <v>0</v>
      </c>
      <c r="P1367" s="158">
        <f t="shared" si="132"/>
        <v>3000</v>
      </c>
      <c r="Q1367" s="398"/>
      <c r="R1367" s="399">
        <v>3000</v>
      </c>
      <c r="S1367" s="400"/>
      <c r="T1367" s="401"/>
    </row>
    <row r="1368" spans="1:20">
      <c r="A1368" s="31">
        <f t="shared" si="135"/>
        <v>956</v>
      </c>
      <c r="B1368" s="37"/>
      <c r="C1368" s="33"/>
      <c r="D1368" s="392"/>
      <c r="E1368" s="55"/>
      <c r="F1368" s="55"/>
      <c r="G1368" s="32" t="s">
        <v>2447</v>
      </c>
      <c r="H1368" s="33" t="s">
        <v>2448</v>
      </c>
      <c r="I1368" s="30"/>
      <c r="J1368" s="30"/>
      <c r="K1368" s="30"/>
      <c r="L1368" s="30"/>
      <c r="M1368" s="30"/>
      <c r="N1368" s="130">
        <v>5300</v>
      </c>
      <c r="O1368" s="157">
        <v>0</v>
      </c>
      <c r="P1368" s="158">
        <f t="shared" si="132"/>
        <v>5300</v>
      </c>
      <c r="Q1368" s="398"/>
      <c r="R1368" s="399">
        <v>5300</v>
      </c>
      <c r="S1368" s="400"/>
      <c r="T1368" s="401"/>
    </row>
    <row r="1369" spans="1:20">
      <c r="A1369" s="31">
        <f t="shared" si="135"/>
        <v>957</v>
      </c>
      <c r="B1369" s="37"/>
      <c r="C1369" s="33"/>
      <c r="D1369" s="392"/>
      <c r="E1369" s="55"/>
      <c r="F1369" s="55"/>
      <c r="G1369" s="32" t="s">
        <v>2449</v>
      </c>
      <c r="H1369" s="33" t="s">
        <v>2450</v>
      </c>
      <c r="I1369" s="30"/>
      <c r="J1369" s="30"/>
      <c r="K1369" s="30"/>
      <c r="L1369" s="30"/>
      <c r="M1369" s="30"/>
      <c r="N1369" s="130">
        <v>5000</v>
      </c>
      <c r="O1369" s="157">
        <v>0</v>
      </c>
      <c r="P1369" s="158">
        <f t="shared" si="132"/>
        <v>5000</v>
      </c>
      <c r="Q1369" s="398"/>
      <c r="R1369" s="399">
        <v>5000</v>
      </c>
      <c r="S1369" s="400"/>
      <c r="T1369" s="401"/>
    </row>
    <row r="1370" spans="1:20">
      <c r="A1370" s="31">
        <f t="shared" si="135"/>
        <v>958</v>
      </c>
      <c r="B1370" s="37"/>
      <c r="C1370" s="33"/>
      <c r="D1370" s="392"/>
      <c r="E1370" s="55"/>
      <c r="F1370" s="55"/>
      <c r="G1370" s="32" t="s">
        <v>2451</v>
      </c>
      <c r="H1370" s="33" t="s">
        <v>2452</v>
      </c>
      <c r="I1370" s="30"/>
      <c r="J1370" s="30"/>
      <c r="K1370" s="30"/>
      <c r="L1370" s="30"/>
      <c r="M1370" s="30"/>
      <c r="N1370" s="130">
        <v>500</v>
      </c>
      <c r="O1370" s="157">
        <v>0</v>
      </c>
      <c r="P1370" s="158">
        <f t="shared" si="132"/>
        <v>500</v>
      </c>
      <c r="Q1370" s="398"/>
      <c r="R1370" s="399">
        <v>500</v>
      </c>
      <c r="S1370" s="400"/>
      <c r="T1370" s="401"/>
    </row>
    <row r="1371" spans="1:20">
      <c r="A1371" s="31">
        <f t="shared" si="135"/>
        <v>959</v>
      </c>
      <c r="B1371" s="37"/>
      <c r="C1371" s="33"/>
      <c r="D1371" s="392"/>
      <c r="E1371" s="55"/>
      <c r="F1371" s="55"/>
      <c r="G1371" s="32" t="s">
        <v>2453</v>
      </c>
      <c r="H1371" s="33" t="s">
        <v>560</v>
      </c>
      <c r="I1371" s="30"/>
      <c r="J1371" s="30"/>
      <c r="K1371" s="30"/>
      <c r="L1371" s="30"/>
      <c r="M1371" s="30"/>
      <c r="N1371" s="130">
        <v>400</v>
      </c>
      <c r="O1371" s="157">
        <v>0</v>
      </c>
      <c r="P1371" s="158">
        <f t="shared" si="132"/>
        <v>400</v>
      </c>
      <c r="Q1371" s="398"/>
      <c r="R1371" s="399">
        <v>400</v>
      </c>
      <c r="S1371" s="400"/>
      <c r="T1371" s="401"/>
    </row>
    <row r="1372" spans="1:20">
      <c r="A1372" s="31">
        <f t="shared" si="135"/>
        <v>960</v>
      </c>
      <c r="B1372" s="37"/>
      <c r="C1372" s="33"/>
      <c r="D1372" s="392"/>
      <c r="E1372" s="55"/>
      <c r="F1372" s="55"/>
      <c r="G1372" s="32" t="s">
        <v>2454</v>
      </c>
      <c r="H1372" s="33" t="s">
        <v>2455</v>
      </c>
      <c r="I1372" s="30"/>
      <c r="J1372" s="30"/>
      <c r="K1372" s="30"/>
      <c r="L1372" s="30"/>
      <c r="M1372" s="30"/>
      <c r="N1372" s="130">
        <v>3000</v>
      </c>
      <c r="O1372" s="157">
        <v>0</v>
      </c>
      <c r="P1372" s="158">
        <f t="shared" si="132"/>
        <v>3000</v>
      </c>
      <c r="Q1372" s="398"/>
      <c r="R1372" s="399">
        <v>3000</v>
      </c>
      <c r="S1372" s="400"/>
      <c r="T1372" s="401"/>
    </row>
    <row r="1373" spans="1:20">
      <c r="A1373" s="31">
        <f t="shared" si="135"/>
        <v>961</v>
      </c>
      <c r="B1373" s="37"/>
      <c r="C1373" s="33"/>
      <c r="D1373" s="392"/>
      <c r="E1373" s="55"/>
      <c r="F1373" s="55"/>
      <c r="G1373" s="32" t="s">
        <v>2456</v>
      </c>
      <c r="H1373" s="33" t="s">
        <v>2457</v>
      </c>
      <c r="I1373" s="30"/>
      <c r="J1373" s="30"/>
      <c r="K1373" s="30"/>
      <c r="L1373" s="30"/>
      <c r="M1373" s="30"/>
      <c r="N1373" s="130">
        <v>3000</v>
      </c>
      <c r="O1373" s="157">
        <v>0</v>
      </c>
      <c r="P1373" s="158">
        <f t="shared" si="132"/>
        <v>3000</v>
      </c>
      <c r="Q1373" s="398"/>
      <c r="R1373" s="399">
        <v>3000</v>
      </c>
      <c r="S1373" s="400"/>
      <c r="T1373" s="401"/>
    </row>
    <row r="1374" spans="1:20">
      <c r="A1374" s="31">
        <f t="shared" si="135"/>
        <v>962</v>
      </c>
      <c r="B1374" s="37"/>
      <c r="C1374" s="33"/>
      <c r="D1374" s="392"/>
      <c r="E1374" s="55"/>
      <c r="F1374" s="55"/>
      <c r="G1374" s="32" t="s">
        <v>2458</v>
      </c>
      <c r="H1374" s="33" t="s">
        <v>2459</v>
      </c>
      <c r="I1374" s="30"/>
      <c r="J1374" s="30"/>
      <c r="K1374" s="30"/>
      <c r="L1374" s="30"/>
      <c r="M1374" s="30"/>
      <c r="N1374" s="130">
        <v>3000</v>
      </c>
      <c r="O1374" s="157">
        <v>0</v>
      </c>
      <c r="P1374" s="158">
        <f t="shared" si="132"/>
        <v>3000</v>
      </c>
      <c r="Q1374" s="398"/>
      <c r="R1374" s="399">
        <v>3000</v>
      </c>
      <c r="S1374" s="400"/>
      <c r="T1374" s="401"/>
    </row>
    <row r="1375" spans="1:20">
      <c r="A1375" s="31">
        <f t="shared" si="135"/>
        <v>963</v>
      </c>
      <c r="B1375" s="37"/>
      <c r="C1375" s="33"/>
      <c r="D1375" s="392"/>
      <c r="E1375" s="55"/>
      <c r="F1375" s="55"/>
      <c r="G1375" s="32" t="s">
        <v>2460</v>
      </c>
      <c r="H1375" s="33" t="s">
        <v>2461</v>
      </c>
      <c r="I1375" s="30"/>
      <c r="J1375" s="30"/>
      <c r="K1375" s="30"/>
      <c r="L1375" s="30"/>
      <c r="M1375" s="30"/>
      <c r="N1375" s="130">
        <v>3000</v>
      </c>
      <c r="O1375" s="157">
        <v>0</v>
      </c>
      <c r="P1375" s="158">
        <f t="shared" si="132"/>
        <v>3000</v>
      </c>
      <c r="Q1375" s="398"/>
      <c r="R1375" s="399">
        <v>3000</v>
      </c>
      <c r="S1375" s="400"/>
      <c r="T1375" s="401"/>
    </row>
    <row r="1376" spans="1:20">
      <c r="A1376" s="31">
        <f t="shared" si="135"/>
        <v>964</v>
      </c>
      <c r="B1376" s="37"/>
      <c r="C1376" s="33"/>
      <c r="D1376" s="392"/>
      <c r="E1376" s="55"/>
      <c r="F1376" s="55"/>
      <c r="G1376" s="32" t="s">
        <v>2462</v>
      </c>
      <c r="H1376" s="33" t="s">
        <v>2463</v>
      </c>
      <c r="I1376" s="30"/>
      <c r="J1376" s="30"/>
      <c r="K1376" s="30"/>
      <c r="L1376" s="30"/>
      <c r="M1376" s="30"/>
      <c r="N1376" s="130">
        <v>3000</v>
      </c>
      <c r="O1376" s="157">
        <v>0</v>
      </c>
      <c r="P1376" s="158">
        <f t="shared" si="132"/>
        <v>3000</v>
      </c>
      <c r="Q1376" s="398"/>
      <c r="R1376" s="399">
        <v>3000</v>
      </c>
      <c r="S1376" s="400"/>
      <c r="T1376" s="401"/>
    </row>
    <row r="1377" spans="1:20">
      <c r="A1377" s="31"/>
      <c r="B1377" s="37"/>
      <c r="C1377" s="33"/>
      <c r="D1377" s="392"/>
      <c r="E1377" s="55"/>
      <c r="F1377" s="55"/>
      <c r="G1377" s="32"/>
      <c r="H1377" s="28" t="s">
        <v>2464</v>
      </c>
      <c r="I1377" s="30"/>
      <c r="J1377" s="30"/>
      <c r="K1377" s="30"/>
      <c r="L1377" s="30"/>
      <c r="M1377" s="30"/>
      <c r="N1377" s="130"/>
      <c r="O1377" s="157"/>
      <c r="P1377" s="158"/>
      <c r="Q1377" s="398"/>
      <c r="R1377" s="399"/>
      <c r="S1377" s="400"/>
      <c r="T1377" s="401"/>
    </row>
    <row r="1378" spans="1:20">
      <c r="A1378" s="31">
        <v>965</v>
      </c>
      <c r="B1378" s="37"/>
      <c r="C1378" s="33"/>
      <c r="D1378" s="392"/>
      <c r="E1378" s="55"/>
      <c r="F1378" s="55"/>
      <c r="G1378" s="32" t="s">
        <v>564</v>
      </c>
      <c r="H1378" s="33" t="s">
        <v>2465</v>
      </c>
      <c r="I1378" s="30"/>
      <c r="J1378" s="30"/>
      <c r="K1378" s="30"/>
      <c r="L1378" s="30"/>
      <c r="M1378" s="30"/>
      <c r="N1378" s="130">
        <v>200</v>
      </c>
      <c r="O1378" s="157">
        <v>0</v>
      </c>
      <c r="P1378" s="158">
        <f t="shared" si="132"/>
        <v>200</v>
      </c>
      <c r="Q1378" s="398"/>
      <c r="R1378" s="399">
        <v>200</v>
      </c>
      <c r="S1378" s="400"/>
      <c r="T1378" s="401"/>
    </row>
    <row r="1379" spans="1:20">
      <c r="A1379" s="31">
        <f>A1378+1</f>
        <v>966</v>
      </c>
      <c r="B1379" s="37"/>
      <c r="C1379" s="33"/>
      <c r="D1379" s="392"/>
      <c r="E1379" s="55"/>
      <c r="F1379" s="55"/>
      <c r="G1379" s="32" t="s">
        <v>441</v>
      </c>
      <c r="H1379" s="33" t="s">
        <v>2466</v>
      </c>
      <c r="I1379" s="30"/>
      <c r="J1379" s="30"/>
      <c r="K1379" s="30"/>
      <c r="L1379" s="30"/>
      <c r="M1379" s="30"/>
      <c r="N1379" s="130">
        <v>250</v>
      </c>
      <c r="O1379" s="157">
        <v>0</v>
      </c>
      <c r="P1379" s="158">
        <f t="shared" si="132"/>
        <v>250</v>
      </c>
      <c r="Q1379" s="398"/>
      <c r="R1379" s="399">
        <v>250</v>
      </c>
      <c r="S1379" s="400"/>
      <c r="T1379" s="401"/>
    </row>
    <row r="1380" spans="1:20">
      <c r="A1380" s="31">
        <f t="shared" ref="A1380:A1384" si="136">A1379+1</f>
        <v>967</v>
      </c>
      <c r="B1380" s="37"/>
      <c r="C1380" s="33"/>
      <c r="D1380" s="392"/>
      <c r="E1380" s="55"/>
      <c r="F1380" s="55"/>
      <c r="G1380" s="32" t="s">
        <v>2467</v>
      </c>
      <c r="H1380" s="33" t="s">
        <v>2468</v>
      </c>
      <c r="I1380" s="30"/>
      <c r="J1380" s="30"/>
      <c r="K1380" s="30"/>
      <c r="L1380" s="30"/>
      <c r="M1380" s="30"/>
      <c r="N1380" s="130">
        <v>200</v>
      </c>
      <c r="O1380" s="157">
        <v>0</v>
      </c>
      <c r="P1380" s="158">
        <f t="shared" si="132"/>
        <v>200</v>
      </c>
      <c r="Q1380" s="398"/>
      <c r="R1380" s="399">
        <v>200</v>
      </c>
      <c r="S1380" s="400"/>
      <c r="T1380" s="401"/>
    </row>
    <row r="1381" spans="1:20">
      <c r="A1381" s="31">
        <f t="shared" si="136"/>
        <v>968</v>
      </c>
      <c r="B1381" s="37"/>
      <c r="C1381" s="33"/>
      <c r="D1381" s="392"/>
      <c r="E1381" s="55"/>
      <c r="F1381" s="55"/>
      <c r="G1381" s="32" t="s">
        <v>2469</v>
      </c>
      <c r="H1381" s="33" t="s">
        <v>2470</v>
      </c>
      <c r="I1381" s="30"/>
      <c r="J1381" s="30"/>
      <c r="K1381" s="30"/>
      <c r="L1381" s="30"/>
      <c r="M1381" s="30"/>
      <c r="N1381" s="130">
        <v>500</v>
      </c>
      <c r="O1381" s="157">
        <v>0</v>
      </c>
      <c r="P1381" s="158">
        <f t="shared" si="132"/>
        <v>500</v>
      </c>
      <c r="Q1381" s="398"/>
      <c r="R1381" s="399">
        <v>500</v>
      </c>
      <c r="S1381" s="400"/>
      <c r="T1381" s="401"/>
    </row>
    <row r="1382" spans="1:20">
      <c r="A1382" s="31">
        <f t="shared" si="136"/>
        <v>969</v>
      </c>
      <c r="B1382" s="37"/>
      <c r="C1382" s="33"/>
      <c r="D1382" s="392"/>
      <c r="E1382" s="55"/>
      <c r="F1382" s="55"/>
      <c r="G1382" s="32" t="s">
        <v>2469</v>
      </c>
      <c r="H1382" s="33" t="s">
        <v>2471</v>
      </c>
      <c r="I1382" s="30"/>
      <c r="J1382" s="30"/>
      <c r="K1382" s="30"/>
      <c r="L1382" s="30"/>
      <c r="M1382" s="30"/>
      <c r="N1382" s="130">
        <v>550</v>
      </c>
      <c r="O1382" s="157">
        <v>0</v>
      </c>
      <c r="P1382" s="158">
        <f t="shared" si="132"/>
        <v>550</v>
      </c>
      <c r="Q1382" s="398"/>
      <c r="R1382" s="399">
        <v>550</v>
      </c>
      <c r="S1382" s="400"/>
      <c r="T1382" s="401"/>
    </row>
    <row r="1383" spans="1:20">
      <c r="A1383" s="31">
        <f t="shared" si="136"/>
        <v>970</v>
      </c>
      <c r="B1383" s="37"/>
      <c r="C1383" s="33"/>
      <c r="D1383" s="392"/>
      <c r="E1383" s="55"/>
      <c r="F1383" s="55"/>
      <c r="G1383" s="32" t="s">
        <v>2469</v>
      </c>
      <c r="H1383" s="33" t="s">
        <v>2472</v>
      </c>
      <c r="I1383" s="30"/>
      <c r="J1383" s="30"/>
      <c r="K1383" s="30"/>
      <c r="L1383" s="30"/>
      <c r="M1383" s="30"/>
      <c r="N1383" s="130">
        <v>500</v>
      </c>
      <c r="O1383" s="157">
        <v>0</v>
      </c>
      <c r="P1383" s="158">
        <f t="shared" si="132"/>
        <v>500</v>
      </c>
      <c r="Q1383" s="398"/>
      <c r="R1383" s="399">
        <v>480</v>
      </c>
      <c r="S1383" s="400"/>
      <c r="T1383" s="401"/>
    </row>
    <row r="1384" spans="1:20">
      <c r="A1384" s="31">
        <f t="shared" si="136"/>
        <v>971</v>
      </c>
      <c r="B1384" s="37"/>
      <c r="C1384" s="33"/>
      <c r="D1384" s="392"/>
      <c r="E1384" s="55"/>
      <c r="F1384" s="55"/>
      <c r="G1384" s="32" t="s">
        <v>2469</v>
      </c>
      <c r="H1384" s="33" t="s">
        <v>2473</v>
      </c>
      <c r="I1384" s="30"/>
      <c r="J1384" s="30"/>
      <c r="K1384" s="30"/>
      <c r="L1384" s="30"/>
      <c r="M1384" s="30"/>
      <c r="N1384" s="130">
        <v>650</v>
      </c>
      <c r="O1384" s="157">
        <v>0</v>
      </c>
      <c r="P1384" s="158">
        <f t="shared" si="132"/>
        <v>650</v>
      </c>
      <c r="Q1384" s="398"/>
      <c r="R1384" s="399">
        <v>650</v>
      </c>
      <c r="S1384" s="400"/>
      <c r="T1384" s="401"/>
    </row>
    <row r="1385" spans="1:20">
      <c r="A1385" s="31"/>
      <c r="B1385" s="37"/>
      <c r="C1385" s="33"/>
      <c r="D1385" s="392"/>
      <c r="E1385" s="55"/>
      <c r="F1385" s="55"/>
      <c r="G1385" s="32"/>
      <c r="H1385" s="28" t="s">
        <v>2474</v>
      </c>
      <c r="I1385" s="30"/>
      <c r="J1385" s="30"/>
      <c r="K1385" s="30"/>
      <c r="L1385" s="30"/>
      <c r="M1385" s="30"/>
      <c r="N1385" s="130"/>
      <c r="O1385" s="157"/>
      <c r="P1385" s="158"/>
      <c r="Q1385" s="398"/>
      <c r="R1385" s="399"/>
    </row>
    <row r="1386" spans="1:20" ht="30">
      <c r="A1386" s="31">
        <v>972</v>
      </c>
      <c r="B1386" s="37"/>
      <c r="C1386" s="33"/>
      <c r="D1386" s="392"/>
      <c r="E1386" s="55"/>
      <c r="F1386" s="55"/>
      <c r="G1386" s="32" t="s">
        <v>2475</v>
      </c>
      <c r="H1386" s="33" t="s">
        <v>2476</v>
      </c>
      <c r="I1386" s="30"/>
      <c r="J1386" s="30"/>
      <c r="K1386" s="30"/>
      <c r="L1386" s="30"/>
      <c r="M1386" s="30"/>
      <c r="N1386" s="130">
        <v>15000</v>
      </c>
      <c r="O1386" s="157">
        <v>0</v>
      </c>
      <c r="P1386" s="158">
        <f t="shared" si="132"/>
        <v>15000</v>
      </c>
      <c r="Q1386" s="398"/>
      <c r="R1386" s="399"/>
      <c r="S1386" s="400"/>
      <c r="T1386" s="401"/>
    </row>
    <row r="1387" spans="1:20" ht="18.75" customHeight="1">
      <c r="A1387" s="31"/>
      <c r="B1387" s="37"/>
      <c r="C1387" s="33"/>
      <c r="D1387" s="392"/>
      <c r="E1387" s="55"/>
      <c r="F1387" s="55"/>
      <c r="G1387" s="32"/>
      <c r="H1387" s="28" t="s">
        <v>2477</v>
      </c>
      <c r="I1387" s="30"/>
      <c r="J1387" s="30"/>
      <c r="K1387" s="30"/>
      <c r="L1387" s="30"/>
      <c r="M1387" s="30"/>
      <c r="N1387" s="130"/>
      <c r="O1387" s="157"/>
      <c r="P1387" s="158"/>
      <c r="Q1387" s="398"/>
      <c r="R1387" s="399"/>
    </row>
    <row r="1388" spans="1:20">
      <c r="A1388" s="31"/>
      <c r="B1388" s="37"/>
      <c r="C1388" s="33"/>
      <c r="D1388" s="392"/>
      <c r="E1388" s="55"/>
      <c r="F1388" s="55"/>
      <c r="G1388" s="446"/>
      <c r="H1388" s="447" t="s">
        <v>2478</v>
      </c>
      <c r="I1388" s="451"/>
      <c r="J1388" s="451"/>
      <c r="K1388" s="451"/>
      <c r="L1388" s="451"/>
      <c r="M1388" s="451"/>
      <c r="N1388" s="344"/>
      <c r="O1388" s="345"/>
      <c r="P1388" s="158"/>
      <c r="Q1388" s="452"/>
      <c r="R1388" s="453"/>
      <c r="S1388" s="454"/>
      <c r="T1388" s="455"/>
    </row>
    <row r="1389" spans="1:20" ht="30">
      <c r="A1389" s="31">
        <v>973</v>
      </c>
      <c r="B1389" s="37"/>
      <c r="C1389" s="33"/>
      <c r="D1389" s="392"/>
      <c r="E1389" s="55"/>
      <c r="F1389" s="55"/>
      <c r="G1389" s="448" t="s">
        <v>2479</v>
      </c>
      <c r="H1389" s="317" t="s">
        <v>2480</v>
      </c>
      <c r="I1389" s="451"/>
      <c r="J1389" s="451"/>
      <c r="K1389" s="451"/>
      <c r="L1389" s="451"/>
      <c r="M1389" s="451"/>
      <c r="N1389" s="344">
        <v>1700</v>
      </c>
      <c r="O1389" s="345">
        <v>0</v>
      </c>
      <c r="P1389" s="158">
        <f t="shared" si="132"/>
        <v>1700</v>
      </c>
      <c r="Q1389" s="452"/>
      <c r="R1389" s="453"/>
      <c r="S1389" s="456"/>
      <c r="T1389" s="457"/>
    </row>
    <row r="1390" spans="1:20" ht="30">
      <c r="A1390" s="31">
        <v>974</v>
      </c>
      <c r="B1390" s="37"/>
      <c r="C1390" s="33"/>
      <c r="D1390" s="392"/>
      <c r="E1390" s="55"/>
      <c r="F1390" s="55"/>
      <c r="G1390" s="448" t="s">
        <v>2479</v>
      </c>
      <c r="H1390" s="317" t="s">
        <v>2481</v>
      </c>
      <c r="I1390" s="451"/>
      <c r="J1390" s="451"/>
      <c r="K1390" s="451"/>
      <c r="L1390" s="451"/>
      <c r="M1390" s="451"/>
      <c r="N1390" s="344">
        <v>1900</v>
      </c>
      <c r="O1390" s="345">
        <v>0</v>
      </c>
      <c r="P1390" s="158">
        <f t="shared" si="132"/>
        <v>1900</v>
      </c>
      <c r="Q1390" s="452"/>
      <c r="R1390" s="453"/>
      <c r="S1390" s="456"/>
      <c r="T1390" s="457"/>
    </row>
    <row r="1391" spans="1:20" ht="30">
      <c r="A1391" s="31">
        <v>975</v>
      </c>
      <c r="B1391" s="37"/>
      <c r="C1391" s="33"/>
      <c r="D1391" s="392"/>
      <c r="E1391" s="55"/>
      <c r="F1391" s="55"/>
      <c r="G1391" s="448" t="s">
        <v>2479</v>
      </c>
      <c r="H1391" s="317" t="s">
        <v>2482</v>
      </c>
      <c r="I1391" s="451"/>
      <c r="J1391" s="451"/>
      <c r="K1391" s="451"/>
      <c r="L1391" s="451"/>
      <c r="M1391" s="451"/>
      <c r="N1391" s="344">
        <v>1350</v>
      </c>
      <c r="O1391" s="345">
        <v>0</v>
      </c>
      <c r="P1391" s="158">
        <f t="shared" si="132"/>
        <v>1350</v>
      </c>
      <c r="Q1391" s="452"/>
      <c r="R1391" s="453"/>
      <c r="S1391" s="456"/>
      <c r="T1391" s="457"/>
    </row>
    <row r="1392" spans="1:20" ht="42.75">
      <c r="A1392" s="31">
        <v>976</v>
      </c>
      <c r="B1392" s="37"/>
      <c r="C1392" s="33"/>
      <c r="D1392" s="392"/>
      <c r="E1392" s="55"/>
      <c r="F1392" s="55"/>
      <c r="G1392" s="446" t="s">
        <v>2483</v>
      </c>
      <c r="H1392" s="449" t="s">
        <v>2484</v>
      </c>
      <c r="I1392" s="451"/>
      <c r="J1392" s="451"/>
      <c r="K1392" s="451"/>
      <c r="L1392" s="451"/>
      <c r="M1392" s="451"/>
      <c r="N1392" s="344"/>
      <c r="O1392" s="345"/>
      <c r="P1392" s="158"/>
      <c r="Q1392" s="452"/>
      <c r="R1392" s="453"/>
      <c r="S1392" s="454"/>
      <c r="T1392" s="455"/>
    </row>
    <row r="1393" spans="1:20">
      <c r="A1393" s="31"/>
      <c r="B1393" s="37"/>
      <c r="C1393" s="33"/>
      <c r="D1393" s="392"/>
      <c r="E1393" s="55"/>
      <c r="F1393" s="55"/>
      <c r="G1393" s="448"/>
      <c r="H1393" s="450" t="s">
        <v>2485</v>
      </c>
      <c r="I1393" s="451"/>
      <c r="J1393" s="451"/>
      <c r="K1393" s="451"/>
      <c r="L1393" s="451"/>
      <c r="M1393" s="451"/>
      <c r="N1393" s="344"/>
      <c r="O1393" s="345"/>
      <c r="P1393" s="158"/>
      <c r="Q1393" s="452"/>
      <c r="R1393" s="453"/>
      <c r="S1393" s="456"/>
      <c r="T1393" s="457"/>
    </row>
    <row r="1394" spans="1:20" ht="30">
      <c r="A1394" s="31"/>
      <c r="B1394" s="37"/>
      <c r="C1394" s="33"/>
      <c r="D1394" s="392"/>
      <c r="E1394" s="55"/>
      <c r="F1394" s="55"/>
      <c r="G1394" s="448" t="s">
        <v>2486</v>
      </c>
      <c r="H1394" s="317" t="s">
        <v>2487</v>
      </c>
      <c r="I1394" s="451"/>
      <c r="J1394" s="451"/>
      <c r="K1394" s="451"/>
      <c r="L1394" s="451"/>
      <c r="M1394" s="451"/>
      <c r="N1394" s="344">
        <v>1700</v>
      </c>
      <c r="O1394" s="345">
        <v>0</v>
      </c>
      <c r="P1394" s="158">
        <f t="shared" ref="P1394:P1430" si="137">O1394+N1394</f>
        <v>1700</v>
      </c>
      <c r="Q1394" s="458"/>
      <c r="R1394" s="459"/>
      <c r="S1394" s="460"/>
      <c r="T1394" s="461"/>
    </row>
    <row r="1395" spans="1:20" ht="30">
      <c r="A1395" s="31"/>
      <c r="B1395" s="37"/>
      <c r="C1395" s="33"/>
      <c r="D1395" s="392"/>
      <c r="E1395" s="55"/>
      <c r="F1395" s="55"/>
      <c r="G1395" s="448" t="s">
        <v>2486</v>
      </c>
      <c r="H1395" s="317" t="s">
        <v>2488</v>
      </c>
      <c r="I1395" s="451"/>
      <c r="J1395" s="451"/>
      <c r="K1395" s="451"/>
      <c r="L1395" s="451"/>
      <c r="M1395" s="451"/>
      <c r="N1395" s="344">
        <v>1900</v>
      </c>
      <c r="O1395" s="345">
        <v>0</v>
      </c>
      <c r="P1395" s="158">
        <f t="shared" si="137"/>
        <v>1900</v>
      </c>
      <c r="Q1395" s="458"/>
      <c r="R1395" s="459"/>
      <c r="S1395" s="460"/>
      <c r="T1395" s="461"/>
    </row>
    <row r="1396" spans="1:20" ht="30">
      <c r="A1396" s="31"/>
      <c r="B1396" s="37"/>
      <c r="C1396" s="33"/>
      <c r="D1396" s="392"/>
      <c r="E1396" s="55"/>
      <c r="F1396" s="55"/>
      <c r="G1396" s="448" t="s">
        <v>2486</v>
      </c>
      <c r="H1396" s="317" t="s">
        <v>2489</v>
      </c>
      <c r="I1396" s="451"/>
      <c r="J1396" s="451"/>
      <c r="K1396" s="451"/>
      <c r="L1396" s="451"/>
      <c r="M1396" s="451"/>
      <c r="N1396" s="344">
        <v>1350</v>
      </c>
      <c r="O1396" s="345">
        <v>0</v>
      </c>
      <c r="P1396" s="158">
        <f t="shared" si="137"/>
        <v>1350</v>
      </c>
      <c r="Q1396" s="458"/>
      <c r="R1396" s="459"/>
      <c r="S1396" s="460"/>
      <c r="T1396" s="461"/>
    </row>
    <row r="1397" spans="1:20" ht="30">
      <c r="A1397" s="31"/>
      <c r="B1397" s="37"/>
      <c r="C1397" s="33"/>
      <c r="D1397" s="392"/>
      <c r="E1397" s="55"/>
      <c r="F1397" s="55"/>
      <c r="G1397" s="448" t="s">
        <v>2490</v>
      </c>
      <c r="H1397" s="317" t="s">
        <v>2491</v>
      </c>
      <c r="I1397" s="451"/>
      <c r="J1397" s="451"/>
      <c r="K1397" s="451"/>
      <c r="L1397" s="451"/>
      <c r="M1397" s="451"/>
      <c r="N1397" s="344">
        <v>1450</v>
      </c>
      <c r="O1397" s="345">
        <v>0</v>
      </c>
      <c r="P1397" s="158">
        <f t="shared" si="137"/>
        <v>1450</v>
      </c>
      <c r="Q1397" s="458"/>
      <c r="R1397" s="459"/>
      <c r="S1397" s="460"/>
      <c r="T1397" s="461"/>
    </row>
    <row r="1398" spans="1:20" ht="30">
      <c r="A1398" s="31"/>
      <c r="B1398" s="37"/>
      <c r="C1398" s="33"/>
      <c r="D1398" s="392"/>
      <c r="E1398" s="55"/>
      <c r="F1398" s="55"/>
      <c r="G1398" s="448" t="s">
        <v>2490</v>
      </c>
      <c r="H1398" s="317" t="s">
        <v>2492</v>
      </c>
      <c r="I1398" s="451"/>
      <c r="J1398" s="451"/>
      <c r="K1398" s="451"/>
      <c r="L1398" s="451"/>
      <c r="M1398" s="451"/>
      <c r="N1398" s="344">
        <v>1700</v>
      </c>
      <c r="O1398" s="345">
        <v>0</v>
      </c>
      <c r="P1398" s="158">
        <f t="shared" si="137"/>
        <v>1700</v>
      </c>
      <c r="Q1398" s="458"/>
      <c r="R1398" s="459"/>
      <c r="S1398" s="460"/>
      <c r="T1398" s="461"/>
    </row>
    <row r="1399" spans="1:20" ht="30">
      <c r="A1399" s="31"/>
      <c r="B1399" s="37"/>
      <c r="C1399" s="33"/>
      <c r="D1399" s="392"/>
      <c r="E1399" s="55"/>
      <c r="F1399" s="55"/>
      <c r="G1399" s="448" t="s">
        <v>2490</v>
      </c>
      <c r="H1399" s="317" t="s">
        <v>2493</v>
      </c>
      <c r="I1399" s="451"/>
      <c r="J1399" s="451"/>
      <c r="K1399" s="451"/>
      <c r="L1399" s="451"/>
      <c r="M1399" s="451"/>
      <c r="N1399" s="344">
        <v>1200</v>
      </c>
      <c r="O1399" s="345">
        <v>0</v>
      </c>
      <c r="P1399" s="158">
        <f t="shared" si="137"/>
        <v>1200</v>
      </c>
      <c r="Q1399" s="458"/>
      <c r="R1399" s="459"/>
      <c r="S1399" s="460"/>
      <c r="T1399" s="461"/>
    </row>
    <row r="1400" spans="1:20" ht="45">
      <c r="A1400" s="31"/>
      <c r="B1400" s="37"/>
      <c r="C1400" s="33"/>
      <c r="D1400" s="392"/>
      <c r="E1400" s="55"/>
      <c r="F1400" s="55"/>
      <c r="G1400" s="448" t="s">
        <v>2494</v>
      </c>
      <c r="H1400" s="317" t="s">
        <v>2495</v>
      </c>
      <c r="I1400" s="451"/>
      <c r="J1400" s="451"/>
      <c r="K1400" s="451"/>
      <c r="L1400" s="451"/>
      <c r="M1400" s="451"/>
      <c r="N1400" s="344">
        <v>1600</v>
      </c>
      <c r="O1400" s="345">
        <v>0</v>
      </c>
      <c r="P1400" s="158">
        <f t="shared" si="137"/>
        <v>1600</v>
      </c>
      <c r="Q1400" s="458"/>
      <c r="R1400" s="459"/>
      <c r="S1400" s="460"/>
      <c r="T1400" s="461"/>
    </row>
    <row r="1401" spans="1:20" ht="28.5" customHeight="1">
      <c r="A1401" s="31"/>
      <c r="B1401" s="37"/>
      <c r="C1401" s="33"/>
      <c r="D1401" s="392"/>
      <c r="E1401" s="55"/>
      <c r="F1401" s="55"/>
      <c r="G1401" s="448" t="s">
        <v>2496</v>
      </c>
      <c r="H1401" s="317" t="s">
        <v>2497</v>
      </c>
      <c r="I1401" s="451"/>
      <c r="J1401" s="451"/>
      <c r="K1401" s="451"/>
      <c r="L1401" s="451"/>
      <c r="M1401" s="451"/>
      <c r="N1401" s="344">
        <v>1250</v>
      </c>
      <c r="O1401" s="344">
        <v>250</v>
      </c>
      <c r="P1401" s="158">
        <f t="shared" si="137"/>
        <v>1500</v>
      </c>
      <c r="Q1401" s="462"/>
      <c r="R1401" s="463"/>
      <c r="S1401" s="460"/>
      <c r="T1401" s="464"/>
    </row>
    <row r="1402" spans="1:20" ht="27.75" customHeight="1">
      <c r="A1402" s="31"/>
      <c r="B1402" s="37"/>
      <c r="C1402" s="33"/>
      <c r="D1402" s="392"/>
      <c r="E1402" s="55"/>
      <c r="F1402" s="55"/>
      <c r="G1402" s="448" t="s">
        <v>2498</v>
      </c>
      <c r="H1402" s="317" t="s">
        <v>2499</v>
      </c>
      <c r="I1402" s="451"/>
      <c r="J1402" s="451"/>
      <c r="K1402" s="451"/>
      <c r="L1402" s="451"/>
      <c r="M1402" s="451"/>
      <c r="N1402" s="344">
        <v>1250.0012814125</v>
      </c>
      <c r="O1402" s="344">
        <v>250.000256282501</v>
      </c>
      <c r="P1402" s="158">
        <f t="shared" si="137"/>
        <v>1500.00153769501</v>
      </c>
      <c r="Q1402" s="462"/>
      <c r="R1402" s="463"/>
      <c r="S1402" s="460"/>
      <c r="T1402" s="464"/>
    </row>
    <row r="1403" spans="1:20">
      <c r="A1403" s="31">
        <v>977</v>
      </c>
      <c r="B1403" s="37"/>
      <c r="C1403" s="33"/>
      <c r="D1403" s="392"/>
      <c r="E1403" s="55"/>
      <c r="F1403" s="55"/>
      <c r="G1403" s="446" t="s">
        <v>2500</v>
      </c>
      <c r="H1403" s="449" t="s">
        <v>2501</v>
      </c>
      <c r="I1403" s="451"/>
      <c r="J1403" s="451"/>
      <c r="K1403" s="451"/>
      <c r="L1403" s="451"/>
      <c r="M1403" s="451"/>
      <c r="N1403" s="344"/>
      <c r="O1403" s="345"/>
      <c r="P1403" s="158"/>
      <c r="Q1403" s="452"/>
      <c r="R1403" s="453"/>
      <c r="S1403" s="454"/>
      <c r="T1403" s="455"/>
    </row>
    <row r="1404" spans="1:20">
      <c r="A1404" s="31"/>
      <c r="B1404" s="37"/>
      <c r="C1404" s="33"/>
      <c r="D1404" s="392"/>
      <c r="E1404" s="55"/>
      <c r="F1404" s="55"/>
      <c r="G1404" s="448"/>
      <c r="H1404" s="450" t="s">
        <v>2485</v>
      </c>
      <c r="I1404" s="451"/>
      <c r="J1404" s="451"/>
      <c r="K1404" s="451"/>
      <c r="L1404" s="451"/>
      <c r="M1404" s="451"/>
      <c r="N1404" s="344"/>
      <c r="O1404" s="345"/>
      <c r="P1404" s="158"/>
      <c r="Q1404" s="452"/>
      <c r="R1404" s="453"/>
      <c r="S1404" s="456"/>
      <c r="T1404" s="457"/>
    </row>
    <row r="1405" spans="1:20" ht="30">
      <c r="A1405" s="31"/>
      <c r="B1405" s="37"/>
      <c r="C1405" s="33"/>
      <c r="D1405" s="392"/>
      <c r="E1405" s="55"/>
      <c r="F1405" s="55"/>
      <c r="G1405" s="448" t="s">
        <v>2500</v>
      </c>
      <c r="H1405" s="317" t="s">
        <v>2502</v>
      </c>
      <c r="I1405" s="451"/>
      <c r="J1405" s="451"/>
      <c r="K1405" s="451"/>
      <c r="L1405" s="451"/>
      <c r="M1405" s="451"/>
      <c r="N1405" s="344">
        <v>2650</v>
      </c>
      <c r="O1405" s="345">
        <v>0</v>
      </c>
      <c r="P1405" s="158">
        <f t="shared" si="137"/>
        <v>2650</v>
      </c>
      <c r="Q1405" s="462"/>
      <c r="R1405" s="463"/>
      <c r="S1405" s="460"/>
      <c r="T1405" s="464"/>
    </row>
    <row r="1406" spans="1:20">
      <c r="A1406" s="31"/>
      <c r="B1406" s="37"/>
      <c r="C1406" s="33"/>
      <c r="D1406" s="392"/>
      <c r="E1406" s="55"/>
      <c r="F1406" s="55"/>
      <c r="G1406" s="448" t="s">
        <v>2500</v>
      </c>
      <c r="H1406" s="317" t="s">
        <v>2503</v>
      </c>
      <c r="I1406" s="451"/>
      <c r="J1406" s="451"/>
      <c r="K1406" s="451"/>
      <c r="L1406" s="451"/>
      <c r="M1406" s="451"/>
      <c r="N1406" s="344">
        <v>2150</v>
      </c>
      <c r="O1406" s="345">
        <v>0</v>
      </c>
      <c r="P1406" s="158">
        <f t="shared" si="137"/>
        <v>2150</v>
      </c>
      <c r="Q1406" s="462"/>
      <c r="R1406" s="463"/>
      <c r="S1406" s="460"/>
      <c r="T1406" s="464"/>
    </row>
    <row r="1407" spans="1:20" ht="45">
      <c r="A1407" s="31"/>
      <c r="B1407" s="37"/>
      <c r="C1407" s="33"/>
      <c r="D1407" s="392"/>
      <c r="E1407" s="55"/>
      <c r="F1407" s="55"/>
      <c r="G1407" s="448" t="s">
        <v>2504</v>
      </c>
      <c r="H1407" s="317" t="s">
        <v>2505</v>
      </c>
      <c r="I1407" s="451"/>
      <c r="J1407" s="451"/>
      <c r="K1407" s="451"/>
      <c r="L1407" s="451"/>
      <c r="M1407" s="451"/>
      <c r="N1407" s="344">
        <v>600</v>
      </c>
      <c r="O1407" s="345">
        <v>0</v>
      </c>
      <c r="P1407" s="158">
        <f t="shared" si="137"/>
        <v>600</v>
      </c>
      <c r="Q1407" s="462"/>
      <c r="R1407" s="463"/>
      <c r="S1407" s="460"/>
      <c r="T1407" s="464"/>
    </row>
    <row r="1408" spans="1:20" ht="28.5" customHeight="1">
      <c r="A1408" s="31"/>
      <c r="B1408" s="37"/>
      <c r="C1408" s="33"/>
      <c r="D1408" s="392"/>
      <c r="E1408" s="55"/>
      <c r="F1408" s="55"/>
      <c r="G1408" s="448" t="s">
        <v>2496</v>
      </c>
      <c r="H1408" s="317" t="s">
        <v>2497</v>
      </c>
      <c r="I1408" s="451"/>
      <c r="J1408" s="451"/>
      <c r="K1408" s="451"/>
      <c r="L1408" s="451"/>
      <c r="M1408" s="451"/>
      <c r="N1408" s="344">
        <v>1250</v>
      </c>
      <c r="O1408" s="344">
        <v>250</v>
      </c>
      <c r="P1408" s="158">
        <f t="shared" si="137"/>
        <v>1500</v>
      </c>
      <c r="Q1408" s="462"/>
      <c r="R1408" s="463"/>
      <c r="S1408" s="460"/>
      <c r="T1408" s="464"/>
    </row>
    <row r="1409" spans="1:20" ht="28.5" customHeight="1">
      <c r="A1409" s="31"/>
      <c r="B1409" s="37"/>
      <c r="C1409" s="33"/>
      <c r="D1409" s="392"/>
      <c r="E1409" s="55"/>
      <c r="F1409" s="55"/>
      <c r="G1409" s="448" t="s">
        <v>2498</v>
      </c>
      <c r="H1409" s="317" t="s">
        <v>2499</v>
      </c>
      <c r="I1409" s="451"/>
      <c r="J1409" s="451"/>
      <c r="K1409" s="451"/>
      <c r="L1409" s="451"/>
      <c r="M1409" s="451"/>
      <c r="N1409" s="344">
        <v>1250.0012814125</v>
      </c>
      <c r="O1409" s="344">
        <v>250.000256282501</v>
      </c>
      <c r="P1409" s="158">
        <f t="shared" si="137"/>
        <v>1500.00153769501</v>
      </c>
      <c r="Q1409" s="462"/>
      <c r="R1409" s="463"/>
      <c r="S1409" s="460"/>
      <c r="T1409" s="464"/>
    </row>
    <row r="1410" spans="1:20">
      <c r="A1410" s="31"/>
      <c r="B1410" s="37"/>
      <c r="C1410" s="33"/>
      <c r="D1410" s="392"/>
      <c r="E1410" s="55"/>
      <c r="F1410" s="55"/>
      <c r="G1410" s="448"/>
      <c r="H1410" s="449"/>
      <c r="I1410" s="451"/>
      <c r="J1410" s="451"/>
      <c r="K1410" s="451"/>
      <c r="L1410" s="451"/>
      <c r="M1410" s="451"/>
      <c r="N1410" s="344"/>
      <c r="O1410" s="345"/>
      <c r="P1410" s="158"/>
      <c r="Q1410" s="452"/>
      <c r="R1410" s="453"/>
      <c r="S1410" s="456"/>
      <c r="T1410" s="457"/>
    </row>
    <row r="1411" spans="1:20" ht="42.75">
      <c r="A1411" s="31">
        <v>978</v>
      </c>
      <c r="B1411" s="37"/>
      <c r="C1411" s="33"/>
      <c r="D1411" s="392"/>
      <c r="E1411" s="55"/>
      <c r="F1411" s="55"/>
      <c r="G1411" s="446" t="s">
        <v>2486</v>
      </c>
      <c r="H1411" s="449" t="s">
        <v>2506</v>
      </c>
      <c r="I1411" s="468"/>
      <c r="J1411" s="468"/>
      <c r="K1411" s="468"/>
      <c r="L1411" s="468"/>
      <c r="M1411" s="468"/>
      <c r="N1411" s="469"/>
      <c r="O1411" s="470"/>
      <c r="P1411" s="158"/>
      <c r="Q1411" s="472"/>
      <c r="R1411" s="473"/>
      <c r="S1411" s="474"/>
      <c r="T1411" s="475"/>
    </row>
    <row r="1412" spans="1:20">
      <c r="A1412" s="31"/>
      <c r="B1412" s="37"/>
      <c r="C1412" s="33"/>
      <c r="D1412" s="392"/>
      <c r="E1412" s="55"/>
      <c r="F1412" s="55"/>
      <c r="G1412" s="446"/>
      <c r="H1412" s="450" t="s">
        <v>2485</v>
      </c>
      <c r="I1412" s="468"/>
      <c r="J1412" s="468"/>
      <c r="K1412" s="468"/>
      <c r="L1412" s="468"/>
      <c r="M1412" s="468"/>
      <c r="N1412" s="469"/>
      <c r="O1412" s="470"/>
      <c r="P1412" s="158"/>
      <c r="Q1412" s="472"/>
      <c r="R1412" s="473"/>
      <c r="S1412" s="476"/>
      <c r="T1412" s="477"/>
    </row>
    <row r="1413" spans="1:20" ht="30">
      <c r="A1413" s="31"/>
      <c r="B1413" s="37"/>
      <c r="C1413" s="33"/>
      <c r="D1413" s="392"/>
      <c r="E1413" s="55"/>
      <c r="F1413" s="55"/>
      <c r="G1413" s="448" t="s">
        <v>2486</v>
      </c>
      <c r="H1413" s="317" t="s">
        <v>2507</v>
      </c>
      <c r="I1413" s="451"/>
      <c r="J1413" s="451"/>
      <c r="K1413" s="451"/>
      <c r="L1413" s="451"/>
      <c r="M1413" s="451"/>
      <c r="N1413" s="344">
        <v>5350</v>
      </c>
      <c r="O1413" s="345">
        <v>0</v>
      </c>
      <c r="P1413" s="158">
        <f t="shared" si="137"/>
        <v>5350</v>
      </c>
      <c r="Q1413" s="452"/>
      <c r="R1413" s="453"/>
      <c r="S1413" s="456"/>
      <c r="T1413" s="457"/>
    </row>
    <row r="1414" spans="1:20" ht="30">
      <c r="A1414" s="31"/>
      <c r="B1414" s="37"/>
      <c r="C1414" s="33"/>
      <c r="D1414" s="392"/>
      <c r="E1414" s="55"/>
      <c r="F1414" s="55"/>
      <c r="G1414" s="448" t="s">
        <v>2486</v>
      </c>
      <c r="H1414" s="317" t="s">
        <v>2508</v>
      </c>
      <c r="I1414" s="451"/>
      <c r="J1414" s="451"/>
      <c r="K1414" s="451"/>
      <c r="L1414" s="451"/>
      <c r="M1414" s="451"/>
      <c r="N1414" s="344">
        <v>5550</v>
      </c>
      <c r="O1414" s="345">
        <v>0</v>
      </c>
      <c r="P1414" s="158">
        <f t="shared" si="137"/>
        <v>5550</v>
      </c>
      <c r="Q1414" s="452"/>
      <c r="R1414" s="453"/>
      <c r="S1414" s="456"/>
      <c r="T1414" s="457"/>
    </row>
    <row r="1415" spans="1:20" ht="30">
      <c r="A1415" s="31"/>
      <c r="B1415" s="37"/>
      <c r="C1415" s="33"/>
      <c r="D1415" s="392"/>
      <c r="E1415" s="55"/>
      <c r="F1415" s="55"/>
      <c r="G1415" s="448" t="s">
        <v>2486</v>
      </c>
      <c r="H1415" s="317" t="s">
        <v>2509</v>
      </c>
      <c r="I1415" s="451"/>
      <c r="J1415" s="451"/>
      <c r="K1415" s="451"/>
      <c r="L1415" s="451"/>
      <c r="M1415" s="451"/>
      <c r="N1415" s="344">
        <v>5000</v>
      </c>
      <c r="O1415" s="345">
        <v>0</v>
      </c>
      <c r="P1415" s="158">
        <f t="shared" si="137"/>
        <v>5000</v>
      </c>
      <c r="Q1415" s="452"/>
      <c r="R1415" s="453"/>
      <c r="S1415" s="456"/>
      <c r="T1415" s="457"/>
    </row>
    <row r="1416" spans="1:20" ht="30">
      <c r="A1416" s="31"/>
      <c r="B1416" s="37"/>
      <c r="C1416" s="33"/>
      <c r="D1416" s="392"/>
      <c r="E1416" s="55"/>
      <c r="F1416" s="55"/>
      <c r="G1416" s="448" t="s">
        <v>2486</v>
      </c>
      <c r="H1416" s="317" t="s">
        <v>2510</v>
      </c>
      <c r="I1416" s="451"/>
      <c r="J1416" s="451"/>
      <c r="K1416" s="451"/>
      <c r="L1416" s="451"/>
      <c r="M1416" s="451"/>
      <c r="N1416" s="344">
        <v>1400</v>
      </c>
      <c r="O1416" s="345">
        <v>0</v>
      </c>
      <c r="P1416" s="158">
        <f t="shared" si="137"/>
        <v>1400</v>
      </c>
      <c r="Q1416" s="452"/>
      <c r="R1416" s="453"/>
      <c r="S1416" s="456"/>
      <c r="T1416" s="457"/>
    </row>
    <row r="1417" spans="1:20" ht="30">
      <c r="A1417" s="31"/>
      <c r="B1417" s="37"/>
      <c r="C1417" s="33"/>
      <c r="D1417" s="392"/>
      <c r="E1417" s="55"/>
      <c r="F1417" s="55"/>
      <c r="G1417" s="448" t="s">
        <v>2486</v>
      </c>
      <c r="H1417" s="317" t="s">
        <v>2511</v>
      </c>
      <c r="I1417" s="451"/>
      <c r="J1417" s="451"/>
      <c r="K1417" s="451"/>
      <c r="L1417" s="451"/>
      <c r="M1417" s="451"/>
      <c r="N1417" s="344">
        <v>1600</v>
      </c>
      <c r="O1417" s="345">
        <v>0</v>
      </c>
      <c r="P1417" s="158">
        <f t="shared" si="137"/>
        <v>1600</v>
      </c>
      <c r="Q1417" s="452"/>
      <c r="R1417" s="453"/>
      <c r="S1417" s="456"/>
      <c r="T1417" s="457"/>
    </row>
    <row r="1418" spans="1:20" ht="30">
      <c r="A1418" s="31"/>
      <c r="B1418" s="37"/>
      <c r="C1418" s="33"/>
      <c r="D1418" s="392"/>
      <c r="E1418" s="55"/>
      <c r="F1418" s="55"/>
      <c r="G1418" s="448" t="s">
        <v>2486</v>
      </c>
      <c r="H1418" s="317" t="s">
        <v>2512</v>
      </c>
      <c r="I1418" s="451"/>
      <c r="J1418" s="451"/>
      <c r="K1418" s="451"/>
      <c r="L1418" s="451"/>
      <c r="M1418" s="451"/>
      <c r="N1418" s="344">
        <v>1050</v>
      </c>
      <c r="O1418" s="345">
        <v>0</v>
      </c>
      <c r="P1418" s="158">
        <f t="shared" si="137"/>
        <v>1050</v>
      </c>
      <c r="Q1418" s="452"/>
      <c r="R1418" s="453"/>
      <c r="S1418" s="456"/>
      <c r="T1418" s="457"/>
    </row>
    <row r="1419" spans="1:20" ht="45">
      <c r="A1419" s="31"/>
      <c r="B1419" s="37"/>
      <c r="C1419" s="33"/>
      <c r="D1419" s="392"/>
      <c r="E1419" s="55"/>
      <c r="F1419" s="55"/>
      <c r="G1419" s="448" t="s">
        <v>2513</v>
      </c>
      <c r="H1419" s="317" t="s">
        <v>2514</v>
      </c>
      <c r="I1419" s="451"/>
      <c r="J1419" s="451"/>
      <c r="K1419" s="451"/>
      <c r="L1419" s="451"/>
      <c r="M1419" s="451"/>
      <c r="N1419" s="344">
        <v>1600</v>
      </c>
      <c r="O1419" s="345">
        <v>0</v>
      </c>
      <c r="P1419" s="158">
        <f t="shared" si="137"/>
        <v>1600</v>
      </c>
      <c r="Q1419" s="452"/>
      <c r="R1419" s="453"/>
      <c r="S1419" s="456"/>
      <c r="T1419" s="457"/>
    </row>
    <row r="1420" spans="1:20">
      <c r="A1420" s="31"/>
      <c r="B1420" s="37"/>
      <c r="C1420" s="33"/>
      <c r="D1420" s="392"/>
      <c r="E1420" s="55"/>
      <c r="F1420" s="55"/>
      <c r="G1420" s="448" t="s">
        <v>2496</v>
      </c>
      <c r="H1420" s="317" t="s">
        <v>2497</v>
      </c>
      <c r="I1420" s="451"/>
      <c r="J1420" s="451"/>
      <c r="K1420" s="451"/>
      <c r="L1420" s="451"/>
      <c r="M1420" s="451"/>
      <c r="N1420" s="344">
        <v>1250</v>
      </c>
      <c r="O1420" s="344">
        <v>250</v>
      </c>
      <c r="P1420" s="158">
        <f t="shared" si="137"/>
        <v>1500</v>
      </c>
      <c r="Q1420" s="478"/>
      <c r="R1420" s="479"/>
      <c r="S1420" s="456"/>
      <c r="T1420" s="480"/>
    </row>
    <row r="1421" spans="1:20">
      <c r="A1421" s="31"/>
      <c r="B1421" s="37"/>
      <c r="C1421" s="33"/>
      <c r="D1421" s="392"/>
      <c r="E1421" s="55"/>
      <c r="F1421" s="55"/>
      <c r="G1421" s="448" t="s">
        <v>2498</v>
      </c>
      <c r="H1421" s="317" t="s">
        <v>2499</v>
      </c>
      <c r="I1421" s="451"/>
      <c r="J1421" s="451"/>
      <c r="K1421" s="451"/>
      <c r="L1421" s="451"/>
      <c r="M1421" s="451"/>
      <c r="N1421" s="344">
        <v>1250.0012814125</v>
      </c>
      <c r="O1421" s="344">
        <v>250.000256282501</v>
      </c>
      <c r="P1421" s="158">
        <f t="shared" si="137"/>
        <v>1500.00153769501</v>
      </c>
      <c r="Q1421" s="478"/>
      <c r="R1421" s="479"/>
      <c r="S1421" s="456"/>
      <c r="T1421" s="480"/>
    </row>
    <row r="1422" spans="1:20" ht="45">
      <c r="A1422" s="31"/>
      <c r="B1422" s="37"/>
      <c r="C1422" s="33"/>
      <c r="D1422" s="392"/>
      <c r="E1422" s="55"/>
      <c r="F1422" s="55"/>
      <c r="G1422" s="448" t="s">
        <v>2515</v>
      </c>
      <c r="H1422" s="317" t="s">
        <v>2516</v>
      </c>
      <c r="I1422" s="451"/>
      <c r="J1422" s="451"/>
      <c r="K1422" s="451"/>
      <c r="L1422" s="451"/>
      <c r="M1422" s="451"/>
      <c r="N1422" s="344">
        <v>99500</v>
      </c>
      <c r="O1422" s="345">
        <v>0</v>
      </c>
      <c r="P1422" s="158">
        <f t="shared" si="137"/>
        <v>99500</v>
      </c>
      <c r="Q1422" s="452"/>
      <c r="R1422" s="453"/>
      <c r="S1422" s="456"/>
      <c r="T1422" s="457"/>
    </row>
    <row r="1423" spans="1:20" ht="45">
      <c r="A1423" s="31"/>
      <c r="B1423" s="37"/>
      <c r="C1423" s="33"/>
      <c r="D1423" s="392"/>
      <c r="E1423" s="55"/>
      <c r="F1423" s="55"/>
      <c r="G1423" s="448" t="s">
        <v>2517</v>
      </c>
      <c r="H1423" s="317" t="s">
        <v>2518</v>
      </c>
      <c r="I1423" s="451"/>
      <c r="J1423" s="451"/>
      <c r="K1423" s="451"/>
      <c r="L1423" s="451"/>
      <c r="M1423" s="451"/>
      <c r="N1423" s="344">
        <v>92700</v>
      </c>
      <c r="O1423" s="345">
        <v>0</v>
      </c>
      <c r="P1423" s="158">
        <f t="shared" si="137"/>
        <v>92700</v>
      </c>
      <c r="Q1423" s="452"/>
      <c r="R1423" s="453"/>
      <c r="S1423" s="456"/>
      <c r="T1423" s="457"/>
    </row>
    <row r="1424" spans="1:20" ht="60">
      <c r="A1424" s="31"/>
      <c r="B1424" s="37"/>
      <c r="C1424" s="33"/>
      <c r="D1424" s="392"/>
      <c r="E1424" s="55"/>
      <c r="F1424" s="55"/>
      <c r="G1424" s="448" t="s">
        <v>2519</v>
      </c>
      <c r="H1424" s="317" t="s">
        <v>2520</v>
      </c>
      <c r="I1424" s="451"/>
      <c r="J1424" s="451"/>
      <c r="K1424" s="451"/>
      <c r="L1424" s="451"/>
      <c r="M1424" s="451"/>
      <c r="N1424" s="344">
        <v>58500</v>
      </c>
      <c r="O1424" s="345">
        <v>0</v>
      </c>
      <c r="P1424" s="158">
        <f t="shared" si="137"/>
        <v>58500</v>
      </c>
      <c r="Q1424" s="452"/>
      <c r="R1424" s="453"/>
      <c r="S1424" s="456"/>
      <c r="T1424" s="457"/>
    </row>
    <row r="1425" spans="1:20" ht="60">
      <c r="A1425" s="31"/>
      <c r="B1425" s="37"/>
      <c r="C1425" s="33"/>
      <c r="D1425" s="392"/>
      <c r="E1425" s="55"/>
      <c r="F1425" s="55"/>
      <c r="G1425" s="448" t="s">
        <v>2521</v>
      </c>
      <c r="H1425" s="317" t="s">
        <v>2522</v>
      </c>
      <c r="I1425" s="451"/>
      <c r="J1425" s="451"/>
      <c r="K1425" s="451"/>
      <c r="L1425" s="451"/>
      <c r="M1425" s="451"/>
      <c r="N1425" s="344">
        <v>62000</v>
      </c>
      <c r="O1425" s="345">
        <v>0</v>
      </c>
      <c r="P1425" s="158">
        <f t="shared" si="137"/>
        <v>62000</v>
      </c>
      <c r="Q1425" s="452"/>
      <c r="R1425" s="453"/>
      <c r="S1425" s="456"/>
      <c r="T1425" s="457"/>
    </row>
    <row r="1426" spans="1:20" ht="60">
      <c r="A1426" s="31"/>
      <c r="B1426" s="37"/>
      <c r="C1426" s="33"/>
      <c r="D1426" s="392"/>
      <c r="E1426" s="55"/>
      <c r="F1426" s="55"/>
      <c r="G1426" s="448" t="s">
        <v>2523</v>
      </c>
      <c r="H1426" s="317" t="s">
        <v>2524</v>
      </c>
      <c r="I1426" s="451"/>
      <c r="J1426" s="451"/>
      <c r="K1426" s="451"/>
      <c r="L1426" s="451"/>
      <c r="M1426" s="451"/>
      <c r="N1426" s="344">
        <v>64450</v>
      </c>
      <c r="O1426" s="345">
        <v>0</v>
      </c>
      <c r="P1426" s="158">
        <f t="shared" si="137"/>
        <v>64450</v>
      </c>
      <c r="Q1426" s="452"/>
      <c r="R1426" s="453"/>
      <c r="S1426" s="456"/>
      <c r="T1426" s="457"/>
    </row>
    <row r="1427" spans="1:20" ht="60">
      <c r="A1427" s="31"/>
      <c r="B1427" s="37"/>
      <c r="C1427" s="33"/>
      <c r="D1427" s="392"/>
      <c r="E1427" s="55"/>
      <c r="F1427" s="55"/>
      <c r="G1427" s="448" t="s">
        <v>2525</v>
      </c>
      <c r="H1427" s="317" t="s">
        <v>2526</v>
      </c>
      <c r="I1427" s="451"/>
      <c r="J1427" s="451"/>
      <c r="K1427" s="451"/>
      <c r="L1427" s="451"/>
      <c r="M1427" s="451"/>
      <c r="N1427" s="344">
        <v>64450</v>
      </c>
      <c r="O1427" s="345">
        <v>0</v>
      </c>
      <c r="P1427" s="158">
        <f t="shared" si="137"/>
        <v>64450</v>
      </c>
      <c r="Q1427" s="452"/>
      <c r="R1427" s="453"/>
      <c r="S1427" s="456"/>
      <c r="T1427" s="457"/>
    </row>
    <row r="1428" spans="1:20" ht="45">
      <c r="A1428" s="31"/>
      <c r="B1428" s="37"/>
      <c r="C1428" s="33"/>
      <c r="D1428" s="392"/>
      <c r="E1428" s="55"/>
      <c r="F1428" s="55"/>
      <c r="G1428" s="448" t="s">
        <v>2527</v>
      </c>
      <c r="H1428" s="317" t="s">
        <v>2528</v>
      </c>
      <c r="I1428" s="451"/>
      <c r="J1428" s="451"/>
      <c r="K1428" s="451"/>
      <c r="L1428" s="451"/>
      <c r="M1428" s="451"/>
      <c r="N1428" s="344">
        <v>72400</v>
      </c>
      <c r="O1428" s="345">
        <v>0</v>
      </c>
      <c r="P1428" s="158">
        <f t="shared" si="137"/>
        <v>72400</v>
      </c>
      <c r="Q1428" s="452"/>
      <c r="R1428" s="453"/>
      <c r="S1428" s="456"/>
      <c r="T1428" s="457"/>
    </row>
    <row r="1429" spans="1:20" ht="45">
      <c r="A1429" s="31"/>
      <c r="B1429" s="37"/>
      <c r="C1429" s="33"/>
      <c r="D1429" s="392"/>
      <c r="E1429" s="55"/>
      <c r="F1429" s="55"/>
      <c r="G1429" s="448" t="s">
        <v>2529</v>
      </c>
      <c r="H1429" s="317" t="s">
        <v>2530</v>
      </c>
      <c r="I1429" s="451"/>
      <c r="J1429" s="451"/>
      <c r="K1429" s="451"/>
      <c r="L1429" s="451"/>
      <c r="M1429" s="451"/>
      <c r="N1429" s="344">
        <v>80200</v>
      </c>
      <c r="O1429" s="345">
        <v>0</v>
      </c>
      <c r="P1429" s="158">
        <f t="shared" si="137"/>
        <v>80200</v>
      </c>
      <c r="Q1429" s="452"/>
      <c r="R1429" s="453"/>
      <c r="S1429" s="456"/>
      <c r="T1429" s="457"/>
    </row>
    <row r="1430" spans="1:20" ht="45">
      <c r="A1430" s="31"/>
      <c r="B1430" s="37"/>
      <c r="C1430" s="33"/>
      <c r="D1430" s="392"/>
      <c r="E1430" s="55"/>
      <c r="F1430" s="55"/>
      <c r="G1430" s="448" t="s">
        <v>2531</v>
      </c>
      <c r="H1430" s="317" t="s">
        <v>2532</v>
      </c>
      <c r="I1430" s="451"/>
      <c r="J1430" s="451"/>
      <c r="K1430" s="451"/>
      <c r="L1430" s="451"/>
      <c r="M1430" s="451"/>
      <c r="N1430" s="344">
        <v>88400</v>
      </c>
      <c r="O1430" s="345">
        <v>0</v>
      </c>
      <c r="P1430" s="158">
        <f t="shared" si="137"/>
        <v>88400</v>
      </c>
      <c r="Q1430" s="452"/>
      <c r="R1430" s="453"/>
      <c r="S1430" s="456"/>
      <c r="T1430" s="457"/>
    </row>
    <row r="1431" spans="1:20">
      <c r="A1431" s="31"/>
      <c r="B1431" s="37"/>
      <c r="C1431" s="33"/>
      <c r="D1431" s="392"/>
      <c r="E1431" s="55"/>
      <c r="F1431" s="55"/>
      <c r="G1431" s="31"/>
      <c r="H1431" s="28" t="s">
        <v>2533</v>
      </c>
      <c r="I1431" s="30"/>
      <c r="J1431" s="30"/>
      <c r="K1431" s="30"/>
      <c r="L1431" s="30"/>
      <c r="M1431" s="30"/>
      <c r="N1431" s="130"/>
      <c r="O1431" s="157"/>
      <c r="P1431" s="158"/>
      <c r="Q1431" s="398"/>
      <c r="R1431" s="399"/>
    </row>
    <row r="1432" spans="1:20" ht="30.75" customHeight="1">
      <c r="A1432" s="31">
        <v>979</v>
      </c>
      <c r="B1432" s="37"/>
      <c r="C1432" s="33"/>
      <c r="D1432" s="392"/>
      <c r="E1432" s="55"/>
      <c r="F1432" s="55"/>
      <c r="G1432" s="31" t="s">
        <v>2534</v>
      </c>
      <c r="H1432" s="33" t="s">
        <v>2306</v>
      </c>
      <c r="I1432" s="30">
        <v>500</v>
      </c>
      <c r="J1432" s="429">
        <f>I1432*0.2</f>
        <v>100</v>
      </c>
      <c r="K1432" s="428">
        <f>I1432+J1432</f>
        <v>600</v>
      </c>
      <c r="L1432" s="30"/>
      <c r="M1432" s="30"/>
      <c r="N1432" s="130">
        <f>600/1.2</f>
        <v>500</v>
      </c>
      <c r="O1432" s="157">
        <f>N1432*0.2</f>
        <v>100</v>
      </c>
      <c r="P1432" s="158">
        <f>O1432+N1432</f>
        <v>600</v>
      </c>
      <c r="Q1432" s="398"/>
      <c r="R1432" s="399"/>
      <c r="S1432" s="400"/>
      <c r="T1432" s="401"/>
    </row>
    <row r="1433" spans="1:20" ht="30">
      <c r="A1433" s="31">
        <f>A1432+1</f>
        <v>980</v>
      </c>
      <c r="B1433" s="37"/>
      <c r="C1433" s="33"/>
      <c r="D1433" s="392"/>
      <c r="E1433" s="55"/>
      <c r="F1433" s="55"/>
      <c r="G1433" s="31" t="s">
        <v>2535</v>
      </c>
      <c r="H1433" s="33" t="s">
        <v>2536</v>
      </c>
      <c r="I1433" s="471">
        <v>708.4</v>
      </c>
      <c r="J1433" s="429">
        <f>0.2*I1433</f>
        <v>141.68</v>
      </c>
      <c r="K1433" s="428">
        <v>850</v>
      </c>
      <c r="L1433" s="30"/>
      <c r="M1433" s="30"/>
      <c r="N1433" s="130">
        <f>800/1.2</f>
        <v>666.66666666666697</v>
      </c>
      <c r="O1433" s="157">
        <f>N1433*0.2</f>
        <v>133.333333333333</v>
      </c>
      <c r="P1433" s="158">
        <f>O1433+N1433</f>
        <v>800</v>
      </c>
      <c r="Q1433" s="398"/>
      <c r="R1433" s="399"/>
      <c r="S1433" s="400"/>
      <c r="T1433" s="401"/>
    </row>
    <row r="1434" spans="1:20" ht="30">
      <c r="A1434" s="31">
        <f>A1433+1</f>
        <v>981</v>
      </c>
      <c r="B1434" s="37" t="s">
        <v>2537</v>
      </c>
      <c r="C1434" s="33" t="s">
        <v>2538</v>
      </c>
      <c r="D1434" s="392">
        <v>350</v>
      </c>
      <c r="E1434" s="55">
        <f t="shared" si="133"/>
        <v>63</v>
      </c>
      <c r="F1434" s="55">
        <f t="shared" si="134"/>
        <v>413</v>
      </c>
      <c r="G1434" s="31" t="s">
        <v>2539</v>
      </c>
      <c r="H1434" s="33" t="s">
        <v>2370</v>
      </c>
      <c r="I1434" s="30">
        <v>750</v>
      </c>
      <c r="J1434" s="429">
        <f>0.2*I1434</f>
        <v>150</v>
      </c>
      <c r="K1434" s="428">
        <f>I1434+J1434</f>
        <v>900</v>
      </c>
      <c r="L1434" s="30"/>
      <c r="M1434" s="30"/>
      <c r="N1434" s="130">
        <f>1000/1.2</f>
        <v>833.33333333333303</v>
      </c>
      <c r="O1434" s="157">
        <f>N1434*0.2</f>
        <v>166.666666666667</v>
      </c>
      <c r="P1434" s="158">
        <f>O1434+N1434</f>
        <v>1000</v>
      </c>
      <c r="Q1434" s="398"/>
      <c r="R1434" s="399"/>
      <c r="S1434" s="400"/>
      <c r="T1434" s="401"/>
    </row>
    <row r="1435" spans="1:20" ht="30" customHeight="1">
      <c r="A1435" s="31"/>
      <c r="B1435" s="37" t="s">
        <v>2540</v>
      </c>
      <c r="C1435" s="33" t="s">
        <v>2541</v>
      </c>
      <c r="D1435" s="392">
        <v>22.03</v>
      </c>
      <c r="E1435" s="465">
        <f t="shared" si="133"/>
        <v>3.9653999999999998</v>
      </c>
      <c r="F1435" s="466">
        <f t="shared" si="134"/>
        <v>25.9954</v>
      </c>
      <c r="G1435" s="31"/>
      <c r="H1435" s="28" t="s">
        <v>2542</v>
      </c>
      <c r="I1435" s="30"/>
      <c r="J1435" s="429"/>
      <c r="K1435" s="428"/>
      <c r="L1435" s="30"/>
      <c r="M1435" s="30"/>
      <c r="N1435" s="130"/>
      <c r="O1435" s="157"/>
      <c r="P1435" s="158"/>
      <c r="Q1435" s="398"/>
      <c r="R1435" s="399"/>
    </row>
    <row r="1436" spans="1:20">
      <c r="A1436" s="31">
        <v>982</v>
      </c>
      <c r="B1436" s="37" t="s">
        <v>2543</v>
      </c>
      <c r="C1436" s="33" t="s">
        <v>2544</v>
      </c>
      <c r="D1436" s="392">
        <v>100</v>
      </c>
      <c r="E1436" s="55">
        <f t="shared" si="133"/>
        <v>18</v>
      </c>
      <c r="F1436" s="55">
        <f t="shared" si="134"/>
        <v>118</v>
      </c>
      <c r="G1436" s="408" t="s">
        <v>2545</v>
      </c>
      <c r="H1436" s="33" t="s">
        <v>2546</v>
      </c>
      <c r="I1436" s="30"/>
      <c r="J1436" s="429"/>
      <c r="K1436" s="428"/>
      <c r="L1436" s="30"/>
      <c r="M1436" s="30"/>
      <c r="N1436" s="130">
        <v>4800</v>
      </c>
      <c r="O1436" s="157">
        <v>0</v>
      </c>
      <c r="P1436" s="158">
        <f>N1436+O1436</f>
        <v>4800</v>
      </c>
      <c r="Q1436" s="398"/>
      <c r="R1436" s="399"/>
      <c r="S1436" s="400"/>
      <c r="T1436" s="401"/>
    </row>
    <row r="1437" spans="1:20" ht="30">
      <c r="A1437" s="31">
        <f>A1436+1</f>
        <v>983</v>
      </c>
      <c r="B1437" s="408" t="s">
        <v>2547</v>
      </c>
      <c r="C1437" s="79" t="s">
        <v>2548</v>
      </c>
      <c r="D1437" s="392">
        <v>100</v>
      </c>
      <c r="E1437" s="55">
        <f t="shared" si="133"/>
        <v>18</v>
      </c>
      <c r="F1437" s="55">
        <f t="shared" si="134"/>
        <v>118</v>
      </c>
      <c r="G1437" s="181" t="s">
        <v>2549</v>
      </c>
      <c r="H1437" s="33" t="s">
        <v>2550</v>
      </c>
      <c r="I1437" s="30"/>
      <c r="J1437" s="429"/>
      <c r="K1437" s="428"/>
      <c r="L1437" s="30"/>
      <c r="M1437" s="30"/>
      <c r="N1437" s="130">
        <v>20200</v>
      </c>
      <c r="O1437" s="157">
        <v>0</v>
      </c>
      <c r="P1437" s="158">
        <f>N1437+O1437</f>
        <v>20200</v>
      </c>
      <c r="Q1437" s="398"/>
      <c r="R1437" s="399"/>
      <c r="S1437" s="400"/>
      <c r="T1437" s="401"/>
    </row>
    <row r="1438" spans="1:20">
      <c r="A1438" s="31"/>
      <c r="B1438" s="31" t="s">
        <v>2551</v>
      </c>
      <c r="C1438" s="60" t="s">
        <v>2552</v>
      </c>
      <c r="D1438" s="392">
        <v>200</v>
      </c>
      <c r="E1438" s="55">
        <f t="shared" si="133"/>
        <v>36</v>
      </c>
      <c r="F1438" s="55">
        <f t="shared" si="134"/>
        <v>236</v>
      </c>
      <c r="G1438" s="31"/>
      <c r="H1438" s="28" t="s">
        <v>2553</v>
      </c>
      <c r="I1438" s="30"/>
      <c r="J1438" s="30"/>
      <c r="K1438" s="30"/>
      <c r="L1438" s="30"/>
      <c r="M1438" s="30"/>
      <c r="N1438" s="130"/>
      <c r="O1438" s="157"/>
      <c r="P1438" s="158"/>
      <c r="Q1438" s="398"/>
      <c r="R1438" s="399"/>
    </row>
    <row r="1439" spans="1:20" ht="31.5" customHeight="1">
      <c r="A1439" s="31">
        <v>984</v>
      </c>
      <c r="B1439" s="31" t="s">
        <v>2554</v>
      </c>
      <c r="C1439" s="60" t="s">
        <v>2555</v>
      </c>
      <c r="D1439" s="392"/>
      <c r="E1439" s="55"/>
      <c r="F1439" s="55"/>
      <c r="G1439" s="31" t="s">
        <v>2556</v>
      </c>
      <c r="H1439" s="33" t="s">
        <v>2557</v>
      </c>
      <c r="I1439" s="30">
        <v>100</v>
      </c>
      <c r="J1439" s="428">
        <f t="shared" ref="J1439:J1445" si="138">0.2*I1439</f>
        <v>20</v>
      </c>
      <c r="K1439" s="30">
        <f t="shared" ref="K1439:K1448" si="139">I1439+J1439</f>
        <v>120</v>
      </c>
      <c r="L1439" s="30"/>
      <c r="M1439" s="30"/>
      <c r="N1439" s="130">
        <v>125</v>
      </c>
      <c r="O1439" s="157">
        <f t="shared" ref="O1439:O1471" si="140">N1439*0.2</f>
        <v>25</v>
      </c>
      <c r="P1439" s="158">
        <f t="shared" ref="P1439:P1471" si="141">O1439+N1439</f>
        <v>150</v>
      </c>
      <c r="Q1439" s="398"/>
      <c r="R1439" s="399">
        <v>200</v>
      </c>
      <c r="S1439" s="400" t="s">
        <v>2558</v>
      </c>
      <c r="T1439" s="401"/>
    </row>
    <row r="1440" spans="1:20" ht="29.25" customHeight="1">
      <c r="A1440" s="31">
        <f>A1439+1</f>
        <v>985</v>
      </c>
      <c r="B1440" s="31"/>
      <c r="C1440" s="60"/>
      <c r="D1440" s="392"/>
      <c r="E1440" s="55"/>
      <c r="F1440" s="55"/>
      <c r="G1440" s="31" t="s">
        <v>2559</v>
      </c>
      <c r="H1440" s="33" t="s">
        <v>2560</v>
      </c>
      <c r="I1440" s="30">
        <v>350</v>
      </c>
      <c r="J1440" s="428">
        <f t="shared" si="138"/>
        <v>70</v>
      </c>
      <c r="K1440" s="30">
        <f t="shared" si="139"/>
        <v>420</v>
      </c>
      <c r="L1440" s="30"/>
      <c r="M1440" s="30"/>
      <c r="N1440" s="130">
        <v>333.33</v>
      </c>
      <c r="O1440" s="157">
        <f t="shared" si="140"/>
        <v>66.665999999999997</v>
      </c>
      <c r="P1440" s="158">
        <f t="shared" si="141"/>
        <v>399.99599999999998</v>
      </c>
      <c r="Q1440" s="398"/>
      <c r="R1440" s="399">
        <v>300</v>
      </c>
      <c r="S1440" s="400" t="s">
        <v>2561</v>
      </c>
      <c r="T1440" s="400" t="s">
        <v>2559</v>
      </c>
    </row>
    <row r="1441" spans="1:20">
      <c r="A1441" s="31">
        <f t="shared" ref="A1441:A1471" si="142">A1440+1</f>
        <v>986</v>
      </c>
      <c r="B1441" s="31"/>
      <c r="C1441" s="60"/>
      <c r="D1441" s="392"/>
      <c r="E1441" s="55"/>
      <c r="F1441" s="55"/>
      <c r="G1441" s="31" t="s">
        <v>2562</v>
      </c>
      <c r="H1441" s="33" t="s">
        <v>2563</v>
      </c>
      <c r="I1441" s="30">
        <v>100</v>
      </c>
      <c r="J1441" s="428">
        <f t="shared" si="138"/>
        <v>20</v>
      </c>
      <c r="K1441" s="30">
        <f t="shared" si="139"/>
        <v>120</v>
      </c>
      <c r="L1441" s="30"/>
      <c r="M1441" s="30"/>
      <c r="N1441" s="130">
        <v>83.33</v>
      </c>
      <c r="O1441" s="157">
        <f t="shared" si="140"/>
        <v>16.666</v>
      </c>
      <c r="P1441" s="158">
        <f t="shared" si="141"/>
        <v>99.995999999999995</v>
      </c>
      <c r="Q1441" s="398"/>
      <c r="R1441" s="399"/>
      <c r="S1441" s="400"/>
      <c r="T1441" s="401"/>
    </row>
    <row r="1442" spans="1:20" ht="30">
      <c r="A1442" s="31">
        <f t="shared" si="142"/>
        <v>987</v>
      </c>
      <c r="B1442" s="31"/>
      <c r="C1442" s="60"/>
      <c r="D1442" s="392"/>
      <c r="E1442" s="55"/>
      <c r="F1442" s="55"/>
      <c r="G1442" s="31" t="s">
        <v>2564</v>
      </c>
      <c r="H1442" s="33" t="s">
        <v>2565</v>
      </c>
      <c r="I1442" s="30">
        <v>50</v>
      </c>
      <c r="J1442" s="428">
        <f t="shared" si="138"/>
        <v>10</v>
      </c>
      <c r="K1442" s="30">
        <f t="shared" si="139"/>
        <v>60</v>
      </c>
      <c r="L1442" s="30"/>
      <c r="M1442" s="30"/>
      <c r="N1442" s="130">
        <v>41.67</v>
      </c>
      <c r="O1442" s="157">
        <f t="shared" si="140"/>
        <v>8.3339999999999996</v>
      </c>
      <c r="P1442" s="158">
        <f t="shared" si="141"/>
        <v>50.003999999999998</v>
      </c>
      <c r="Q1442" s="398"/>
      <c r="R1442" s="399"/>
      <c r="S1442" s="400"/>
      <c r="T1442" s="401"/>
    </row>
    <row r="1443" spans="1:20" ht="15.75" customHeight="1">
      <c r="A1443" s="31">
        <f t="shared" si="142"/>
        <v>988</v>
      </c>
      <c r="B1443" s="31"/>
      <c r="C1443" s="28" t="s">
        <v>2566</v>
      </c>
      <c r="D1443" s="392"/>
      <c r="E1443" s="55"/>
      <c r="F1443" s="55"/>
      <c r="G1443" s="31" t="s">
        <v>2567</v>
      </c>
      <c r="H1443" s="79" t="s">
        <v>2548</v>
      </c>
      <c r="I1443" s="30">
        <v>100</v>
      </c>
      <c r="J1443" s="428">
        <f t="shared" si="138"/>
        <v>20</v>
      </c>
      <c r="K1443" s="30">
        <f t="shared" si="139"/>
        <v>120</v>
      </c>
      <c r="L1443" s="30"/>
      <c r="M1443" s="30"/>
      <c r="N1443" s="130">
        <v>166.67</v>
      </c>
      <c r="O1443" s="157">
        <f t="shared" si="140"/>
        <v>33.334000000000003</v>
      </c>
      <c r="P1443" s="158">
        <f t="shared" si="141"/>
        <v>200.00399999999999</v>
      </c>
      <c r="Q1443" s="398"/>
      <c r="R1443" s="399">
        <v>200</v>
      </c>
      <c r="S1443" s="417" t="s">
        <v>2568</v>
      </c>
      <c r="T1443" s="401"/>
    </row>
    <row r="1444" spans="1:20" ht="16.5" customHeight="1">
      <c r="A1444" s="31">
        <f t="shared" si="142"/>
        <v>989</v>
      </c>
      <c r="B1444" s="272" t="s">
        <v>2569</v>
      </c>
      <c r="C1444" s="272" t="s">
        <v>2570</v>
      </c>
      <c r="D1444" s="392">
        <v>350</v>
      </c>
      <c r="E1444" s="55">
        <f>D1444*0.18</f>
        <v>63</v>
      </c>
      <c r="F1444" s="55">
        <f>D1444+E1444</f>
        <v>413</v>
      </c>
      <c r="G1444" s="31" t="s">
        <v>2571</v>
      </c>
      <c r="H1444" s="60" t="s">
        <v>2572</v>
      </c>
      <c r="I1444" s="30">
        <v>200</v>
      </c>
      <c r="J1444" s="428">
        <f t="shared" si="138"/>
        <v>40</v>
      </c>
      <c r="K1444" s="30">
        <f t="shared" si="139"/>
        <v>240</v>
      </c>
      <c r="L1444" s="30"/>
      <c r="M1444" s="30"/>
      <c r="N1444" s="130">
        <v>250</v>
      </c>
      <c r="O1444" s="157">
        <f t="shared" si="140"/>
        <v>50</v>
      </c>
      <c r="P1444" s="158">
        <f t="shared" si="141"/>
        <v>300</v>
      </c>
      <c r="Q1444" s="398"/>
      <c r="R1444" s="399"/>
      <c r="S1444" s="400"/>
      <c r="T1444" s="401"/>
    </row>
    <row r="1445" spans="1:20" ht="30" customHeight="1">
      <c r="A1445" s="31">
        <f t="shared" si="142"/>
        <v>990</v>
      </c>
      <c r="B1445" s="272"/>
      <c r="C1445" s="272"/>
      <c r="D1445" s="392"/>
      <c r="E1445" s="55"/>
      <c r="F1445" s="55"/>
      <c r="G1445" s="31" t="s">
        <v>2573</v>
      </c>
      <c r="H1445" s="60" t="s">
        <v>2574</v>
      </c>
      <c r="I1445" s="30">
        <v>350</v>
      </c>
      <c r="J1445" s="428">
        <f t="shared" si="138"/>
        <v>70</v>
      </c>
      <c r="K1445" s="30">
        <f t="shared" si="139"/>
        <v>420</v>
      </c>
      <c r="L1445" s="30"/>
      <c r="M1445" s="30"/>
      <c r="N1445" s="130">
        <v>333.33</v>
      </c>
      <c r="O1445" s="157">
        <f t="shared" si="140"/>
        <v>66.665999999999997</v>
      </c>
      <c r="P1445" s="158">
        <f t="shared" si="141"/>
        <v>399.99599999999998</v>
      </c>
      <c r="Q1445" s="398"/>
      <c r="R1445" s="399"/>
      <c r="S1445" s="400"/>
      <c r="T1445" s="401"/>
    </row>
    <row r="1446" spans="1:20">
      <c r="A1446" s="31">
        <f t="shared" si="142"/>
        <v>991</v>
      </c>
      <c r="B1446" s="272"/>
      <c r="C1446" s="272"/>
      <c r="D1446" s="392"/>
      <c r="E1446" s="55"/>
      <c r="F1446" s="55"/>
      <c r="G1446" s="31" t="s">
        <v>2575</v>
      </c>
      <c r="H1446" s="60" t="s">
        <v>2576</v>
      </c>
      <c r="I1446" s="30"/>
      <c r="J1446" s="428"/>
      <c r="K1446" s="30"/>
      <c r="L1446" s="30"/>
      <c r="M1446" s="30"/>
      <c r="N1446" s="130">
        <v>250</v>
      </c>
      <c r="O1446" s="157">
        <f t="shared" si="140"/>
        <v>50</v>
      </c>
      <c r="P1446" s="158">
        <f t="shared" si="141"/>
        <v>300</v>
      </c>
      <c r="Q1446" s="398"/>
      <c r="R1446" s="399"/>
      <c r="S1446" s="400"/>
      <c r="T1446" s="401"/>
    </row>
    <row r="1447" spans="1:20">
      <c r="A1447" s="31">
        <f t="shared" si="142"/>
        <v>992</v>
      </c>
      <c r="B1447" s="272"/>
      <c r="C1447" s="272"/>
      <c r="D1447" s="392"/>
      <c r="E1447" s="55"/>
      <c r="F1447" s="55"/>
      <c r="G1447" s="31" t="s">
        <v>2577</v>
      </c>
      <c r="H1447" s="33" t="s">
        <v>2578</v>
      </c>
      <c r="I1447" s="30">
        <v>100</v>
      </c>
      <c r="J1447" s="428">
        <f>0.2*I1447</f>
        <v>20</v>
      </c>
      <c r="K1447" s="30">
        <f t="shared" si="139"/>
        <v>120</v>
      </c>
      <c r="L1447" s="30"/>
      <c r="M1447" s="30"/>
      <c r="N1447" s="130">
        <v>125</v>
      </c>
      <c r="O1447" s="157">
        <f t="shared" si="140"/>
        <v>25</v>
      </c>
      <c r="P1447" s="158">
        <f t="shared" si="141"/>
        <v>150</v>
      </c>
      <c r="Q1447" s="398"/>
      <c r="R1447" s="399"/>
      <c r="S1447" s="400"/>
      <c r="T1447" s="401"/>
    </row>
    <row r="1448" spans="1:20">
      <c r="A1448" s="31">
        <f t="shared" si="142"/>
        <v>993</v>
      </c>
      <c r="B1448" s="272"/>
      <c r="C1448" s="272"/>
      <c r="D1448" s="392"/>
      <c r="E1448" s="55"/>
      <c r="F1448" s="55"/>
      <c r="G1448" s="31" t="s">
        <v>2579</v>
      </c>
      <c r="H1448" s="33" t="s">
        <v>2580</v>
      </c>
      <c r="I1448" s="30">
        <v>150</v>
      </c>
      <c r="J1448" s="428">
        <f>0.2*I1448</f>
        <v>30</v>
      </c>
      <c r="K1448" s="30">
        <f t="shared" si="139"/>
        <v>180</v>
      </c>
      <c r="L1448" s="30"/>
      <c r="M1448" s="30"/>
      <c r="N1448" s="130">
        <v>166.67</v>
      </c>
      <c r="O1448" s="157">
        <f t="shared" si="140"/>
        <v>33.334000000000003</v>
      </c>
      <c r="P1448" s="158">
        <f t="shared" si="141"/>
        <v>200.00399999999999</v>
      </c>
      <c r="Q1448" s="398"/>
      <c r="R1448" s="399"/>
      <c r="S1448" s="400"/>
      <c r="T1448" s="401"/>
    </row>
    <row r="1449" spans="1:20" ht="30">
      <c r="A1449" s="31">
        <f t="shared" si="142"/>
        <v>994</v>
      </c>
      <c r="B1449" s="408" t="s">
        <v>2581</v>
      </c>
      <c r="C1449" s="272" t="s">
        <v>2582</v>
      </c>
      <c r="D1449" s="433">
        <v>508.48</v>
      </c>
      <c r="E1449" s="422">
        <v>91.53</v>
      </c>
      <c r="F1449" s="433">
        <v>600</v>
      </c>
      <c r="G1449" s="31" t="s">
        <v>2583</v>
      </c>
      <c r="H1449" s="60" t="s">
        <v>2584</v>
      </c>
      <c r="I1449" s="30">
        <v>150</v>
      </c>
      <c r="J1449" s="428">
        <f>0.2*I1449</f>
        <v>30</v>
      </c>
      <c r="K1449" s="428">
        <f>J1449+I1449</f>
        <v>180</v>
      </c>
      <c r="L1449" s="30"/>
      <c r="M1449" s="30"/>
      <c r="N1449" s="130">
        <v>166.67</v>
      </c>
      <c r="O1449" s="157">
        <f t="shared" si="140"/>
        <v>33.334000000000003</v>
      </c>
      <c r="P1449" s="158">
        <f t="shared" si="141"/>
        <v>200.00399999999999</v>
      </c>
      <c r="Q1449" s="398"/>
      <c r="R1449" s="399"/>
      <c r="S1449" s="400"/>
      <c r="T1449" s="401"/>
    </row>
    <row r="1450" spans="1:20" ht="17.25" customHeight="1">
      <c r="A1450" s="31">
        <f t="shared" si="142"/>
        <v>995</v>
      </c>
      <c r="B1450" s="408" t="s">
        <v>2585</v>
      </c>
      <c r="C1450" s="272" t="s">
        <v>2586</v>
      </c>
      <c r="D1450" s="433">
        <v>381.36</v>
      </c>
      <c r="E1450" s="422">
        <v>68.64</v>
      </c>
      <c r="F1450" s="433">
        <v>450</v>
      </c>
      <c r="G1450" s="31" t="s">
        <v>2587</v>
      </c>
      <c r="H1450" s="467" t="s">
        <v>2588</v>
      </c>
      <c r="I1450" s="55">
        <v>250</v>
      </c>
      <c r="J1450" s="428">
        <f>I1450*0.2</f>
        <v>50</v>
      </c>
      <c r="K1450" s="429">
        <f>J1450+I1450</f>
        <v>300</v>
      </c>
      <c r="L1450" s="30"/>
      <c r="M1450" s="30"/>
      <c r="N1450" s="130">
        <f>300/1.2</f>
        <v>250</v>
      </c>
      <c r="O1450" s="157">
        <f t="shared" si="140"/>
        <v>50</v>
      </c>
      <c r="P1450" s="158">
        <f t="shared" si="141"/>
        <v>300</v>
      </c>
      <c r="Q1450" s="398"/>
      <c r="R1450" s="399">
        <v>300</v>
      </c>
      <c r="S1450" s="400" t="s">
        <v>2589</v>
      </c>
      <c r="T1450" s="401"/>
    </row>
    <row r="1451" spans="1:20" ht="17.25" customHeight="1">
      <c r="A1451" s="31">
        <f t="shared" si="142"/>
        <v>996</v>
      </c>
      <c r="B1451" s="181" t="s">
        <v>2590</v>
      </c>
      <c r="C1451" s="272" t="s">
        <v>2591</v>
      </c>
      <c r="D1451" s="422">
        <v>1525.42</v>
      </c>
      <c r="E1451" s="422">
        <v>274.58</v>
      </c>
      <c r="F1451" s="422">
        <v>1800</v>
      </c>
      <c r="G1451" s="31" t="s">
        <v>2592</v>
      </c>
      <c r="H1451" s="33" t="s">
        <v>2593</v>
      </c>
      <c r="I1451" s="55">
        <v>583.33000000000004</v>
      </c>
      <c r="J1451" s="428">
        <f>I1451*0.2</f>
        <v>116.666</v>
      </c>
      <c r="K1451" s="429">
        <f>J1451+I1451</f>
        <v>699.99599999999998</v>
      </c>
      <c r="L1451" s="30"/>
      <c r="M1451" s="30"/>
      <c r="N1451" s="130">
        <f>700/1.2</f>
        <v>583.33333333333303</v>
      </c>
      <c r="O1451" s="157">
        <f t="shared" si="140"/>
        <v>116.666666666667</v>
      </c>
      <c r="P1451" s="158">
        <f t="shared" si="141"/>
        <v>700</v>
      </c>
      <c r="Q1451" s="398"/>
      <c r="R1451" s="399"/>
      <c r="S1451" s="400"/>
      <c r="T1451" s="401"/>
    </row>
    <row r="1452" spans="1:20">
      <c r="A1452" s="31">
        <f t="shared" si="142"/>
        <v>997</v>
      </c>
      <c r="B1452" s="181"/>
      <c r="C1452" s="272"/>
      <c r="D1452" s="422"/>
      <c r="E1452" s="422"/>
      <c r="F1452" s="422"/>
      <c r="G1452" s="31" t="s">
        <v>2594</v>
      </c>
      <c r="H1452" s="33" t="s">
        <v>2595</v>
      </c>
      <c r="I1452" s="30"/>
      <c r="J1452" s="30"/>
      <c r="K1452" s="30"/>
      <c r="L1452" s="30"/>
      <c r="M1452" s="30"/>
      <c r="N1452" s="130">
        <v>416.67</v>
      </c>
      <c r="O1452" s="157">
        <f t="shared" si="140"/>
        <v>83.334000000000003</v>
      </c>
      <c r="P1452" s="158">
        <f t="shared" si="141"/>
        <v>500.00400000000002</v>
      </c>
      <c r="Q1452" s="398"/>
      <c r="R1452" s="399">
        <v>500</v>
      </c>
      <c r="S1452" s="400"/>
      <c r="T1452" s="401"/>
    </row>
    <row r="1453" spans="1:20">
      <c r="A1453" s="31">
        <f t="shared" si="142"/>
        <v>998</v>
      </c>
      <c r="B1453" s="181"/>
      <c r="C1453" s="272"/>
      <c r="D1453" s="422"/>
      <c r="E1453" s="422"/>
      <c r="F1453" s="422"/>
      <c r="G1453" s="31" t="s">
        <v>2596</v>
      </c>
      <c r="H1453" s="33" t="s">
        <v>2597</v>
      </c>
      <c r="I1453" s="30"/>
      <c r="J1453" s="30"/>
      <c r="K1453" s="30"/>
      <c r="L1453" s="30"/>
      <c r="M1453" s="30"/>
      <c r="N1453" s="130">
        <v>208.33</v>
      </c>
      <c r="O1453" s="157">
        <f t="shared" si="140"/>
        <v>41.665999999999997</v>
      </c>
      <c r="P1453" s="158">
        <f t="shared" si="141"/>
        <v>249.99600000000001</v>
      </c>
      <c r="Q1453" s="398"/>
      <c r="R1453" s="399">
        <v>210</v>
      </c>
      <c r="S1453" s="400"/>
      <c r="T1453" s="401"/>
    </row>
    <row r="1454" spans="1:20">
      <c r="A1454" s="31">
        <f t="shared" si="142"/>
        <v>999</v>
      </c>
      <c r="B1454" s="181"/>
      <c r="C1454" s="272"/>
      <c r="D1454" s="422"/>
      <c r="E1454" s="422"/>
      <c r="F1454" s="422"/>
      <c r="G1454" s="31" t="s">
        <v>2598</v>
      </c>
      <c r="H1454" s="33" t="s">
        <v>2599</v>
      </c>
      <c r="I1454" s="30"/>
      <c r="J1454" s="30"/>
      <c r="K1454" s="30"/>
      <c r="L1454" s="30"/>
      <c r="M1454" s="30"/>
      <c r="N1454" s="130">
        <v>1083.33</v>
      </c>
      <c r="O1454" s="157">
        <f t="shared" si="140"/>
        <v>216.666</v>
      </c>
      <c r="P1454" s="158">
        <f t="shared" si="141"/>
        <v>1299.9960000000001</v>
      </c>
      <c r="Q1454" s="398"/>
      <c r="R1454" s="399">
        <v>1300</v>
      </c>
      <c r="S1454" s="400"/>
      <c r="T1454" s="401"/>
    </row>
    <row r="1455" spans="1:20">
      <c r="A1455" s="31">
        <f t="shared" si="142"/>
        <v>1000</v>
      </c>
      <c r="B1455" s="181"/>
      <c r="C1455" s="272"/>
      <c r="D1455" s="422"/>
      <c r="E1455" s="422"/>
      <c r="F1455" s="422"/>
      <c r="G1455" s="31" t="s">
        <v>460</v>
      </c>
      <c r="H1455" s="33" t="s">
        <v>461</v>
      </c>
      <c r="I1455" s="30"/>
      <c r="J1455" s="30"/>
      <c r="K1455" s="30"/>
      <c r="L1455" s="30"/>
      <c r="M1455" s="30"/>
      <c r="N1455" s="130">
        <v>416.67</v>
      </c>
      <c r="O1455" s="157">
        <f t="shared" si="140"/>
        <v>83.334000000000003</v>
      </c>
      <c r="P1455" s="158">
        <f t="shared" si="141"/>
        <v>500.00400000000002</v>
      </c>
      <c r="Q1455" s="398"/>
      <c r="R1455" s="399">
        <v>500</v>
      </c>
      <c r="S1455" s="400"/>
      <c r="T1455" s="401"/>
    </row>
    <row r="1456" spans="1:20">
      <c r="A1456" s="31">
        <f t="shared" si="142"/>
        <v>1001</v>
      </c>
      <c r="B1456" s="181"/>
      <c r="C1456" s="272"/>
      <c r="D1456" s="422"/>
      <c r="E1456" s="422"/>
      <c r="F1456" s="422"/>
      <c r="G1456" s="31" t="s">
        <v>2594</v>
      </c>
      <c r="H1456" s="33" t="s">
        <v>2600</v>
      </c>
      <c r="I1456" s="30"/>
      <c r="J1456" s="30"/>
      <c r="K1456" s="30"/>
      <c r="L1456" s="30"/>
      <c r="M1456" s="30"/>
      <c r="N1456" s="130">
        <v>333.33</v>
      </c>
      <c r="O1456" s="157">
        <f t="shared" si="140"/>
        <v>66.665999999999997</v>
      </c>
      <c r="P1456" s="158">
        <f t="shared" si="141"/>
        <v>399.99599999999998</v>
      </c>
      <c r="Q1456" s="398"/>
      <c r="R1456" s="399">
        <v>400</v>
      </c>
      <c r="S1456" s="400"/>
      <c r="T1456" s="401"/>
    </row>
    <row r="1457" spans="1:20">
      <c r="A1457" s="31">
        <f t="shared" si="142"/>
        <v>1002</v>
      </c>
      <c r="B1457" s="181"/>
      <c r="C1457" s="272"/>
      <c r="D1457" s="422"/>
      <c r="E1457" s="422"/>
      <c r="F1457" s="422"/>
      <c r="G1457" s="31" t="s">
        <v>2601</v>
      </c>
      <c r="H1457" s="33" t="s">
        <v>2602</v>
      </c>
      <c r="I1457" s="30"/>
      <c r="J1457" s="30"/>
      <c r="K1457" s="30"/>
      <c r="L1457" s="30"/>
      <c r="M1457" s="30"/>
      <c r="N1457" s="130">
        <v>1000</v>
      </c>
      <c r="O1457" s="157">
        <f t="shared" si="140"/>
        <v>200</v>
      </c>
      <c r="P1457" s="158">
        <f t="shared" si="141"/>
        <v>1200</v>
      </c>
      <c r="Q1457" s="398"/>
      <c r="R1457" s="399">
        <v>1200</v>
      </c>
      <c r="S1457" s="400"/>
      <c r="T1457" s="401"/>
    </row>
    <row r="1458" spans="1:20">
      <c r="A1458" s="31">
        <f t="shared" si="142"/>
        <v>1003</v>
      </c>
      <c r="B1458" s="181"/>
      <c r="C1458" s="272"/>
      <c r="D1458" s="422"/>
      <c r="E1458" s="422"/>
      <c r="F1458" s="422"/>
      <c r="G1458" s="31" t="s">
        <v>2603</v>
      </c>
      <c r="H1458" s="33" t="s">
        <v>2604</v>
      </c>
      <c r="I1458" s="30"/>
      <c r="J1458" s="30"/>
      <c r="K1458" s="30"/>
      <c r="L1458" s="30"/>
      <c r="M1458" s="30"/>
      <c r="N1458" s="130">
        <v>541.66999999999996</v>
      </c>
      <c r="O1458" s="157">
        <f t="shared" si="140"/>
        <v>108.334</v>
      </c>
      <c r="P1458" s="158">
        <f t="shared" si="141"/>
        <v>650.00400000000002</v>
      </c>
      <c r="Q1458" s="398"/>
      <c r="R1458" s="399">
        <v>650</v>
      </c>
      <c r="S1458" s="400"/>
      <c r="T1458" s="401"/>
    </row>
    <row r="1459" spans="1:20" ht="30">
      <c r="A1459" s="31">
        <f t="shared" si="142"/>
        <v>1004</v>
      </c>
      <c r="B1459" s="181"/>
      <c r="C1459" s="272"/>
      <c r="D1459" s="422"/>
      <c r="E1459" s="422"/>
      <c r="F1459" s="422"/>
      <c r="G1459" s="31" t="s">
        <v>2605</v>
      </c>
      <c r="H1459" s="33" t="s">
        <v>2606</v>
      </c>
      <c r="I1459" s="30"/>
      <c r="J1459" s="30"/>
      <c r="K1459" s="30"/>
      <c r="L1459" s="30"/>
      <c r="M1459" s="30"/>
      <c r="N1459" s="130">
        <v>83.33</v>
      </c>
      <c r="O1459" s="157">
        <f t="shared" si="140"/>
        <v>16.666</v>
      </c>
      <c r="P1459" s="158">
        <f t="shared" si="141"/>
        <v>99.995999999999995</v>
      </c>
      <c r="Q1459" s="398"/>
      <c r="R1459" s="399">
        <v>100</v>
      </c>
      <c r="S1459" s="400"/>
      <c r="T1459" s="401"/>
    </row>
    <row r="1460" spans="1:20" s="239" customFormat="1" ht="30">
      <c r="A1460" s="31">
        <f t="shared" si="142"/>
        <v>1005</v>
      </c>
      <c r="B1460" s="27"/>
      <c r="C1460" s="28"/>
      <c r="D1460" s="392"/>
      <c r="E1460" s="55"/>
      <c r="F1460" s="55"/>
      <c r="G1460" s="181" t="s">
        <v>2607</v>
      </c>
      <c r="H1460" s="33" t="s">
        <v>2608</v>
      </c>
      <c r="I1460" s="30"/>
      <c r="J1460" s="30"/>
      <c r="K1460" s="30"/>
      <c r="L1460" s="30"/>
      <c r="M1460" s="30"/>
      <c r="N1460" s="130">
        <v>166.67</v>
      </c>
      <c r="O1460" s="157">
        <f t="shared" si="140"/>
        <v>33.334000000000003</v>
      </c>
      <c r="P1460" s="158">
        <f t="shared" si="141"/>
        <v>200.00399999999999</v>
      </c>
      <c r="Q1460" s="398"/>
      <c r="R1460" s="399">
        <v>200</v>
      </c>
      <c r="S1460" s="400"/>
      <c r="T1460" s="401"/>
    </row>
    <row r="1461" spans="1:20" s="239" customFormat="1" ht="45">
      <c r="A1461" s="31">
        <f t="shared" si="142"/>
        <v>1006</v>
      </c>
      <c r="B1461" s="27"/>
      <c r="C1461" s="28"/>
      <c r="D1461" s="392"/>
      <c r="E1461" s="55"/>
      <c r="F1461" s="55"/>
      <c r="G1461" s="181" t="s">
        <v>2609</v>
      </c>
      <c r="H1461" s="33" t="s">
        <v>2610</v>
      </c>
      <c r="I1461" s="30"/>
      <c r="J1461" s="30"/>
      <c r="K1461" s="30"/>
      <c r="L1461" s="30"/>
      <c r="M1461" s="30"/>
      <c r="N1461" s="130">
        <v>166.67</v>
      </c>
      <c r="O1461" s="157">
        <f t="shared" si="140"/>
        <v>33.334000000000003</v>
      </c>
      <c r="P1461" s="158">
        <f t="shared" si="141"/>
        <v>200.00399999999999</v>
      </c>
      <c r="Q1461" s="398"/>
      <c r="R1461" s="399">
        <v>200</v>
      </c>
      <c r="S1461" s="400"/>
      <c r="T1461" s="401"/>
    </row>
    <row r="1462" spans="1:20" s="239" customFormat="1">
      <c r="A1462" s="31">
        <f t="shared" si="142"/>
        <v>1007</v>
      </c>
      <c r="B1462" s="27"/>
      <c r="C1462" s="28"/>
      <c r="D1462" s="392"/>
      <c r="E1462" s="55"/>
      <c r="F1462" s="55"/>
      <c r="G1462" s="181" t="s">
        <v>2611</v>
      </c>
      <c r="H1462" s="33" t="s">
        <v>2612</v>
      </c>
      <c r="I1462" s="30"/>
      <c r="J1462" s="30"/>
      <c r="K1462" s="30"/>
      <c r="L1462" s="30"/>
      <c r="M1462" s="30"/>
      <c r="N1462" s="130">
        <v>125</v>
      </c>
      <c r="O1462" s="157">
        <f t="shared" si="140"/>
        <v>25</v>
      </c>
      <c r="P1462" s="158">
        <f t="shared" si="141"/>
        <v>150</v>
      </c>
      <c r="Q1462" s="398"/>
      <c r="R1462" s="399">
        <v>110</v>
      </c>
      <c r="S1462" s="400"/>
      <c r="T1462" s="401"/>
    </row>
    <row r="1463" spans="1:20" ht="30">
      <c r="A1463" s="31">
        <f t="shared" si="142"/>
        <v>1008</v>
      </c>
      <c r="B1463" s="27"/>
      <c r="C1463" s="28"/>
      <c r="D1463" s="392"/>
      <c r="E1463" s="55"/>
      <c r="F1463" s="55"/>
      <c r="G1463" s="181" t="s">
        <v>45</v>
      </c>
      <c r="H1463" s="33" t="s">
        <v>2613</v>
      </c>
      <c r="I1463" s="30"/>
      <c r="J1463" s="30"/>
      <c r="K1463" s="30"/>
      <c r="L1463" s="30"/>
      <c r="M1463" s="30"/>
      <c r="N1463" s="130">
        <v>166.67</v>
      </c>
      <c r="O1463" s="157">
        <f t="shared" si="140"/>
        <v>33.334000000000003</v>
      </c>
      <c r="P1463" s="158">
        <f t="shared" si="141"/>
        <v>200.00399999999999</v>
      </c>
      <c r="Q1463" s="398"/>
      <c r="R1463" s="399">
        <v>200</v>
      </c>
      <c r="S1463" s="400"/>
      <c r="T1463" s="401"/>
    </row>
    <row r="1464" spans="1:20" ht="45">
      <c r="A1464" s="31">
        <f t="shared" si="142"/>
        <v>1009</v>
      </c>
      <c r="B1464" s="27"/>
      <c r="C1464" s="28"/>
      <c r="D1464" s="392"/>
      <c r="E1464" s="55"/>
      <c r="F1464" s="55"/>
      <c r="G1464" s="181" t="s">
        <v>45</v>
      </c>
      <c r="H1464" s="33" t="s">
        <v>2614</v>
      </c>
      <c r="I1464" s="30"/>
      <c r="J1464" s="30"/>
      <c r="K1464" s="30"/>
      <c r="L1464" s="30"/>
      <c r="M1464" s="30"/>
      <c r="N1464" s="130">
        <v>166.67</v>
      </c>
      <c r="O1464" s="157">
        <f t="shared" si="140"/>
        <v>33.334000000000003</v>
      </c>
      <c r="P1464" s="158">
        <f t="shared" si="141"/>
        <v>200.00399999999999</v>
      </c>
      <c r="Q1464" s="398"/>
      <c r="R1464" s="399">
        <v>200</v>
      </c>
      <c r="S1464" s="400"/>
      <c r="T1464" s="401"/>
    </row>
    <row r="1465" spans="1:20" ht="30">
      <c r="A1465" s="31">
        <f t="shared" si="142"/>
        <v>1010</v>
      </c>
      <c r="B1465" s="181" t="s">
        <v>557</v>
      </c>
      <c r="C1465" s="272" t="s">
        <v>558</v>
      </c>
      <c r="D1465" s="422">
        <v>1186.44</v>
      </c>
      <c r="E1465" s="422">
        <v>213.56</v>
      </c>
      <c r="F1465" s="422">
        <v>1400</v>
      </c>
      <c r="G1465" s="31"/>
      <c r="H1465" s="33" t="s">
        <v>2615</v>
      </c>
      <c r="I1465" s="30"/>
      <c r="J1465" s="30"/>
      <c r="K1465" s="30"/>
      <c r="L1465" s="30"/>
      <c r="M1465" s="30"/>
      <c r="N1465" s="130">
        <v>41.67</v>
      </c>
      <c r="O1465" s="157">
        <f t="shared" si="140"/>
        <v>8.3339999999999996</v>
      </c>
      <c r="P1465" s="158">
        <f t="shared" si="141"/>
        <v>50.003999999999998</v>
      </c>
      <c r="Q1465" s="398"/>
      <c r="R1465" s="399"/>
      <c r="S1465" s="400"/>
      <c r="T1465" s="401"/>
    </row>
    <row r="1466" spans="1:20">
      <c r="A1466" s="31">
        <f t="shared" si="142"/>
        <v>1011</v>
      </c>
      <c r="B1466" s="181"/>
      <c r="C1466" s="272"/>
      <c r="D1466" s="422"/>
      <c r="E1466" s="422"/>
      <c r="F1466" s="422"/>
      <c r="G1466" s="31"/>
      <c r="H1466" s="33" t="s">
        <v>2616</v>
      </c>
      <c r="I1466" s="30"/>
      <c r="J1466" s="30"/>
      <c r="K1466" s="30"/>
      <c r="L1466" s="30"/>
      <c r="M1466" s="30"/>
      <c r="N1466" s="130">
        <v>416.67</v>
      </c>
      <c r="O1466" s="157">
        <f t="shared" si="140"/>
        <v>83.334000000000003</v>
      </c>
      <c r="P1466" s="158">
        <f t="shared" si="141"/>
        <v>500.00400000000002</v>
      </c>
      <c r="Q1466" s="398"/>
      <c r="R1466" s="399">
        <v>500</v>
      </c>
      <c r="S1466" s="400"/>
      <c r="T1466" s="401"/>
    </row>
    <row r="1467" spans="1:20">
      <c r="A1467" s="31">
        <f t="shared" si="142"/>
        <v>1012</v>
      </c>
      <c r="B1467" s="181"/>
      <c r="C1467" s="272"/>
      <c r="D1467" s="422"/>
      <c r="E1467" s="422"/>
      <c r="F1467" s="422"/>
      <c r="G1467" s="31"/>
      <c r="H1467" s="33" t="s">
        <v>2617</v>
      </c>
      <c r="I1467" s="30"/>
      <c r="J1467" s="30"/>
      <c r="K1467" s="30"/>
      <c r="L1467" s="30"/>
      <c r="M1467" s="30"/>
      <c r="N1467" s="130">
        <v>833.33</v>
      </c>
      <c r="O1467" s="157">
        <f t="shared" si="140"/>
        <v>166.666</v>
      </c>
      <c r="P1467" s="158">
        <f t="shared" si="141"/>
        <v>999.99599999999998</v>
      </c>
      <c r="Q1467" s="398"/>
      <c r="R1467" s="399">
        <v>1000</v>
      </c>
      <c r="S1467" s="400"/>
      <c r="T1467" s="401"/>
    </row>
    <row r="1468" spans="1:20" ht="30">
      <c r="A1468" s="31">
        <f t="shared" si="142"/>
        <v>1013</v>
      </c>
      <c r="B1468" s="181"/>
      <c r="C1468" s="272"/>
      <c r="D1468" s="422"/>
      <c r="E1468" s="422"/>
      <c r="F1468" s="422"/>
      <c r="G1468" s="31"/>
      <c r="H1468" s="33" t="s">
        <v>2618</v>
      </c>
      <c r="I1468" s="30"/>
      <c r="J1468" s="30"/>
      <c r="K1468" s="30"/>
      <c r="L1468" s="30"/>
      <c r="M1468" s="30"/>
      <c r="N1468" s="130">
        <v>416.67</v>
      </c>
      <c r="O1468" s="157">
        <f t="shared" si="140"/>
        <v>83.334000000000003</v>
      </c>
      <c r="P1468" s="158">
        <f t="shared" si="141"/>
        <v>500.00400000000002</v>
      </c>
      <c r="Q1468" s="398"/>
      <c r="R1468" s="399">
        <v>500</v>
      </c>
      <c r="S1468" s="400"/>
      <c r="T1468" s="401"/>
    </row>
    <row r="1469" spans="1:20">
      <c r="A1469" s="31">
        <f t="shared" si="142"/>
        <v>1014</v>
      </c>
      <c r="B1469" s="181"/>
      <c r="C1469" s="272"/>
      <c r="D1469" s="422"/>
      <c r="E1469" s="422"/>
      <c r="F1469" s="422"/>
      <c r="G1469" s="31" t="s">
        <v>2619</v>
      </c>
      <c r="H1469" s="33" t="s">
        <v>2620</v>
      </c>
      <c r="I1469" s="30"/>
      <c r="J1469" s="30"/>
      <c r="K1469" s="30"/>
      <c r="L1469" s="30"/>
      <c r="M1469" s="30"/>
      <c r="N1469" s="130">
        <v>416.67</v>
      </c>
      <c r="O1469" s="157">
        <f t="shared" si="140"/>
        <v>83.334000000000003</v>
      </c>
      <c r="P1469" s="158">
        <f t="shared" si="141"/>
        <v>500.00400000000002</v>
      </c>
      <c r="Q1469" s="398"/>
      <c r="R1469" s="399">
        <v>500</v>
      </c>
      <c r="S1469" s="400"/>
      <c r="T1469" s="401"/>
    </row>
    <row r="1470" spans="1:20">
      <c r="A1470" s="31">
        <f t="shared" si="142"/>
        <v>1015</v>
      </c>
      <c r="B1470" s="181"/>
      <c r="C1470" s="272"/>
      <c r="D1470" s="422"/>
      <c r="E1470" s="422"/>
      <c r="F1470" s="422"/>
      <c r="G1470" s="31" t="s">
        <v>2621</v>
      </c>
      <c r="H1470" s="33" t="s">
        <v>2622</v>
      </c>
      <c r="I1470" s="30"/>
      <c r="J1470" s="30"/>
      <c r="K1470" s="30"/>
      <c r="L1470" s="30"/>
      <c r="M1470" s="30"/>
      <c r="N1470" s="130">
        <v>500</v>
      </c>
      <c r="O1470" s="157">
        <f t="shared" si="140"/>
        <v>100</v>
      </c>
      <c r="P1470" s="158">
        <f t="shared" si="141"/>
        <v>600</v>
      </c>
      <c r="Q1470" s="398"/>
      <c r="R1470" s="399">
        <v>600</v>
      </c>
      <c r="S1470" s="400"/>
      <c r="T1470" s="401"/>
    </row>
    <row r="1471" spans="1:20">
      <c r="A1471" s="31">
        <f t="shared" si="142"/>
        <v>1016</v>
      </c>
      <c r="B1471" s="181"/>
      <c r="C1471" s="272"/>
      <c r="D1471" s="422"/>
      <c r="E1471" s="422"/>
      <c r="F1471" s="422"/>
      <c r="G1471" s="31" t="s">
        <v>2623</v>
      </c>
      <c r="H1471" s="33" t="s">
        <v>2624</v>
      </c>
      <c r="I1471" s="30"/>
      <c r="J1471" s="30"/>
      <c r="K1471" s="30"/>
      <c r="L1471" s="30"/>
      <c r="M1471" s="30"/>
      <c r="N1471" s="130">
        <v>500</v>
      </c>
      <c r="O1471" s="157">
        <f t="shared" si="140"/>
        <v>100</v>
      </c>
      <c r="P1471" s="158">
        <f t="shared" si="141"/>
        <v>600</v>
      </c>
      <c r="Q1471" s="398"/>
      <c r="R1471" s="399">
        <v>600</v>
      </c>
      <c r="S1471" s="400"/>
      <c r="T1471" s="401"/>
    </row>
    <row r="1472" spans="1:20">
      <c r="A1472" s="31"/>
      <c r="B1472" s="181"/>
      <c r="C1472" s="272"/>
      <c r="D1472" s="422"/>
      <c r="E1472" s="422"/>
      <c r="F1472" s="422"/>
      <c r="G1472" s="31"/>
      <c r="H1472" s="33"/>
      <c r="I1472" s="30"/>
      <c r="J1472" s="30"/>
      <c r="K1472" s="30"/>
      <c r="L1472" s="30"/>
      <c r="M1472" s="30"/>
      <c r="N1472" s="130"/>
      <c r="O1472" s="157"/>
      <c r="P1472" s="158"/>
      <c r="Q1472" s="398"/>
      <c r="R1472" s="399"/>
      <c r="S1472" s="400"/>
      <c r="T1472" s="401"/>
    </row>
    <row r="1473" spans="1:20" ht="16.5" customHeight="1">
      <c r="A1473" s="181"/>
      <c r="B1473" s="181" t="s">
        <v>2625</v>
      </c>
      <c r="C1473" s="272" t="s">
        <v>2626</v>
      </c>
      <c r="D1473" s="422">
        <v>2076.27</v>
      </c>
      <c r="E1473" s="422">
        <v>373.73</v>
      </c>
      <c r="F1473" s="422">
        <v>2450</v>
      </c>
      <c r="G1473" s="31"/>
      <c r="H1473" s="481" t="s">
        <v>2627</v>
      </c>
      <c r="I1473" s="481"/>
      <c r="J1473" s="481"/>
      <c r="K1473" s="481"/>
      <c r="L1473" s="30"/>
      <c r="M1473" s="30"/>
      <c r="N1473" s="130"/>
      <c r="O1473" s="157"/>
      <c r="P1473" s="158"/>
      <c r="Q1473" s="398"/>
      <c r="R1473" s="399"/>
    </row>
    <row r="1474" spans="1:20">
      <c r="A1474" s="181"/>
      <c r="B1474" s="181" t="s">
        <v>553</v>
      </c>
      <c r="C1474" s="272" t="s">
        <v>554</v>
      </c>
      <c r="D1474" s="422">
        <v>2415.25</v>
      </c>
      <c r="E1474" s="422">
        <v>434.75</v>
      </c>
      <c r="F1474" s="422">
        <v>2850</v>
      </c>
      <c r="G1474" s="31"/>
      <c r="H1474" s="481" t="s">
        <v>2628</v>
      </c>
      <c r="I1474" s="481"/>
      <c r="J1474" s="481"/>
      <c r="K1474" s="481"/>
      <c r="L1474" s="30"/>
      <c r="M1474" s="30"/>
      <c r="N1474" s="130"/>
      <c r="O1474" s="157"/>
      <c r="P1474" s="158"/>
      <c r="Q1474" s="398"/>
      <c r="R1474" s="399"/>
    </row>
    <row r="1475" spans="1:20" ht="16.5" customHeight="1">
      <c r="A1475" s="181">
        <v>1017</v>
      </c>
      <c r="B1475" s="181" t="s">
        <v>2629</v>
      </c>
      <c r="C1475" s="272" t="s">
        <v>2630</v>
      </c>
      <c r="D1475" s="422">
        <v>3559.32</v>
      </c>
      <c r="E1475" s="422">
        <v>640.67999999999995</v>
      </c>
      <c r="F1475" s="422">
        <v>4200</v>
      </c>
      <c r="G1475" s="482" t="s">
        <v>2581</v>
      </c>
      <c r="H1475" s="272" t="s">
        <v>2582</v>
      </c>
      <c r="I1475" s="487">
        <v>583.33000000000004</v>
      </c>
      <c r="J1475" s="428">
        <f>0.2*I1475</f>
        <v>116.666</v>
      </c>
      <c r="K1475" s="429">
        <f t="shared" ref="K1475:K1482" si="143">I1475+J1475</f>
        <v>699.99599999999998</v>
      </c>
      <c r="L1475" s="30"/>
      <c r="M1475" s="30"/>
      <c r="N1475" s="130">
        <f>1000/1.2</f>
        <v>833.33333333333303</v>
      </c>
      <c r="O1475" s="157">
        <f t="shared" ref="O1475:O1482" si="144">N1475*0.2</f>
        <v>166.666666666667</v>
      </c>
      <c r="P1475" s="158">
        <f t="shared" ref="P1475:P1482" si="145">O1475+N1475</f>
        <v>1000</v>
      </c>
      <c r="Q1475" s="398"/>
      <c r="R1475" s="399"/>
      <c r="S1475" s="400"/>
      <c r="T1475" s="401"/>
    </row>
    <row r="1476" spans="1:20" ht="15.75" customHeight="1">
      <c r="A1476" s="181">
        <f>A1475+1</f>
        <v>1018</v>
      </c>
      <c r="B1476" s="181" t="s">
        <v>2631</v>
      </c>
      <c r="C1476" s="272" t="s">
        <v>2632</v>
      </c>
      <c r="D1476" s="422"/>
      <c r="E1476" s="422"/>
      <c r="F1476" s="422"/>
      <c r="G1476" s="482" t="s">
        <v>2585</v>
      </c>
      <c r="H1476" s="272" t="s">
        <v>2586</v>
      </c>
      <c r="I1476" s="487">
        <v>416.67</v>
      </c>
      <c r="J1476" s="428">
        <f t="shared" ref="J1476:J1500" si="146">0.2*I1476</f>
        <v>83.334000000000003</v>
      </c>
      <c r="K1476" s="429">
        <f t="shared" si="143"/>
        <v>500.00400000000002</v>
      </c>
      <c r="L1476" s="30"/>
      <c r="M1476" s="30"/>
      <c r="N1476" s="130">
        <f>750/1.2</f>
        <v>625</v>
      </c>
      <c r="O1476" s="157">
        <f t="shared" si="144"/>
        <v>125</v>
      </c>
      <c r="P1476" s="158">
        <f t="shared" si="145"/>
        <v>750</v>
      </c>
      <c r="Q1476" s="398"/>
      <c r="R1476" s="399"/>
      <c r="S1476" s="400"/>
      <c r="T1476" s="401"/>
    </row>
    <row r="1477" spans="1:20" ht="16.5" customHeight="1">
      <c r="A1477" s="181">
        <f t="shared" ref="A1477:A1482" si="147">A1476+1</f>
        <v>1019</v>
      </c>
      <c r="B1477" s="483"/>
      <c r="C1477" s="520" t="s">
        <v>2633</v>
      </c>
      <c r="D1477" s="520"/>
      <c r="E1477" s="520"/>
      <c r="F1477" s="520"/>
      <c r="G1477" s="423" t="s">
        <v>2634</v>
      </c>
      <c r="H1477" s="272" t="s">
        <v>2591</v>
      </c>
      <c r="I1477" s="427">
        <v>1833.33</v>
      </c>
      <c r="J1477" s="428">
        <f t="shared" si="146"/>
        <v>366.666</v>
      </c>
      <c r="K1477" s="429">
        <f t="shared" si="143"/>
        <v>2199.9960000000001</v>
      </c>
      <c r="L1477" s="30"/>
      <c r="M1477" s="30"/>
      <c r="N1477" s="130">
        <f>3000/1.2</f>
        <v>2500</v>
      </c>
      <c r="O1477" s="157">
        <f t="shared" si="144"/>
        <v>500</v>
      </c>
      <c r="P1477" s="158">
        <f t="shared" si="145"/>
        <v>3000</v>
      </c>
      <c r="Q1477" s="398"/>
      <c r="R1477" s="399"/>
      <c r="S1477" s="400"/>
      <c r="T1477" s="401"/>
    </row>
    <row r="1478" spans="1:20">
      <c r="A1478" s="181">
        <f t="shared" si="147"/>
        <v>1020</v>
      </c>
      <c r="B1478" s="181" t="s">
        <v>2625</v>
      </c>
      <c r="C1478" s="272" t="s">
        <v>2635</v>
      </c>
      <c r="D1478" s="433">
        <v>4322.03</v>
      </c>
      <c r="E1478" s="422">
        <v>777.97</v>
      </c>
      <c r="F1478" s="422">
        <v>5100</v>
      </c>
      <c r="G1478" s="423" t="s">
        <v>557</v>
      </c>
      <c r="H1478" s="272" t="s">
        <v>558</v>
      </c>
      <c r="I1478" s="427">
        <v>1500</v>
      </c>
      <c r="J1478" s="428">
        <f t="shared" si="146"/>
        <v>300</v>
      </c>
      <c r="K1478" s="429">
        <f t="shared" si="143"/>
        <v>1800</v>
      </c>
      <c r="L1478" s="30"/>
      <c r="M1478" s="30"/>
      <c r="N1478" s="130">
        <f>2400/1.2</f>
        <v>2000</v>
      </c>
      <c r="O1478" s="157">
        <f t="shared" si="144"/>
        <v>400</v>
      </c>
      <c r="P1478" s="158">
        <f t="shared" si="145"/>
        <v>2400</v>
      </c>
      <c r="Q1478" s="398"/>
      <c r="R1478" s="399"/>
      <c r="S1478" s="400"/>
      <c r="T1478" s="401"/>
    </row>
    <row r="1479" spans="1:20">
      <c r="A1479" s="181">
        <f t="shared" si="147"/>
        <v>1021</v>
      </c>
      <c r="B1479" s="181" t="s">
        <v>2625</v>
      </c>
      <c r="C1479" s="272" t="s">
        <v>2636</v>
      </c>
      <c r="D1479" s="433">
        <v>5084.75</v>
      </c>
      <c r="E1479" s="422">
        <v>915.26</v>
      </c>
      <c r="F1479" s="422">
        <v>6000</v>
      </c>
      <c r="G1479" s="423" t="s">
        <v>2637</v>
      </c>
      <c r="H1479" s="272" t="s">
        <v>2626</v>
      </c>
      <c r="I1479" s="427">
        <v>2333.33</v>
      </c>
      <c r="J1479" s="428">
        <f t="shared" si="146"/>
        <v>466.666</v>
      </c>
      <c r="K1479" s="429">
        <f t="shared" si="143"/>
        <v>2799.9960000000001</v>
      </c>
      <c r="L1479" s="30"/>
      <c r="M1479" s="30"/>
      <c r="N1479" s="130">
        <f>4100/1.2</f>
        <v>3416.6666666666702</v>
      </c>
      <c r="O1479" s="157">
        <f t="shared" si="144"/>
        <v>683.33333333333303</v>
      </c>
      <c r="P1479" s="158">
        <f t="shared" si="145"/>
        <v>4100</v>
      </c>
      <c r="Q1479" s="398"/>
      <c r="R1479" s="399"/>
      <c r="S1479" s="400"/>
      <c r="T1479" s="401"/>
    </row>
    <row r="1480" spans="1:20">
      <c r="A1480" s="181">
        <f t="shared" si="147"/>
        <v>1022</v>
      </c>
      <c r="B1480" s="181" t="s">
        <v>2638</v>
      </c>
      <c r="C1480" s="272" t="s">
        <v>2639</v>
      </c>
      <c r="D1480" s="433">
        <v>5144.47</v>
      </c>
      <c r="E1480" s="422">
        <v>955.53</v>
      </c>
      <c r="F1480" s="422">
        <v>6100</v>
      </c>
      <c r="G1480" s="423" t="s">
        <v>291</v>
      </c>
      <c r="H1480" s="272" t="s">
        <v>554</v>
      </c>
      <c r="I1480" s="427">
        <v>2625</v>
      </c>
      <c r="J1480" s="428">
        <f t="shared" si="146"/>
        <v>525</v>
      </c>
      <c r="K1480" s="429">
        <f t="shared" si="143"/>
        <v>3150</v>
      </c>
      <c r="L1480" s="30"/>
      <c r="M1480" s="30"/>
      <c r="N1480" s="130">
        <f>4300/1.2</f>
        <v>3583.3333333333298</v>
      </c>
      <c r="O1480" s="157">
        <f t="shared" si="144"/>
        <v>716.66666666666697</v>
      </c>
      <c r="P1480" s="158">
        <f t="shared" si="145"/>
        <v>4300</v>
      </c>
      <c r="Q1480" s="398"/>
      <c r="R1480" s="399"/>
      <c r="S1480" s="400"/>
      <c r="T1480" s="401"/>
    </row>
    <row r="1481" spans="1:20">
      <c r="A1481" s="181">
        <f t="shared" si="147"/>
        <v>1023</v>
      </c>
      <c r="B1481" s="181" t="s">
        <v>2640</v>
      </c>
      <c r="C1481" s="272" t="s">
        <v>2641</v>
      </c>
      <c r="D1481" s="433">
        <v>5423.73</v>
      </c>
      <c r="E1481" s="422">
        <v>976.27</v>
      </c>
      <c r="F1481" s="422">
        <v>6400</v>
      </c>
      <c r="G1481" s="423" t="s">
        <v>2631</v>
      </c>
      <c r="H1481" s="272" t="s">
        <v>2630</v>
      </c>
      <c r="I1481" s="427">
        <v>3625</v>
      </c>
      <c r="J1481" s="428">
        <f t="shared" si="146"/>
        <v>725</v>
      </c>
      <c r="K1481" s="429">
        <f t="shared" si="143"/>
        <v>4350</v>
      </c>
      <c r="L1481" s="30"/>
      <c r="M1481" s="30"/>
      <c r="N1481" s="130">
        <f>6500/1.2</f>
        <v>5416.6666666666697</v>
      </c>
      <c r="O1481" s="157">
        <f t="shared" si="144"/>
        <v>1083.3333333333301</v>
      </c>
      <c r="P1481" s="158">
        <f t="shared" si="145"/>
        <v>6500</v>
      </c>
      <c r="Q1481" s="398"/>
      <c r="R1481" s="399"/>
      <c r="S1481" s="400"/>
      <c r="T1481" s="401"/>
    </row>
    <row r="1482" spans="1:20">
      <c r="A1482" s="181">
        <f t="shared" si="147"/>
        <v>1024</v>
      </c>
      <c r="B1482" s="181" t="s">
        <v>2625</v>
      </c>
      <c r="C1482" s="272" t="s">
        <v>2642</v>
      </c>
      <c r="D1482" s="433">
        <v>6355.93</v>
      </c>
      <c r="E1482" s="422">
        <v>1144.07</v>
      </c>
      <c r="F1482" s="422">
        <v>7500</v>
      </c>
      <c r="G1482" s="423" t="s">
        <v>2629</v>
      </c>
      <c r="H1482" s="272" t="s">
        <v>2632</v>
      </c>
      <c r="I1482" s="427">
        <v>2625</v>
      </c>
      <c r="J1482" s="428">
        <f t="shared" si="146"/>
        <v>525</v>
      </c>
      <c r="K1482" s="429">
        <f t="shared" si="143"/>
        <v>3150</v>
      </c>
      <c r="L1482" s="30"/>
      <c r="M1482" s="30"/>
      <c r="N1482" s="130">
        <f>6100/1.2</f>
        <v>5083.3333333333303</v>
      </c>
      <c r="O1482" s="157">
        <f t="shared" si="144"/>
        <v>1016.66666666667</v>
      </c>
      <c r="P1482" s="158">
        <f t="shared" si="145"/>
        <v>6100</v>
      </c>
      <c r="Q1482" s="398"/>
      <c r="R1482" s="399"/>
      <c r="S1482" s="400"/>
      <c r="T1482" s="401"/>
    </row>
    <row r="1483" spans="1:20">
      <c r="A1483" s="181"/>
      <c r="B1483" s="181" t="s">
        <v>2643</v>
      </c>
      <c r="C1483" s="272" t="s">
        <v>2644</v>
      </c>
      <c r="D1483" s="433">
        <v>6355.93</v>
      </c>
      <c r="E1483" s="422">
        <v>1144.07</v>
      </c>
      <c r="F1483" s="422">
        <v>7500</v>
      </c>
      <c r="G1483" s="484"/>
      <c r="H1483" s="443" t="s">
        <v>2633</v>
      </c>
      <c r="I1483" s="443"/>
      <c r="J1483" s="443"/>
      <c r="K1483" s="488"/>
      <c r="L1483" s="30"/>
      <c r="M1483" s="30"/>
      <c r="N1483" s="130"/>
      <c r="O1483" s="157"/>
      <c r="P1483" s="158"/>
      <c r="Q1483" s="398"/>
      <c r="R1483" s="399"/>
    </row>
    <row r="1484" spans="1:20" ht="13.9" customHeight="1">
      <c r="A1484" s="181">
        <v>1025</v>
      </c>
      <c r="B1484" s="181" t="s">
        <v>553</v>
      </c>
      <c r="C1484" s="272" t="s">
        <v>2645</v>
      </c>
      <c r="D1484" s="433">
        <v>9830.51</v>
      </c>
      <c r="E1484" s="422">
        <v>1769.49</v>
      </c>
      <c r="F1484" s="422">
        <v>11600</v>
      </c>
      <c r="G1484" s="423" t="s">
        <v>2646</v>
      </c>
      <c r="H1484" s="272" t="s">
        <v>2635</v>
      </c>
      <c r="I1484" s="487">
        <v>6916.67</v>
      </c>
      <c r="J1484" s="428">
        <f t="shared" si="146"/>
        <v>1383.3340000000001</v>
      </c>
      <c r="K1484" s="429">
        <f t="shared" ref="K1484:K1500" si="148">I1484+J1484</f>
        <v>8300.0040000000008</v>
      </c>
      <c r="L1484" s="30"/>
      <c r="M1484" s="30"/>
      <c r="N1484" s="130">
        <f>8500/1.2</f>
        <v>7083.3333333333303</v>
      </c>
      <c r="O1484" s="157">
        <f t="shared" ref="O1484:O1500" si="149">N1484*0.2</f>
        <v>1416.6666666666699</v>
      </c>
      <c r="P1484" s="158">
        <f t="shared" ref="P1484:P1500" si="150">O1484+N1484</f>
        <v>8500</v>
      </c>
      <c r="Q1484" s="398"/>
      <c r="R1484" s="399"/>
      <c r="S1484" s="400"/>
      <c r="T1484" s="401"/>
    </row>
    <row r="1485" spans="1:20" ht="13.9" customHeight="1">
      <c r="A1485" s="181">
        <f>A1484+1</f>
        <v>1026</v>
      </c>
      <c r="B1485" s="181">
        <v>445</v>
      </c>
      <c r="C1485" s="181">
        <v>446</v>
      </c>
      <c r="D1485" s="181">
        <v>447</v>
      </c>
      <c r="E1485" s="181">
        <v>448</v>
      </c>
      <c r="F1485" s="181">
        <v>449</v>
      </c>
      <c r="G1485" s="423" t="s">
        <v>2647</v>
      </c>
      <c r="H1485" s="272" t="s">
        <v>2636</v>
      </c>
      <c r="I1485" s="487">
        <v>7541.67</v>
      </c>
      <c r="J1485" s="428">
        <f t="shared" si="146"/>
        <v>1508.3340000000001</v>
      </c>
      <c r="K1485" s="429">
        <f t="shared" si="148"/>
        <v>9050.0040000000008</v>
      </c>
      <c r="L1485" s="30"/>
      <c r="M1485" s="30"/>
      <c r="N1485" s="130">
        <f>9200/1.2</f>
        <v>7666.6666666666697</v>
      </c>
      <c r="O1485" s="157">
        <f t="shared" si="149"/>
        <v>1533.3333333333301</v>
      </c>
      <c r="P1485" s="158">
        <f t="shared" si="150"/>
        <v>9200</v>
      </c>
      <c r="Q1485" s="398"/>
      <c r="R1485" s="399"/>
      <c r="S1485" s="400"/>
      <c r="T1485" s="401"/>
    </row>
    <row r="1486" spans="1:20" ht="13.9" customHeight="1">
      <c r="A1486" s="181">
        <f t="shared" ref="A1486:A1498" si="151">A1485+1</f>
        <v>1027</v>
      </c>
      <c r="B1486" s="181" t="s">
        <v>2648</v>
      </c>
      <c r="C1486" s="272" t="s">
        <v>2649</v>
      </c>
      <c r="D1486" s="433">
        <v>9576.27</v>
      </c>
      <c r="E1486" s="422">
        <v>1723.73</v>
      </c>
      <c r="F1486" s="422">
        <v>11300</v>
      </c>
      <c r="G1486" s="423" t="s">
        <v>2650</v>
      </c>
      <c r="H1486" s="272" t="s">
        <v>2639</v>
      </c>
      <c r="I1486" s="487">
        <v>7583.33</v>
      </c>
      <c r="J1486" s="428">
        <f t="shared" si="146"/>
        <v>1516.6659999999999</v>
      </c>
      <c r="K1486" s="429">
        <f t="shared" si="148"/>
        <v>9099.9959999999992</v>
      </c>
      <c r="L1486" s="30"/>
      <c r="M1486" s="30"/>
      <c r="N1486" s="130">
        <f>9500/1.2</f>
        <v>7916.6666666666697</v>
      </c>
      <c r="O1486" s="157">
        <f t="shared" si="149"/>
        <v>1583.3333333333301</v>
      </c>
      <c r="P1486" s="158">
        <f t="shared" si="150"/>
        <v>9500</v>
      </c>
      <c r="Q1486" s="398"/>
      <c r="R1486" s="399"/>
      <c r="S1486" s="400"/>
      <c r="T1486" s="401"/>
    </row>
    <row r="1487" spans="1:20" ht="13.9" customHeight="1">
      <c r="A1487" s="181">
        <f t="shared" si="151"/>
        <v>1028</v>
      </c>
      <c r="B1487" s="181" t="s">
        <v>2651</v>
      </c>
      <c r="C1487" s="272" t="s">
        <v>2652</v>
      </c>
      <c r="D1487" s="433">
        <v>14576.27</v>
      </c>
      <c r="E1487" s="422">
        <v>2623.73</v>
      </c>
      <c r="F1487" s="422">
        <v>17200</v>
      </c>
      <c r="G1487" s="423" t="s">
        <v>2653</v>
      </c>
      <c r="H1487" s="272" t="s">
        <v>2641</v>
      </c>
      <c r="I1487" s="487">
        <v>7750</v>
      </c>
      <c r="J1487" s="428">
        <f t="shared" si="146"/>
        <v>1550</v>
      </c>
      <c r="K1487" s="429">
        <f t="shared" si="148"/>
        <v>9300</v>
      </c>
      <c r="L1487" s="30"/>
      <c r="M1487" s="30"/>
      <c r="N1487" s="130">
        <f>9400/1.2</f>
        <v>7833.3333333333303</v>
      </c>
      <c r="O1487" s="157">
        <f t="shared" si="149"/>
        <v>1566.6666666666699</v>
      </c>
      <c r="P1487" s="158">
        <f t="shared" si="150"/>
        <v>9400</v>
      </c>
      <c r="Q1487" s="398"/>
      <c r="R1487" s="399"/>
      <c r="S1487" s="400"/>
      <c r="T1487" s="401"/>
    </row>
    <row r="1488" spans="1:20">
      <c r="A1488" s="181">
        <f t="shared" si="151"/>
        <v>1029</v>
      </c>
      <c r="B1488" s="181" t="s">
        <v>2638</v>
      </c>
      <c r="C1488" s="272" t="s">
        <v>2654</v>
      </c>
      <c r="D1488" s="433">
        <v>12711.87</v>
      </c>
      <c r="E1488" s="422">
        <v>2288.14</v>
      </c>
      <c r="F1488" s="422">
        <v>15000</v>
      </c>
      <c r="G1488" s="423" t="s">
        <v>2625</v>
      </c>
      <c r="H1488" s="272" t="s">
        <v>2642</v>
      </c>
      <c r="I1488" s="487">
        <v>8333.33</v>
      </c>
      <c r="J1488" s="428">
        <f t="shared" si="146"/>
        <v>1666.6659999999999</v>
      </c>
      <c r="K1488" s="429">
        <f t="shared" si="148"/>
        <v>9999.9959999999992</v>
      </c>
      <c r="L1488" s="30"/>
      <c r="M1488" s="30"/>
      <c r="N1488" s="130">
        <f>11200/1.2</f>
        <v>9333.3333333333303</v>
      </c>
      <c r="O1488" s="157">
        <f t="shared" si="149"/>
        <v>1866.6666666666699</v>
      </c>
      <c r="P1488" s="158">
        <f t="shared" si="150"/>
        <v>11200</v>
      </c>
      <c r="Q1488" s="398"/>
      <c r="R1488" s="399"/>
      <c r="S1488" s="400"/>
      <c r="T1488" s="401"/>
    </row>
    <row r="1489" spans="1:20" ht="13.9" customHeight="1">
      <c r="A1489" s="181">
        <f t="shared" si="151"/>
        <v>1030</v>
      </c>
      <c r="B1489" s="181" t="s">
        <v>2655</v>
      </c>
      <c r="C1489" s="272" t="s">
        <v>2656</v>
      </c>
      <c r="D1489" s="433">
        <v>27966.1</v>
      </c>
      <c r="E1489" s="422">
        <v>5033.8999999999996</v>
      </c>
      <c r="F1489" s="422">
        <v>33000</v>
      </c>
      <c r="G1489" s="423" t="s">
        <v>2657</v>
      </c>
      <c r="H1489" s="272" t="s">
        <v>2644</v>
      </c>
      <c r="I1489" s="487">
        <v>8333.33</v>
      </c>
      <c r="J1489" s="428">
        <f t="shared" si="146"/>
        <v>1666.6659999999999</v>
      </c>
      <c r="K1489" s="429">
        <f t="shared" si="148"/>
        <v>9999.9959999999992</v>
      </c>
      <c r="L1489" s="30"/>
      <c r="M1489" s="30"/>
      <c r="N1489" s="130">
        <f>11400/1.2</f>
        <v>9500</v>
      </c>
      <c r="O1489" s="157">
        <f t="shared" si="149"/>
        <v>1900</v>
      </c>
      <c r="P1489" s="158">
        <f t="shared" si="150"/>
        <v>11400</v>
      </c>
      <c r="Q1489" s="398"/>
      <c r="R1489" s="399"/>
      <c r="S1489" s="400"/>
      <c r="T1489" s="401"/>
    </row>
    <row r="1490" spans="1:20" ht="13.9" customHeight="1">
      <c r="A1490" s="181">
        <f t="shared" si="151"/>
        <v>1031</v>
      </c>
      <c r="B1490" s="181" t="s">
        <v>2655</v>
      </c>
      <c r="C1490" s="272" t="s">
        <v>2658</v>
      </c>
      <c r="D1490" s="433">
        <v>17796.61</v>
      </c>
      <c r="E1490" s="422">
        <v>3203.39</v>
      </c>
      <c r="F1490" s="422">
        <v>21000</v>
      </c>
      <c r="G1490" s="423" t="s">
        <v>553</v>
      </c>
      <c r="H1490" s="272" t="s">
        <v>2645</v>
      </c>
      <c r="I1490" s="487">
        <v>11250</v>
      </c>
      <c r="J1490" s="428">
        <f t="shared" si="146"/>
        <v>2250</v>
      </c>
      <c r="K1490" s="429">
        <f t="shared" si="148"/>
        <v>13500</v>
      </c>
      <c r="L1490" s="30"/>
      <c r="M1490" s="30"/>
      <c r="N1490" s="130">
        <f>18500/1.2</f>
        <v>15416.666666666701</v>
      </c>
      <c r="O1490" s="157">
        <f t="shared" si="149"/>
        <v>3083.3333333333298</v>
      </c>
      <c r="P1490" s="158">
        <f t="shared" si="150"/>
        <v>18500</v>
      </c>
      <c r="Q1490" s="398"/>
      <c r="R1490" s="399"/>
      <c r="S1490" s="400"/>
      <c r="T1490" s="401"/>
    </row>
    <row r="1491" spans="1:20" ht="13.9" customHeight="1">
      <c r="A1491" s="181">
        <f t="shared" si="151"/>
        <v>1032</v>
      </c>
      <c r="B1491" s="181" t="s">
        <v>2659</v>
      </c>
      <c r="C1491" s="272" t="s">
        <v>2660</v>
      </c>
      <c r="D1491" s="433">
        <v>26016.95</v>
      </c>
      <c r="E1491" s="422">
        <v>4683.05</v>
      </c>
      <c r="F1491" s="422">
        <v>30700</v>
      </c>
      <c r="G1491" s="423" t="s">
        <v>2661</v>
      </c>
      <c r="H1491" s="272" t="s">
        <v>2662</v>
      </c>
      <c r="I1491" s="487">
        <v>12000</v>
      </c>
      <c r="J1491" s="428">
        <f t="shared" si="146"/>
        <v>2400</v>
      </c>
      <c r="K1491" s="429">
        <f t="shared" si="148"/>
        <v>14400</v>
      </c>
      <c r="L1491" s="30"/>
      <c r="M1491" s="30"/>
      <c r="N1491" s="130">
        <f>16200/1.2</f>
        <v>13500</v>
      </c>
      <c r="O1491" s="157">
        <f t="shared" si="149"/>
        <v>2700</v>
      </c>
      <c r="P1491" s="158">
        <f t="shared" si="150"/>
        <v>16200</v>
      </c>
      <c r="Q1491" s="398"/>
      <c r="R1491" s="399"/>
      <c r="S1491" s="400"/>
      <c r="T1491" s="401"/>
    </row>
    <row r="1492" spans="1:20" ht="13.9" customHeight="1">
      <c r="A1492" s="181">
        <f t="shared" si="151"/>
        <v>1033</v>
      </c>
      <c r="B1492" s="181" t="s">
        <v>2321</v>
      </c>
      <c r="C1492" s="272" t="s">
        <v>2663</v>
      </c>
      <c r="D1492" s="433">
        <v>30254.240000000002</v>
      </c>
      <c r="E1492" s="422">
        <v>5445.76</v>
      </c>
      <c r="F1492" s="422">
        <v>35700</v>
      </c>
      <c r="G1492" s="423" t="s">
        <v>2664</v>
      </c>
      <c r="H1492" s="272" t="s">
        <v>2649</v>
      </c>
      <c r="I1492" s="487">
        <v>12000</v>
      </c>
      <c r="J1492" s="428">
        <f t="shared" si="146"/>
        <v>2400</v>
      </c>
      <c r="K1492" s="429">
        <f t="shared" si="148"/>
        <v>14400</v>
      </c>
      <c r="L1492" s="30"/>
      <c r="M1492" s="30"/>
      <c r="N1492" s="130">
        <f>15000/1.2</f>
        <v>12500</v>
      </c>
      <c r="O1492" s="157">
        <f t="shared" si="149"/>
        <v>2500</v>
      </c>
      <c r="P1492" s="158">
        <f t="shared" si="150"/>
        <v>15000</v>
      </c>
      <c r="Q1492" s="398"/>
      <c r="R1492" s="399"/>
      <c r="S1492" s="400"/>
      <c r="T1492" s="401"/>
    </row>
    <row r="1493" spans="1:20" ht="15" customHeight="1">
      <c r="A1493" s="181">
        <f t="shared" si="151"/>
        <v>1034</v>
      </c>
      <c r="B1493" s="181" t="s">
        <v>2665</v>
      </c>
      <c r="C1493" s="272" t="s">
        <v>2666</v>
      </c>
      <c r="D1493" s="433">
        <v>1970.34</v>
      </c>
      <c r="E1493" s="422">
        <v>354.66</v>
      </c>
      <c r="F1493" s="422">
        <v>2325</v>
      </c>
      <c r="G1493" s="423" t="s">
        <v>2667</v>
      </c>
      <c r="H1493" s="272" t="s">
        <v>2652</v>
      </c>
      <c r="I1493" s="487">
        <v>16583</v>
      </c>
      <c r="J1493" s="428">
        <f t="shared" si="146"/>
        <v>3316.6</v>
      </c>
      <c r="K1493" s="429">
        <f t="shared" si="148"/>
        <v>19899.599999999999</v>
      </c>
      <c r="L1493" s="30"/>
      <c r="M1493" s="30"/>
      <c r="N1493" s="130">
        <f>27200/1.2</f>
        <v>22666.666666666701</v>
      </c>
      <c r="O1493" s="157">
        <f t="shared" si="149"/>
        <v>4533.3333333333303</v>
      </c>
      <c r="P1493" s="158">
        <f t="shared" si="150"/>
        <v>27200</v>
      </c>
      <c r="Q1493" s="398"/>
      <c r="R1493" s="399"/>
      <c r="S1493" s="400"/>
      <c r="T1493" s="401"/>
    </row>
    <row r="1494" spans="1:20" ht="15" customHeight="1">
      <c r="A1494" s="181">
        <f t="shared" si="151"/>
        <v>1035</v>
      </c>
      <c r="B1494" s="181" t="s">
        <v>2243</v>
      </c>
      <c r="C1494" s="272" t="s">
        <v>2370</v>
      </c>
      <c r="D1494" s="433">
        <v>720.34</v>
      </c>
      <c r="E1494" s="422">
        <v>129.66</v>
      </c>
      <c r="F1494" s="422">
        <v>850</v>
      </c>
      <c r="G1494" s="423" t="s">
        <v>2668</v>
      </c>
      <c r="H1494" s="272" t="s">
        <v>2654</v>
      </c>
      <c r="I1494" s="487">
        <v>17833.330000000002</v>
      </c>
      <c r="J1494" s="428">
        <f t="shared" si="146"/>
        <v>3566.6660000000002</v>
      </c>
      <c r="K1494" s="429">
        <f t="shared" si="148"/>
        <v>21399.995999999999</v>
      </c>
      <c r="L1494" s="30"/>
      <c r="M1494" s="30"/>
      <c r="N1494" s="130">
        <f>21500/1.2</f>
        <v>17916.666666666701</v>
      </c>
      <c r="O1494" s="157">
        <f t="shared" si="149"/>
        <v>3583.3333333333298</v>
      </c>
      <c r="P1494" s="158">
        <f t="shared" si="150"/>
        <v>21500</v>
      </c>
      <c r="Q1494" s="398"/>
      <c r="R1494" s="399"/>
      <c r="S1494" s="400"/>
      <c r="T1494" s="401"/>
    </row>
    <row r="1495" spans="1:20">
      <c r="A1495" s="181">
        <f t="shared" si="151"/>
        <v>1036</v>
      </c>
      <c r="B1495" s="32"/>
      <c r="C1495" s="33"/>
      <c r="D1495" s="392"/>
      <c r="E1495" s="55"/>
      <c r="F1495" s="55"/>
      <c r="G1495" s="423" t="s">
        <v>2669</v>
      </c>
      <c r="H1495" s="272" t="s">
        <v>2656</v>
      </c>
      <c r="I1495" s="487">
        <v>32166.67</v>
      </c>
      <c r="J1495" s="428">
        <f t="shared" si="146"/>
        <v>6433.3339999999998</v>
      </c>
      <c r="K1495" s="429">
        <f t="shared" si="148"/>
        <v>38600.004000000001</v>
      </c>
      <c r="L1495" s="30"/>
      <c r="M1495" s="30"/>
      <c r="N1495" s="130">
        <f>44500/1.2</f>
        <v>37083.333333333299</v>
      </c>
      <c r="O1495" s="157">
        <f t="shared" si="149"/>
        <v>7416.6666666666697</v>
      </c>
      <c r="P1495" s="158">
        <f t="shared" si="150"/>
        <v>44500</v>
      </c>
      <c r="Q1495" s="398"/>
      <c r="R1495" s="399"/>
      <c r="S1495" s="400"/>
      <c r="T1495" s="401"/>
    </row>
    <row r="1496" spans="1:20">
      <c r="A1496" s="181">
        <f t="shared" si="151"/>
        <v>1037</v>
      </c>
      <c r="B1496" s="31"/>
      <c r="C1496" s="60"/>
      <c r="D1496" s="30"/>
      <c r="E1496" s="55"/>
      <c r="F1496" s="55"/>
      <c r="G1496" s="423" t="s">
        <v>2670</v>
      </c>
      <c r="H1496" s="272" t="s">
        <v>2658</v>
      </c>
      <c r="I1496" s="487">
        <v>25833.33</v>
      </c>
      <c r="J1496" s="428">
        <f t="shared" si="146"/>
        <v>5166.6660000000002</v>
      </c>
      <c r="K1496" s="429">
        <f t="shared" si="148"/>
        <v>30999.995999999999</v>
      </c>
      <c r="L1496" s="30"/>
      <c r="M1496" s="30"/>
      <c r="N1496" s="130">
        <f>31000/1.2</f>
        <v>25833.333333333299</v>
      </c>
      <c r="O1496" s="157">
        <f t="shared" si="149"/>
        <v>5166.6666666666697</v>
      </c>
      <c r="P1496" s="158">
        <f t="shared" si="150"/>
        <v>31000</v>
      </c>
      <c r="Q1496" s="398"/>
      <c r="R1496" s="399"/>
      <c r="S1496" s="400"/>
      <c r="T1496" s="401"/>
    </row>
    <row r="1497" spans="1:20">
      <c r="A1497" s="181">
        <f t="shared" si="151"/>
        <v>1038</v>
      </c>
      <c r="B1497" s="31"/>
      <c r="C1497" s="60"/>
      <c r="D1497" s="30"/>
      <c r="E1497" s="55"/>
      <c r="F1497" s="55"/>
      <c r="G1497" s="181" t="s">
        <v>2671</v>
      </c>
      <c r="H1497" s="272" t="s">
        <v>2660</v>
      </c>
      <c r="I1497" s="487">
        <v>33583.33</v>
      </c>
      <c r="J1497" s="428">
        <f t="shared" si="146"/>
        <v>6716.6660000000002</v>
      </c>
      <c r="K1497" s="429">
        <f t="shared" si="148"/>
        <v>40299.995999999999</v>
      </c>
      <c r="L1497" s="30"/>
      <c r="M1497" s="30"/>
      <c r="N1497" s="130">
        <f>42900/1.2</f>
        <v>35750</v>
      </c>
      <c r="O1497" s="157">
        <f t="shared" si="149"/>
        <v>7150</v>
      </c>
      <c r="P1497" s="158">
        <f t="shared" si="150"/>
        <v>42900</v>
      </c>
      <c r="Q1497" s="398"/>
      <c r="R1497" s="399"/>
      <c r="S1497" s="400"/>
      <c r="T1497" s="401"/>
    </row>
    <row r="1498" spans="1:20">
      <c r="A1498" s="181">
        <f t="shared" si="151"/>
        <v>1039</v>
      </c>
      <c r="B1498" s="31"/>
      <c r="C1498" s="60"/>
      <c r="D1498" s="30"/>
      <c r="E1498" s="55"/>
      <c r="F1498" s="55"/>
      <c r="G1498" s="181" t="s">
        <v>2659</v>
      </c>
      <c r="H1498" s="272" t="s">
        <v>2663</v>
      </c>
      <c r="I1498" s="487">
        <v>40333.33</v>
      </c>
      <c r="J1498" s="428">
        <f t="shared" si="146"/>
        <v>8066.6660000000002</v>
      </c>
      <c r="K1498" s="429">
        <f t="shared" si="148"/>
        <v>48399.995999999999</v>
      </c>
      <c r="L1498" s="30"/>
      <c r="M1498" s="30"/>
      <c r="N1498" s="130">
        <f>49300/1.2</f>
        <v>41083.333333333299</v>
      </c>
      <c r="O1498" s="157">
        <f t="shared" si="149"/>
        <v>8216.6666666666697</v>
      </c>
      <c r="P1498" s="158">
        <f t="shared" si="150"/>
        <v>49300</v>
      </c>
      <c r="Q1498" s="496"/>
      <c r="R1498" s="497"/>
      <c r="S1498" s="400"/>
      <c r="T1498" s="401"/>
    </row>
    <row r="1499" spans="1:20" ht="30" hidden="1">
      <c r="G1499" s="485" t="s">
        <v>2665</v>
      </c>
      <c r="H1499" s="486" t="s">
        <v>2672</v>
      </c>
      <c r="I1499" s="489">
        <v>4500</v>
      </c>
      <c r="J1499" s="490">
        <f t="shared" si="146"/>
        <v>900</v>
      </c>
      <c r="K1499" s="491">
        <f t="shared" si="148"/>
        <v>5400</v>
      </c>
      <c r="L1499" s="492"/>
      <c r="M1499" s="492"/>
      <c r="N1499" s="340">
        <f>5400/1.2</f>
        <v>4500</v>
      </c>
      <c r="O1499" s="341">
        <f t="shared" si="149"/>
        <v>900</v>
      </c>
      <c r="P1499" s="493">
        <f t="shared" si="150"/>
        <v>5400</v>
      </c>
      <c r="Q1499" s="367"/>
      <c r="R1499" s="367"/>
    </row>
    <row r="1500" spans="1:20" ht="30" hidden="1">
      <c r="G1500" s="31" t="s">
        <v>2265</v>
      </c>
      <c r="H1500" s="272" t="s">
        <v>2370</v>
      </c>
      <c r="I1500" s="494">
        <v>833.33</v>
      </c>
      <c r="J1500" s="428">
        <f t="shared" si="146"/>
        <v>166.666</v>
      </c>
      <c r="K1500" s="429">
        <f t="shared" si="148"/>
        <v>999.99599999999998</v>
      </c>
      <c r="L1500" s="30"/>
      <c r="M1500" s="30"/>
      <c r="N1500" s="130">
        <f>1000/1.2</f>
        <v>833.33333333333303</v>
      </c>
      <c r="O1500" s="157">
        <f t="shared" si="149"/>
        <v>166.666666666667</v>
      </c>
      <c r="P1500" s="495">
        <f t="shared" si="150"/>
        <v>1000</v>
      </c>
      <c r="Q1500" s="158"/>
      <c r="R1500" s="158"/>
    </row>
  </sheetData>
  <autoFilter ref="A13:W1044" xr:uid="{00000000-0009-0000-0000-000000000000}"/>
  <mergeCells count="79">
    <mergeCell ref="S919:S923"/>
    <mergeCell ref="S999:S1000"/>
    <mergeCell ref="S1005:S1006"/>
    <mergeCell ref="S1011:S1014"/>
    <mergeCell ref="T317:T318"/>
    <mergeCell ref="T837:T840"/>
    <mergeCell ref="R511:R513"/>
    <mergeCell ref="R529:R533"/>
    <mergeCell ref="R615:R616"/>
    <mergeCell ref="R621:R622"/>
    <mergeCell ref="S317:S318"/>
    <mergeCell ref="S511:S513"/>
    <mergeCell ref="R220:R234"/>
    <mergeCell ref="R236:R255"/>
    <mergeCell ref="R257:R278"/>
    <mergeCell ref="R280:R297"/>
    <mergeCell ref="R317:R318"/>
    <mergeCell ref="R101:R116"/>
    <mergeCell ref="R137:R148"/>
    <mergeCell ref="R150:R162"/>
    <mergeCell ref="R165:R182"/>
    <mergeCell ref="R205:R218"/>
    <mergeCell ref="R16:R18"/>
    <mergeCell ref="R20:R25"/>
    <mergeCell ref="R29:R46"/>
    <mergeCell ref="R69:R82"/>
    <mergeCell ref="R84:R98"/>
    <mergeCell ref="P280:P297"/>
    <mergeCell ref="P511:P513"/>
    <mergeCell ref="P529:P533"/>
    <mergeCell ref="P615:P616"/>
    <mergeCell ref="P621:P622"/>
    <mergeCell ref="P184:P203"/>
    <mergeCell ref="P205:P218"/>
    <mergeCell ref="P220:P234"/>
    <mergeCell ref="P236:P255"/>
    <mergeCell ref="P257:P278"/>
    <mergeCell ref="O511:O513"/>
    <mergeCell ref="O529:O533"/>
    <mergeCell ref="O615:O616"/>
    <mergeCell ref="O621:O622"/>
    <mergeCell ref="P12:P13"/>
    <mergeCell ref="P16:P18"/>
    <mergeCell ref="P20:P25"/>
    <mergeCell ref="P29:P46"/>
    <mergeCell ref="P48:P67"/>
    <mergeCell ref="P69:P82"/>
    <mergeCell ref="P84:P98"/>
    <mergeCell ref="P101:P116"/>
    <mergeCell ref="P118:P135"/>
    <mergeCell ref="P137:P148"/>
    <mergeCell ref="P150:P162"/>
    <mergeCell ref="P165:P182"/>
    <mergeCell ref="Q12:R12"/>
    <mergeCell ref="Q13:R13"/>
    <mergeCell ref="C1477:F1477"/>
    <mergeCell ref="A12:A13"/>
    <mergeCell ref="G12:G13"/>
    <mergeCell ref="H12:H13"/>
    <mergeCell ref="N12:N13"/>
    <mergeCell ref="N16:N18"/>
    <mergeCell ref="N20:N25"/>
    <mergeCell ref="N511:N513"/>
    <mergeCell ref="N529:N533"/>
    <mergeCell ref="N615:N616"/>
    <mergeCell ref="N621:N622"/>
    <mergeCell ref="O12:O13"/>
    <mergeCell ref="O16:O18"/>
    <mergeCell ref="O20:O25"/>
    <mergeCell ref="H6:P6"/>
    <mergeCell ref="H7:P7"/>
    <mergeCell ref="A9:P9"/>
    <mergeCell ref="A10:P10"/>
    <mergeCell ref="A11:P11"/>
    <mergeCell ref="A1:P1"/>
    <mergeCell ref="A2:P2"/>
    <mergeCell ref="K3:N3"/>
    <mergeCell ref="A4:P4"/>
    <mergeCell ref="A5:P5"/>
  </mergeCells>
  <printOptions horizontalCentered="1"/>
  <pageMargins left="0.511811023622047" right="0.35433070866141703" top="0.39370078740157499" bottom="0.39370078740157499" header="0.511811023622047" footer="0.23622047244094499"/>
  <pageSetup paperSize="9" scale="59" fitToHeight="106" orientation="portrait" r:id="rId1"/>
  <headerFooter alignWithMargins="0"/>
  <rowBreaks count="5" manualBreakCount="5">
    <brk id="498" max="16" man="1"/>
    <brk id="649" max="16" man="1"/>
    <brk id="1085" max="16" man="1"/>
    <brk id="1229" max="16" man="1"/>
    <brk id="1397" max="1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K1062"/>
  <sheetViews>
    <sheetView tabSelected="1" view="pageBreakPreview" zoomScale="80" zoomScaleNormal="80" zoomScaleSheetLayoutView="80" workbookViewId="0">
      <selection activeCell="G831" sqref="G831"/>
    </sheetView>
  </sheetViews>
  <sheetFormatPr defaultColWidth="9.140625" defaultRowHeight="15"/>
  <cols>
    <col min="1" max="1" width="10.42578125" style="11" customWidth="1"/>
    <col min="2" max="2" width="21.28515625" style="241" customWidth="1"/>
    <col min="3" max="3" width="93.5703125" style="13" customWidth="1"/>
    <col min="4" max="4" width="13.85546875" style="90" customWidth="1"/>
    <col min="5" max="5" width="12.140625" style="91" customWidth="1"/>
    <col min="6" max="6" width="15.85546875" style="92" customWidth="1"/>
    <col min="7" max="7" width="46.85546875" style="13" customWidth="1"/>
    <col min="8" max="16384" width="9.140625" style="13"/>
  </cols>
  <sheetData>
    <row r="1" spans="1:6" ht="15" customHeight="1">
      <c r="A1" s="510" t="s">
        <v>3722</v>
      </c>
      <c r="B1" s="510"/>
      <c r="C1" s="510"/>
      <c r="D1" s="510"/>
      <c r="E1" s="510"/>
      <c r="F1" s="510"/>
    </row>
    <row r="2" spans="1:6" ht="15" customHeight="1">
      <c r="A2" s="543" t="s">
        <v>3796</v>
      </c>
      <c r="B2" s="543"/>
      <c r="C2" s="543"/>
      <c r="D2" s="543"/>
      <c r="E2" s="543"/>
      <c r="F2" s="543"/>
    </row>
    <row r="3" spans="1:6">
      <c r="D3" s="11"/>
      <c r="F3" s="89"/>
    </row>
    <row r="4" spans="1:6" ht="16.899999999999999" customHeight="1">
      <c r="A4" s="512" t="s">
        <v>2</v>
      </c>
      <c r="B4" s="512"/>
      <c r="C4" s="512"/>
      <c r="D4" s="512"/>
      <c r="E4" s="512"/>
      <c r="F4" s="512"/>
    </row>
    <row r="5" spans="1:6" ht="16.5" customHeight="1">
      <c r="A5" s="513" t="s">
        <v>3</v>
      </c>
      <c r="B5" s="513"/>
      <c r="C5" s="513"/>
      <c r="D5" s="513"/>
      <c r="E5" s="513"/>
      <c r="F5" s="513"/>
    </row>
    <row r="6" spans="1:6" ht="24.75" customHeight="1">
      <c r="A6" s="13"/>
      <c r="C6" s="514" t="s">
        <v>2673</v>
      </c>
      <c r="D6" s="514"/>
      <c r="E6" s="514"/>
      <c r="F6" s="514"/>
    </row>
    <row r="7" spans="1:6" ht="24.75" customHeight="1">
      <c r="A7" s="13"/>
      <c r="C7" s="512" t="s">
        <v>3797</v>
      </c>
      <c r="D7" s="512"/>
      <c r="E7" s="512"/>
      <c r="F7" s="512"/>
    </row>
    <row r="8" spans="1:6">
      <c r="A8" s="13"/>
      <c r="D8" s="332"/>
    </row>
    <row r="9" spans="1:6">
      <c r="A9" s="544" t="s">
        <v>3721</v>
      </c>
      <c r="B9" s="544"/>
      <c r="C9" s="544"/>
      <c r="D9" s="544"/>
      <c r="E9" s="544"/>
      <c r="F9" s="544"/>
    </row>
    <row r="10" spans="1:6">
      <c r="A10" s="544" t="s">
        <v>3798</v>
      </c>
      <c r="B10" s="544"/>
      <c r="C10" s="544"/>
      <c r="D10" s="544"/>
      <c r="E10" s="544"/>
      <c r="F10" s="544"/>
    </row>
    <row r="11" spans="1:6">
      <c r="A11" s="515"/>
      <c r="B11" s="515"/>
      <c r="C11" s="515"/>
      <c r="D11" s="515"/>
      <c r="E11" s="515"/>
      <c r="F11" s="515"/>
    </row>
    <row r="12" spans="1:6" s="236" customFormat="1" ht="21.75" customHeight="1">
      <c r="A12" s="545" t="s">
        <v>11</v>
      </c>
      <c r="B12" s="546" t="s">
        <v>12</v>
      </c>
      <c r="C12" s="545" t="s">
        <v>13</v>
      </c>
      <c r="D12" s="545" t="s">
        <v>14</v>
      </c>
      <c r="E12" s="547" t="s">
        <v>3724</v>
      </c>
      <c r="F12" s="548" t="s">
        <v>16</v>
      </c>
    </row>
    <row r="13" spans="1:6" s="12" customFormat="1" ht="21.75" customHeight="1">
      <c r="A13" s="545"/>
      <c r="B13" s="546"/>
      <c r="C13" s="545"/>
      <c r="D13" s="545"/>
      <c r="E13" s="547"/>
      <c r="F13" s="548"/>
    </row>
    <row r="14" spans="1:6" ht="15" customHeight="1">
      <c r="A14" s="255"/>
      <c r="B14" s="256"/>
      <c r="C14" s="257" t="s">
        <v>93</v>
      </c>
      <c r="D14" s="333"/>
      <c r="E14" s="334"/>
      <c r="F14" s="335"/>
    </row>
    <row r="15" spans="1:6" ht="13.5" customHeight="1">
      <c r="A15" s="501">
        <v>1</v>
      </c>
      <c r="B15" s="258" t="s">
        <v>30</v>
      </c>
      <c r="C15" s="160" t="s">
        <v>94</v>
      </c>
      <c r="D15" s="336">
        <v>150</v>
      </c>
      <c r="E15" s="131">
        <v>0</v>
      </c>
      <c r="F15" s="132">
        <f>E15+D15</f>
        <v>150</v>
      </c>
    </row>
    <row r="16" spans="1:6" ht="13.5" customHeight="1">
      <c r="A16" s="501">
        <v>2</v>
      </c>
      <c r="B16" s="258" t="s">
        <v>26</v>
      </c>
      <c r="C16" s="160" t="s">
        <v>95</v>
      </c>
      <c r="D16" s="336">
        <v>150</v>
      </c>
      <c r="E16" s="131">
        <v>0</v>
      </c>
      <c r="F16" s="132">
        <f t="shared" ref="F16:F79" si="0">E16+D16</f>
        <v>150</v>
      </c>
    </row>
    <row r="17" spans="1:6" ht="13.5" customHeight="1">
      <c r="A17" s="501">
        <v>3</v>
      </c>
      <c r="B17" s="258" t="s">
        <v>28</v>
      </c>
      <c r="C17" s="160" t="s">
        <v>96</v>
      </c>
      <c r="D17" s="336">
        <v>150</v>
      </c>
      <c r="E17" s="131">
        <v>0</v>
      </c>
      <c r="F17" s="132">
        <f t="shared" si="0"/>
        <v>150</v>
      </c>
    </row>
    <row r="18" spans="1:6" ht="13.5" customHeight="1">
      <c r="A18" s="501">
        <v>4</v>
      </c>
      <c r="B18" s="258" t="s">
        <v>2674</v>
      </c>
      <c r="C18" s="160" t="s">
        <v>3725</v>
      </c>
      <c r="D18" s="336">
        <v>350</v>
      </c>
      <c r="E18" s="131">
        <v>0</v>
      </c>
      <c r="F18" s="132">
        <f t="shared" si="0"/>
        <v>350</v>
      </c>
    </row>
    <row r="19" spans="1:6" ht="13.5" customHeight="1">
      <c r="A19" s="501">
        <v>5</v>
      </c>
      <c r="B19" s="258" t="s">
        <v>33</v>
      </c>
      <c r="C19" s="160" t="s">
        <v>97</v>
      </c>
      <c r="D19" s="336">
        <v>150</v>
      </c>
      <c r="E19" s="131">
        <v>0</v>
      </c>
      <c r="F19" s="132">
        <f t="shared" si="0"/>
        <v>150</v>
      </c>
    </row>
    <row r="20" spans="1:6" ht="13.5" customHeight="1">
      <c r="A20" s="501">
        <v>6</v>
      </c>
      <c r="B20" s="258" t="s">
        <v>35</v>
      </c>
      <c r="C20" s="160" t="s">
        <v>98</v>
      </c>
      <c r="D20" s="336">
        <v>150</v>
      </c>
      <c r="E20" s="131">
        <v>0</v>
      </c>
      <c r="F20" s="132">
        <f t="shared" si="0"/>
        <v>150</v>
      </c>
    </row>
    <row r="21" spans="1:6" ht="13.5" customHeight="1">
      <c r="A21" s="501">
        <v>7</v>
      </c>
      <c r="B21" s="258" t="s">
        <v>43</v>
      </c>
      <c r="C21" s="160" t="s">
        <v>99</v>
      </c>
      <c r="D21" s="336">
        <v>150</v>
      </c>
      <c r="E21" s="131">
        <v>0</v>
      </c>
      <c r="F21" s="132">
        <f t="shared" si="0"/>
        <v>150</v>
      </c>
    </row>
    <row r="22" spans="1:6">
      <c r="A22" s="501">
        <v>8</v>
      </c>
      <c r="B22" s="258" t="s">
        <v>100</v>
      </c>
      <c r="C22" s="160" t="s">
        <v>101</v>
      </c>
      <c r="D22" s="336">
        <v>150</v>
      </c>
      <c r="E22" s="131">
        <v>0</v>
      </c>
      <c r="F22" s="132">
        <f t="shared" si="0"/>
        <v>150</v>
      </c>
    </row>
    <row r="23" spans="1:6" ht="14.25" customHeight="1">
      <c r="A23" s="501">
        <v>9</v>
      </c>
      <c r="B23" s="258" t="s">
        <v>49</v>
      </c>
      <c r="C23" s="160" t="s">
        <v>50</v>
      </c>
      <c r="D23" s="336">
        <v>200</v>
      </c>
      <c r="E23" s="131">
        <v>0</v>
      </c>
      <c r="F23" s="132">
        <f t="shared" si="0"/>
        <v>200</v>
      </c>
    </row>
    <row r="24" spans="1:6" s="320" customFormat="1" ht="14.25" customHeight="1">
      <c r="A24" s="501">
        <v>10</v>
      </c>
      <c r="B24" s="258" t="s">
        <v>104</v>
      </c>
      <c r="C24" s="160" t="s">
        <v>105</v>
      </c>
      <c r="D24" s="336">
        <v>550</v>
      </c>
      <c r="E24" s="131">
        <v>0</v>
      </c>
      <c r="F24" s="132">
        <f t="shared" si="0"/>
        <v>550</v>
      </c>
    </row>
    <row r="25" spans="1:6" ht="14.25" customHeight="1">
      <c r="A25" s="501">
        <v>11</v>
      </c>
      <c r="B25" s="258" t="s">
        <v>102</v>
      </c>
      <c r="C25" s="160" t="s">
        <v>103</v>
      </c>
      <c r="D25" s="336">
        <v>350</v>
      </c>
      <c r="E25" s="131">
        <v>0</v>
      </c>
      <c r="F25" s="132">
        <f t="shared" si="0"/>
        <v>350</v>
      </c>
    </row>
    <row r="26" spans="1:6" ht="14.25" customHeight="1">
      <c r="A26" s="501">
        <v>12</v>
      </c>
      <c r="B26" s="258" t="s">
        <v>78</v>
      </c>
      <c r="C26" s="160" t="s">
        <v>107</v>
      </c>
      <c r="D26" s="336">
        <v>150</v>
      </c>
      <c r="E26" s="131">
        <v>0</v>
      </c>
      <c r="F26" s="132">
        <f t="shared" si="0"/>
        <v>150</v>
      </c>
    </row>
    <row r="27" spans="1:6" ht="14.25" customHeight="1">
      <c r="A27" s="501">
        <v>13</v>
      </c>
      <c r="B27" s="259" t="s">
        <v>108</v>
      </c>
      <c r="C27" s="160" t="s">
        <v>109</v>
      </c>
      <c r="D27" s="336">
        <v>150</v>
      </c>
      <c r="E27" s="131">
        <v>0</v>
      </c>
      <c r="F27" s="132">
        <f t="shared" si="0"/>
        <v>150</v>
      </c>
    </row>
    <row r="28" spans="1:6" ht="14.25" customHeight="1">
      <c r="A28" s="501">
        <v>14</v>
      </c>
      <c r="B28" s="259" t="s">
        <v>110</v>
      </c>
      <c r="C28" s="160" t="s">
        <v>111</v>
      </c>
      <c r="D28" s="336">
        <v>200</v>
      </c>
      <c r="E28" s="131">
        <v>0</v>
      </c>
      <c r="F28" s="132">
        <f t="shared" si="0"/>
        <v>200</v>
      </c>
    </row>
    <row r="29" spans="1:6" ht="14.25" customHeight="1">
      <c r="A29" s="501">
        <v>15</v>
      </c>
      <c r="B29" s="259" t="s">
        <v>114</v>
      </c>
      <c r="C29" s="160" t="s">
        <v>115</v>
      </c>
      <c r="D29" s="336">
        <v>200</v>
      </c>
      <c r="E29" s="131">
        <v>0</v>
      </c>
      <c r="F29" s="132">
        <f t="shared" si="0"/>
        <v>200</v>
      </c>
    </row>
    <row r="30" spans="1:6" ht="14.25" customHeight="1">
      <c r="A30" s="501">
        <v>16</v>
      </c>
      <c r="B30" s="259" t="s">
        <v>120</v>
      </c>
      <c r="C30" s="160" t="s">
        <v>121</v>
      </c>
      <c r="D30" s="336">
        <v>300</v>
      </c>
      <c r="E30" s="131">
        <v>0</v>
      </c>
      <c r="F30" s="132">
        <f t="shared" si="0"/>
        <v>300</v>
      </c>
    </row>
    <row r="31" spans="1:6" s="320" customFormat="1" ht="15" customHeight="1">
      <c r="A31" s="501">
        <v>17</v>
      </c>
      <c r="B31" s="260" t="s">
        <v>123</v>
      </c>
      <c r="C31" s="160" t="s">
        <v>113</v>
      </c>
      <c r="D31" s="336">
        <v>100</v>
      </c>
      <c r="E31" s="131">
        <v>0</v>
      </c>
      <c r="F31" s="132">
        <f t="shared" si="0"/>
        <v>100</v>
      </c>
    </row>
    <row r="32" spans="1:6" s="320" customFormat="1" ht="15" customHeight="1">
      <c r="A32" s="501">
        <v>18</v>
      </c>
      <c r="B32" s="260" t="s">
        <v>124</v>
      </c>
      <c r="C32" s="160" t="s">
        <v>125</v>
      </c>
      <c r="D32" s="336">
        <v>100</v>
      </c>
      <c r="E32" s="131">
        <v>0</v>
      </c>
      <c r="F32" s="132">
        <f t="shared" si="0"/>
        <v>100</v>
      </c>
    </row>
    <row r="33" spans="1:7" ht="15" customHeight="1">
      <c r="A33" s="501">
        <v>19</v>
      </c>
      <c r="B33" s="260" t="s">
        <v>51</v>
      </c>
      <c r="C33" s="160" t="s">
        <v>52</v>
      </c>
      <c r="D33" s="336">
        <v>150</v>
      </c>
      <c r="E33" s="131">
        <v>0</v>
      </c>
      <c r="F33" s="132">
        <f t="shared" si="0"/>
        <v>150</v>
      </c>
    </row>
    <row r="34" spans="1:7" ht="15" customHeight="1">
      <c r="A34" s="501">
        <v>20</v>
      </c>
      <c r="B34" s="260" t="s">
        <v>53</v>
      </c>
      <c r="C34" s="160" t="s">
        <v>126</v>
      </c>
      <c r="D34" s="336">
        <v>200</v>
      </c>
      <c r="E34" s="131">
        <v>0</v>
      </c>
      <c r="F34" s="132">
        <f t="shared" si="0"/>
        <v>200</v>
      </c>
    </row>
    <row r="35" spans="1:7" ht="15" customHeight="1">
      <c r="A35" s="501">
        <v>21</v>
      </c>
      <c r="B35" s="260" t="s">
        <v>55</v>
      </c>
      <c r="C35" s="160" t="s">
        <v>56</v>
      </c>
      <c r="D35" s="336">
        <v>150</v>
      </c>
      <c r="E35" s="131">
        <v>0</v>
      </c>
      <c r="F35" s="132">
        <f t="shared" si="0"/>
        <v>150</v>
      </c>
    </row>
    <row r="36" spans="1:7" ht="15" customHeight="1">
      <c r="A36" s="501">
        <v>22</v>
      </c>
      <c r="B36" s="260" t="s">
        <v>57</v>
      </c>
      <c r="C36" s="160" t="s">
        <v>58</v>
      </c>
      <c r="D36" s="336">
        <v>100</v>
      </c>
      <c r="E36" s="131">
        <v>0</v>
      </c>
      <c r="F36" s="132">
        <f t="shared" si="0"/>
        <v>100</v>
      </c>
    </row>
    <row r="37" spans="1:7" ht="15" customHeight="1">
      <c r="A37" s="501">
        <v>23</v>
      </c>
      <c r="B37" s="260" t="s">
        <v>59</v>
      </c>
      <c r="C37" s="160" t="s">
        <v>60</v>
      </c>
      <c r="D37" s="336">
        <v>100</v>
      </c>
      <c r="E37" s="131">
        <v>0</v>
      </c>
      <c r="F37" s="132">
        <f t="shared" si="0"/>
        <v>100</v>
      </c>
    </row>
    <row r="38" spans="1:7" ht="15" customHeight="1">
      <c r="A38" s="501">
        <v>24</v>
      </c>
      <c r="B38" s="260" t="s">
        <v>61</v>
      </c>
      <c r="C38" s="160" t="s">
        <v>62</v>
      </c>
      <c r="D38" s="336">
        <v>300</v>
      </c>
      <c r="E38" s="131">
        <v>0</v>
      </c>
      <c r="F38" s="132">
        <f t="shared" si="0"/>
        <v>300</v>
      </c>
    </row>
    <row r="39" spans="1:7" ht="15" customHeight="1">
      <c r="A39" s="501">
        <v>25</v>
      </c>
      <c r="B39" s="71" t="s">
        <v>2675</v>
      </c>
      <c r="C39" s="33" t="s">
        <v>2676</v>
      </c>
      <c r="D39" s="130">
        <v>350</v>
      </c>
      <c r="E39" s="500">
        <v>0</v>
      </c>
      <c r="F39" s="158">
        <f t="shared" si="0"/>
        <v>350</v>
      </c>
    </row>
    <row r="40" spans="1:7" ht="15" customHeight="1">
      <c r="A40" s="501">
        <v>26</v>
      </c>
      <c r="B40" s="71" t="s">
        <v>64</v>
      </c>
      <c r="C40" s="33" t="s">
        <v>65</v>
      </c>
      <c r="D40" s="130">
        <v>150</v>
      </c>
      <c r="E40" s="500">
        <v>0</v>
      </c>
      <c r="F40" s="158">
        <f t="shared" si="0"/>
        <v>150</v>
      </c>
    </row>
    <row r="41" spans="1:7" s="242" customFormat="1" ht="15" customHeight="1">
      <c r="A41" s="501">
        <v>27</v>
      </c>
      <c r="B41" s="260" t="s">
        <v>66</v>
      </c>
      <c r="C41" s="160" t="s">
        <v>3726</v>
      </c>
      <c r="D41" s="336">
        <v>1100</v>
      </c>
      <c r="E41" s="131">
        <v>0</v>
      </c>
      <c r="F41" s="158">
        <f t="shared" si="0"/>
        <v>1100</v>
      </c>
    </row>
    <row r="42" spans="1:7" ht="15" customHeight="1">
      <c r="A42" s="501">
        <v>28</v>
      </c>
      <c r="B42" s="71" t="s">
        <v>69</v>
      </c>
      <c r="C42" s="33" t="s">
        <v>70</v>
      </c>
      <c r="D42" s="130">
        <v>100</v>
      </c>
      <c r="E42" s="500">
        <v>0</v>
      </c>
      <c r="F42" s="158">
        <f t="shared" si="0"/>
        <v>100</v>
      </c>
    </row>
    <row r="43" spans="1:7" ht="15" customHeight="1">
      <c r="A43" s="501">
        <v>29</v>
      </c>
      <c r="B43" s="71" t="s">
        <v>2677</v>
      </c>
      <c r="C43" s="33" t="s">
        <v>2678</v>
      </c>
      <c r="D43" s="130">
        <v>500</v>
      </c>
      <c r="E43" s="500">
        <v>0</v>
      </c>
      <c r="F43" s="158">
        <f t="shared" si="0"/>
        <v>500</v>
      </c>
    </row>
    <row r="44" spans="1:7" ht="15" customHeight="1">
      <c r="A44" s="501">
        <v>30</v>
      </c>
      <c r="B44" s="71" t="s">
        <v>84</v>
      </c>
      <c r="C44" s="33" t="s">
        <v>85</v>
      </c>
      <c r="D44" s="130">
        <v>100</v>
      </c>
      <c r="E44" s="500">
        <v>0</v>
      </c>
      <c r="F44" s="158">
        <f t="shared" si="0"/>
        <v>100</v>
      </c>
    </row>
    <row r="45" spans="1:7" ht="15" customHeight="1">
      <c r="A45" s="501">
        <v>31</v>
      </c>
      <c r="B45" s="71" t="s">
        <v>86</v>
      </c>
      <c r="C45" s="33" t="s">
        <v>87</v>
      </c>
      <c r="D45" s="130">
        <v>150</v>
      </c>
      <c r="E45" s="500">
        <v>0</v>
      </c>
      <c r="F45" s="158">
        <f t="shared" si="0"/>
        <v>150</v>
      </c>
    </row>
    <row r="46" spans="1:7" ht="15" customHeight="1">
      <c r="A46" s="501">
        <v>32</v>
      </c>
      <c r="B46" s="71" t="s">
        <v>2679</v>
      </c>
      <c r="C46" s="33" t="s">
        <v>2680</v>
      </c>
      <c r="D46" s="336">
        <v>800</v>
      </c>
      <c r="E46" s="500">
        <v>0</v>
      </c>
      <c r="F46" s="158">
        <f t="shared" si="0"/>
        <v>800</v>
      </c>
      <c r="G46" s="240"/>
    </row>
    <row r="47" spans="1:7" ht="15" customHeight="1">
      <c r="A47" s="501">
        <v>33</v>
      </c>
      <c r="B47" s="71" t="s">
        <v>130</v>
      </c>
      <c r="C47" s="33" t="s">
        <v>131</v>
      </c>
      <c r="D47" s="130">
        <v>750</v>
      </c>
      <c r="E47" s="500">
        <v>0</v>
      </c>
      <c r="F47" s="158">
        <f t="shared" si="0"/>
        <v>750</v>
      </c>
    </row>
    <row r="48" spans="1:7" s="242" customFormat="1" ht="15" customHeight="1">
      <c r="A48" s="501">
        <v>34</v>
      </c>
      <c r="B48" s="260" t="s">
        <v>330</v>
      </c>
      <c r="C48" s="160" t="s">
        <v>2681</v>
      </c>
      <c r="D48" s="336">
        <v>600</v>
      </c>
      <c r="E48" s="131">
        <v>0</v>
      </c>
      <c r="F48" s="158">
        <f t="shared" si="0"/>
        <v>600</v>
      </c>
    </row>
    <row r="49" spans="1:11" ht="15" customHeight="1">
      <c r="A49" s="501">
        <v>35</v>
      </c>
      <c r="B49" s="71" t="s">
        <v>134</v>
      </c>
      <c r="C49" s="33" t="s">
        <v>135</v>
      </c>
      <c r="D49" s="130">
        <v>200</v>
      </c>
      <c r="E49" s="500">
        <v>0</v>
      </c>
      <c r="F49" s="158">
        <f t="shared" si="0"/>
        <v>200</v>
      </c>
    </row>
    <row r="50" spans="1:11" ht="15" customHeight="1">
      <c r="A50" s="501">
        <v>36</v>
      </c>
      <c r="B50" s="71" t="s">
        <v>136</v>
      </c>
      <c r="C50" s="33" t="s">
        <v>137</v>
      </c>
      <c r="D50" s="130">
        <v>250</v>
      </c>
      <c r="E50" s="500">
        <v>0</v>
      </c>
      <c r="F50" s="158">
        <f t="shared" si="0"/>
        <v>250</v>
      </c>
    </row>
    <row r="51" spans="1:11" s="320" customFormat="1" ht="15" customHeight="1">
      <c r="A51" s="501">
        <v>37</v>
      </c>
      <c r="B51" s="260" t="s">
        <v>2682</v>
      </c>
      <c r="C51" s="160" t="s">
        <v>2683</v>
      </c>
      <c r="D51" s="336">
        <v>150</v>
      </c>
      <c r="E51" s="131">
        <v>0</v>
      </c>
      <c r="F51" s="132">
        <f t="shared" si="0"/>
        <v>150</v>
      </c>
    </row>
    <row r="52" spans="1:11" s="84" customFormat="1" ht="15" customHeight="1">
      <c r="A52" s="501">
        <v>38</v>
      </c>
      <c r="B52" s="260" t="s">
        <v>1747</v>
      </c>
      <c r="C52" s="160" t="s">
        <v>1748</v>
      </c>
      <c r="D52" s="336">
        <v>500</v>
      </c>
      <c r="E52" s="131">
        <v>0</v>
      </c>
      <c r="F52" s="132">
        <f t="shared" si="0"/>
        <v>500</v>
      </c>
    </row>
    <row r="53" spans="1:11" s="320" customFormat="1" ht="15" customHeight="1">
      <c r="A53" s="501">
        <v>39</v>
      </c>
      <c r="B53" s="260" t="s">
        <v>198</v>
      </c>
      <c r="C53" s="160" t="s">
        <v>2684</v>
      </c>
      <c r="D53" s="336">
        <v>100</v>
      </c>
      <c r="E53" s="131">
        <v>0</v>
      </c>
      <c r="F53" s="132">
        <f t="shared" si="0"/>
        <v>100</v>
      </c>
    </row>
    <row r="54" spans="1:11" s="320" customFormat="1" ht="15" customHeight="1">
      <c r="A54" s="501">
        <v>40</v>
      </c>
      <c r="B54" s="260" t="s">
        <v>2685</v>
      </c>
      <c r="C54" s="160" t="s">
        <v>2686</v>
      </c>
      <c r="D54" s="336">
        <v>200</v>
      </c>
      <c r="E54" s="131">
        <v>0</v>
      </c>
      <c r="F54" s="132">
        <v>200</v>
      </c>
      <c r="I54" s="320" t="s">
        <v>2687</v>
      </c>
    </row>
    <row r="55" spans="1:11" ht="15" customHeight="1">
      <c r="A55" s="501">
        <v>41</v>
      </c>
      <c r="B55" s="260" t="s">
        <v>140</v>
      </c>
      <c r="C55" s="160" t="s">
        <v>141</v>
      </c>
      <c r="D55" s="336">
        <v>200</v>
      </c>
      <c r="E55" s="131">
        <v>0</v>
      </c>
      <c r="F55" s="132">
        <f t="shared" si="0"/>
        <v>200</v>
      </c>
    </row>
    <row r="56" spans="1:11" ht="15" customHeight="1">
      <c r="A56" s="501">
        <v>42</v>
      </c>
      <c r="B56" s="260" t="s">
        <v>325</v>
      </c>
      <c r="C56" s="160" t="s">
        <v>326</v>
      </c>
      <c r="D56" s="336">
        <v>350</v>
      </c>
      <c r="E56" s="131">
        <v>0</v>
      </c>
      <c r="F56" s="158">
        <f t="shared" si="0"/>
        <v>350</v>
      </c>
    </row>
    <row r="57" spans="1:11" s="321" customFormat="1">
      <c r="A57" s="261"/>
      <c r="B57" s="256"/>
      <c r="C57" s="257" t="s">
        <v>2688</v>
      </c>
      <c r="D57" s="333"/>
      <c r="E57" s="334"/>
      <c r="F57" s="335"/>
    </row>
    <row r="58" spans="1:11">
      <c r="A58" s="501">
        <v>43</v>
      </c>
      <c r="B58" s="71" t="s">
        <v>146</v>
      </c>
      <c r="C58" s="33" t="s">
        <v>147</v>
      </c>
      <c r="D58" s="130">
        <v>5000</v>
      </c>
      <c r="E58" s="500">
        <v>0</v>
      </c>
      <c r="F58" s="158">
        <f t="shared" si="0"/>
        <v>5000</v>
      </c>
    </row>
    <row r="59" spans="1:11">
      <c r="A59" s="501">
        <v>44</v>
      </c>
      <c r="B59" s="71" t="s">
        <v>148</v>
      </c>
      <c r="C59" s="33" t="s">
        <v>149</v>
      </c>
      <c r="D59" s="130">
        <v>2500</v>
      </c>
      <c r="E59" s="500">
        <v>0</v>
      </c>
      <c r="F59" s="158">
        <f t="shared" si="0"/>
        <v>2500</v>
      </c>
    </row>
    <row r="60" spans="1:11">
      <c r="A60" s="501">
        <v>45</v>
      </c>
      <c r="B60" s="71" t="s">
        <v>150</v>
      </c>
      <c r="C60" s="33" t="s">
        <v>151</v>
      </c>
      <c r="D60" s="130">
        <v>500</v>
      </c>
      <c r="E60" s="500">
        <v>0</v>
      </c>
      <c r="F60" s="158">
        <f t="shared" si="0"/>
        <v>500</v>
      </c>
    </row>
    <row r="61" spans="1:11">
      <c r="A61" s="501">
        <v>46</v>
      </c>
      <c r="B61" s="71" t="s">
        <v>144</v>
      </c>
      <c r="C61" s="33" t="s">
        <v>145</v>
      </c>
      <c r="D61" s="130">
        <v>500</v>
      </c>
      <c r="E61" s="500">
        <v>0</v>
      </c>
      <c r="F61" s="158">
        <f t="shared" si="0"/>
        <v>500</v>
      </c>
    </row>
    <row r="62" spans="1:11" ht="15.75">
      <c r="A62" s="501">
        <v>47</v>
      </c>
      <c r="B62" s="71" t="s">
        <v>2689</v>
      </c>
      <c r="C62" s="262" t="s">
        <v>2690</v>
      </c>
      <c r="D62" s="130">
        <v>700</v>
      </c>
      <c r="E62" s="500">
        <v>0</v>
      </c>
      <c r="F62" s="158">
        <f t="shared" si="0"/>
        <v>700</v>
      </c>
    </row>
    <row r="63" spans="1:11">
      <c r="A63" s="501">
        <v>48</v>
      </c>
      <c r="B63" s="71" t="s">
        <v>160</v>
      </c>
      <c r="C63" s="33" t="s">
        <v>161</v>
      </c>
      <c r="D63" s="130">
        <v>150</v>
      </c>
      <c r="E63" s="500">
        <v>0</v>
      </c>
      <c r="F63" s="158">
        <f t="shared" si="0"/>
        <v>150</v>
      </c>
    </row>
    <row r="64" spans="1:11" ht="16.5" customHeight="1">
      <c r="A64" s="501">
        <v>49</v>
      </c>
      <c r="B64" s="263" t="s">
        <v>2691</v>
      </c>
      <c r="C64" s="263" t="s">
        <v>2692</v>
      </c>
      <c r="D64" s="130">
        <v>450</v>
      </c>
      <c r="E64" s="500">
        <v>0</v>
      </c>
      <c r="F64" s="158">
        <f t="shared" si="0"/>
        <v>450</v>
      </c>
      <c r="J64" s="337"/>
      <c r="K64" s="337"/>
    </row>
    <row r="65" spans="1:11" ht="15.75">
      <c r="A65" s="501">
        <v>50</v>
      </c>
      <c r="B65" s="263" t="s">
        <v>2693</v>
      </c>
      <c r="C65" s="263" t="s">
        <v>2694</v>
      </c>
      <c r="D65" s="130">
        <v>350</v>
      </c>
      <c r="E65" s="500">
        <v>0</v>
      </c>
      <c r="F65" s="158">
        <f t="shared" si="0"/>
        <v>350</v>
      </c>
      <c r="J65" s="337"/>
      <c r="K65" s="337"/>
    </row>
    <row r="66" spans="1:11" ht="15.75">
      <c r="A66" s="501">
        <v>51</v>
      </c>
      <c r="B66" s="263" t="s">
        <v>2695</v>
      </c>
      <c r="C66" s="263" t="s">
        <v>2696</v>
      </c>
      <c r="D66" s="130">
        <v>900</v>
      </c>
      <c r="E66" s="500">
        <v>0</v>
      </c>
      <c r="F66" s="158">
        <f t="shared" si="0"/>
        <v>900</v>
      </c>
      <c r="J66" s="337"/>
      <c r="K66" s="337"/>
    </row>
    <row r="67" spans="1:11" ht="15.75">
      <c r="A67" s="501">
        <v>52</v>
      </c>
      <c r="B67" s="263" t="s">
        <v>2697</v>
      </c>
      <c r="C67" s="263" t="s">
        <v>2698</v>
      </c>
      <c r="D67" s="130">
        <v>400</v>
      </c>
      <c r="E67" s="500">
        <v>0</v>
      </c>
      <c r="F67" s="158">
        <f t="shared" si="0"/>
        <v>400</v>
      </c>
      <c r="J67" s="337"/>
      <c r="K67" s="337"/>
    </row>
    <row r="68" spans="1:11" s="320" customFormat="1" ht="15.75">
      <c r="A68" s="501">
        <v>53</v>
      </c>
      <c r="B68" s="268" t="s">
        <v>571</v>
      </c>
      <c r="C68" s="268" t="s">
        <v>572</v>
      </c>
      <c r="D68" s="336">
        <v>800</v>
      </c>
      <c r="E68" s="131">
        <v>0</v>
      </c>
      <c r="F68" s="132">
        <f t="shared" si="0"/>
        <v>800</v>
      </c>
      <c r="J68" s="499"/>
      <c r="K68" s="499"/>
    </row>
    <row r="69" spans="1:11" ht="15.75">
      <c r="A69" s="501">
        <v>54</v>
      </c>
      <c r="B69" s="263" t="s">
        <v>2335</v>
      </c>
      <c r="C69" s="263" t="s">
        <v>2442</v>
      </c>
      <c r="D69" s="130">
        <v>9500</v>
      </c>
      <c r="E69" s="500">
        <v>0</v>
      </c>
      <c r="F69" s="158">
        <f t="shared" si="0"/>
        <v>9500</v>
      </c>
      <c r="J69" s="337"/>
      <c r="K69" s="337"/>
    </row>
    <row r="70" spans="1:11" ht="15.75">
      <c r="A70" s="501">
        <v>55</v>
      </c>
      <c r="B70" s="263" t="s">
        <v>2699</v>
      </c>
      <c r="C70" s="263" t="s">
        <v>2700</v>
      </c>
      <c r="D70" s="130">
        <v>400</v>
      </c>
      <c r="E70" s="500">
        <v>0</v>
      </c>
      <c r="F70" s="158">
        <f t="shared" si="0"/>
        <v>400</v>
      </c>
      <c r="J70" s="337"/>
      <c r="K70" s="337"/>
    </row>
    <row r="71" spans="1:11" ht="15.75">
      <c r="A71" s="501">
        <v>56</v>
      </c>
      <c r="B71" s="263" t="s">
        <v>2701</v>
      </c>
      <c r="C71" s="263" t="s">
        <v>2702</v>
      </c>
      <c r="D71" s="130">
        <v>14000</v>
      </c>
      <c r="E71" s="500">
        <v>0</v>
      </c>
      <c r="F71" s="158">
        <f t="shared" si="0"/>
        <v>14000</v>
      </c>
      <c r="J71" s="337"/>
      <c r="K71" s="337"/>
    </row>
    <row r="72" spans="1:11" ht="15.75">
      <c r="A72" s="501">
        <v>57</v>
      </c>
      <c r="B72" s="263" t="s">
        <v>2703</v>
      </c>
      <c r="C72" s="263" t="s">
        <v>2704</v>
      </c>
      <c r="D72" s="130">
        <v>10000</v>
      </c>
      <c r="E72" s="500">
        <v>0</v>
      </c>
      <c r="F72" s="158">
        <f t="shared" si="0"/>
        <v>10000</v>
      </c>
      <c r="J72" s="337"/>
      <c r="K72" s="337"/>
    </row>
    <row r="73" spans="1:11" ht="15.75">
      <c r="A73" s="501">
        <v>58</v>
      </c>
      <c r="B73" s="263" t="s">
        <v>2705</v>
      </c>
      <c r="C73" s="263" t="s">
        <v>2706</v>
      </c>
      <c r="D73" s="130">
        <v>11500</v>
      </c>
      <c r="E73" s="500">
        <v>0</v>
      </c>
      <c r="F73" s="158">
        <f t="shared" si="0"/>
        <v>11500</v>
      </c>
      <c r="J73" s="337"/>
      <c r="K73" s="337"/>
    </row>
    <row r="74" spans="1:11" ht="15.75">
      <c r="A74" s="501">
        <v>59</v>
      </c>
      <c r="B74" s="263" t="s">
        <v>2707</v>
      </c>
      <c r="C74" s="263" t="s">
        <v>2708</v>
      </c>
      <c r="D74" s="130">
        <v>800</v>
      </c>
      <c r="E74" s="500">
        <v>0</v>
      </c>
      <c r="F74" s="158">
        <f t="shared" si="0"/>
        <v>800</v>
      </c>
      <c r="J74" s="337"/>
      <c r="K74" s="337"/>
    </row>
    <row r="75" spans="1:11" ht="15.75">
      <c r="A75" s="501">
        <v>60</v>
      </c>
      <c r="B75" s="263" t="s">
        <v>2709</v>
      </c>
      <c r="C75" s="263" t="s">
        <v>2710</v>
      </c>
      <c r="D75" s="130">
        <v>5500</v>
      </c>
      <c r="E75" s="500">
        <v>0</v>
      </c>
      <c r="F75" s="158">
        <f t="shared" si="0"/>
        <v>5500</v>
      </c>
      <c r="J75" s="337"/>
      <c r="K75" s="337"/>
    </row>
    <row r="76" spans="1:11" ht="15.75">
      <c r="A76" s="501">
        <v>61</v>
      </c>
      <c r="B76" s="263" t="s">
        <v>2711</v>
      </c>
      <c r="C76" s="263" t="s">
        <v>2712</v>
      </c>
      <c r="D76" s="130">
        <v>8000</v>
      </c>
      <c r="E76" s="500">
        <v>0</v>
      </c>
      <c r="F76" s="158">
        <f t="shared" si="0"/>
        <v>8000</v>
      </c>
      <c r="J76" s="337"/>
      <c r="K76" s="337"/>
    </row>
    <row r="77" spans="1:11" ht="15.75">
      <c r="A77" s="501">
        <v>62</v>
      </c>
      <c r="B77" s="263" t="s">
        <v>2713</v>
      </c>
      <c r="C77" s="263" t="s">
        <v>2714</v>
      </c>
      <c r="D77" s="130">
        <v>8000</v>
      </c>
      <c r="E77" s="500">
        <v>0</v>
      </c>
      <c r="F77" s="158">
        <f t="shared" si="0"/>
        <v>8000</v>
      </c>
      <c r="J77" s="337"/>
      <c r="K77" s="337"/>
    </row>
    <row r="78" spans="1:11" ht="15.75">
      <c r="A78" s="501">
        <v>63</v>
      </c>
      <c r="B78" s="263" t="s">
        <v>2715</v>
      </c>
      <c r="C78" s="263" t="s">
        <v>2716</v>
      </c>
      <c r="D78" s="130">
        <v>12000</v>
      </c>
      <c r="E78" s="500">
        <v>0</v>
      </c>
      <c r="F78" s="158">
        <f t="shared" si="0"/>
        <v>12000</v>
      </c>
      <c r="J78" s="337"/>
      <c r="K78" s="337"/>
    </row>
    <row r="79" spans="1:11" ht="15.75">
      <c r="A79" s="501">
        <v>64</v>
      </c>
      <c r="B79" s="263" t="s">
        <v>2717</v>
      </c>
      <c r="C79" s="263" t="s">
        <v>2718</v>
      </c>
      <c r="D79" s="130">
        <v>17500</v>
      </c>
      <c r="E79" s="500">
        <v>0</v>
      </c>
      <c r="F79" s="158">
        <f t="shared" si="0"/>
        <v>17500</v>
      </c>
      <c r="J79" s="337"/>
      <c r="K79" s="337"/>
    </row>
    <row r="80" spans="1:11" ht="15.75">
      <c r="A80" s="501">
        <v>65</v>
      </c>
      <c r="B80" s="263" t="s">
        <v>2719</v>
      </c>
      <c r="C80" s="263" t="s">
        <v>2720</v>
      </c>
      <c r="D80" s="130">
        <v>11000</v>
      </c>
      <c r="E80" s="500">
        <v>0</v>
      </c>
      <c r="F80" s="158">
        <f t="shared" ref="F80:F117" si="1">E80+D80</f>
        <v>11000</v>
      </c>
      <c r="J80" s="337"/>
      <c r="K80" s="337"/>
    </row>
    <row r="81" spans="1:11" ht="15.75">
      <c r="A81" s="501">
        <v>66</v>
      </c>
      <c r="B81" s="263" t="s">
        <v>2721</v>
      </c>
      <c r="C81" s="263" t="s">
        <v>2722</v>
      </c>
      <c r="D81" s="130">
        <v>11500</v>
      </c>
      <c r="E81" s="500">
        <v>0</v>
      </c>
      <c r="F81" s="158">
        <f t="shared" si="1"/>
        <v>11500</v>
      </c>
      <c r="J81" s="337"/>
      <c r="K81" s="337"/>
    </row>
    <row r="82" spans="1:11" ht="15.75">
      <c r="A82" s="501">
        <v>67</v>
      </c>
      <c r="B82" s="264" t="s">
        <v>2723</v>
      </c>
      <c r="C82" s="264" t="s">
        <v>2724</v>
      </c>
      <c r="D82" s="338">
        <v>16000</v>
      </c>
      <c r="E82" s="339">
        <v>0</v>
      </c>
      <c r="F82" s="158">
        <f t="shared" si="1"/>
        <v>16000</v>
      </c>
      <c r="J82" s="337"/>
      <c r="K82" s="337"/>
    </row>
    <row r="83" spans="1:11" ht="31.5">
      <c r="A83" s="501">
        <v>68</v>
      </c>
      <c r="B83" s="263" t="s">
        <v>2725</v>
      </c>
      <c r="C83" s="263" t="s">
        <v>2726</v>
      </c>
      <c r="D83" s="130">
        <v>11500</v>
      </c>
      <c r="E83" s="500">
        <v>0</v>
      </c>
      <c r="F83" s="158">
        <f t="shared" si="1"/>
        <v>11500</v>
      </c>
      <c r="J83" s="337"/>
      <c r="K83" s="337"/>
    </row>
    <row r="84" spans="1:11" ht="31.5">
      <c r="A84" s="501">
        <v>69</v>
      </c>
      <c r="B84" s="263" t="s">
        <v>2727</v>
      </c>
      <c r="C84" s="263" t="s">
        <v>2728</v>
      </c>
      <c r="D84" s="130">
        <v>16500</v>
      </c>
      <c r="E84" s="500">
        <v>0</v>
      </c>
      <c r="F84" s="158">
        <f t="shared" si="1"/>
        <v>16500</v>
      </c>
      <c r="J84" s="337"/>
      <c r="K84" s="337"/>
    </row>
    <row r="85" spans="1:11" ht="15.75">
      <c r="A85" s="501">
        <v>70</v>
      </c>
      <c r="B85" s="265" t="s">
        <v>2729</v>
      </c>
      <c r="C85" s="265" t="s">
        <v>2730</v>
      </c>
      <c r="D85" s="340">
        <v>9500</v>
      </c>
      <c r="E85" s="341">
        <v>0</v>
      </c>
      <c r="F85" s="158">
        <f t="shared" si="1"/>
        <v>9500</v>
      </c>
      <c r="J85" s="337"/>
      <c r="K85" s="337"/>
    </row>
    <row r="86" spans="1:11" ht="15.75">
      <c r="A86" s="501">
        <v>71</v>
      </c>
      <c r="B86" s="263" t="s">
        <v>2731</v>
      </c>
      <c r="C86" s="263" t="s">
        <v>2732</v>
      </c>
      <c r="D86" s="130">
        <v>11500</v>
      </c>
      <c r="E86" s="500">
        <v>0</v>
      </c>
      <c r="F86" s="158">
        <f t="shared" si="1"/>
        <v>11500</v>
      </c>
      <c r="J86" s="337"/>
      <c r="K86" s="337"/>
    </row>
    <row r="87" spans="1:11" ht="15.75">
      <c r="A87" s="501">
        <v>72</v>
      </c>
      <c r="B87" s="266" t="s">
        <v>2733</v>
      </c>
      <c r="C87" s="263" t="s">
        <v>2734</v>
      </c>
      <c r="D87" s="130">
        <v>5000</v>
      </c>
      <c r="E87" s="500">
        <v>0</v>
      </c>
      <c r="F87" s="158">
        <f t="shared" si="1"/>
        <v>5000</v>
      </c>
      <c r="J87" s="337"/>
      <c r="K87" s="337"/>
    </row>
    <row r="88" spans="1:11" ht="21.75" customHeight="1">
      <c r="A88" s="501">
        <v>73</v>
      </c>
      <c r="B88" s="266" t="s">
        <v>2735</v>
      </c>
      <c r="C88" s="263" t="s">
        <v>2736</v>
      </c>
      <c r="D88" s="130">
        <v>7000</v>
      </c>
      <c r="E88" s="500">
        <v>0</v>
      </c>
      <c r="F88" s="158">
        <f t="shared" si="1"/>
        <v>7000</v>
      </c>
      <c r="J88" s="337"/>
      <c r="K88" s="337"/>
    </row>
    <row r="89" spans="1:11">
      <c r="A89" s="501">
        <v>74</v>
      </c>
      <c r="B89" s="259" t="s">
        <v>551</v>
      </c>
      <c r="C89" s="267" t="s">
        <v>2737</v>
      </c>
      <c r="D89" s="336">
        <v>1500</v>
      </c>
      <c r="E89" s="131">
        <v>0</v>
      </c>
      <c r="F89" s="132">
        <f t="shared" si="1"/>
        <v>1500</v>
      </c>
      <c r="G89" s="84"/>
    </row>
    <row r="90" spans="1:11" ht="15.75">
      <c r="A90" s="501">
        <v>75</v>
      </c>
      <c r="B90" s="268" t="s">
        <v>2738</v>
      </c>
      <c r="C90" s="268" t="s">
        <v>2739</v>
      </c>
      <c r="D90" s="336">
        <v>1000</v>
      </c>
      <c r="E90" s="131">
        <v>0</v>
      </c>
      <c r="F90" s="132">
        <f t="shared" si="1"/>
        <v>1000</v>
      </c>
      <c r="G90" s="84"/>
      <c r="J90" s="337"/>
      <c r="K90" s="337"/>
    </row>
    <row r="91" spans="1:11" ht="15.75">
      <c r="A91" s="501">
        <v>76</v>
      </c>
      <c r="B91" s="263" t="s">
        <v>2740</v>
      </c>
      <c r="C91" s="263" t="s">
        <v>2741</v>
      </c>
      <c r="D91" s="130">
        <v>7500</v>
      </c>
      <c r="E91" s="500">
        <v>0</v>
      </c>
      <c r="F91" s="158">
        <f t="shared" si="1"/>
        <v>7500</v>
      </c>
      <c r="J91" s="337"/>
      <c r="K91" s="337"/>
    </row>
    <row r="92" spans="1:11">
      <c r="A92" s="501">
        <v>77</v>
      </c>
      <c r="B92" s="71" t="s">
        <v>172</v>
      </c>
      <c r="C92" s="33" t="s">
        <v>173</v>
      </c>
      <c r="D92" s="130">
        <v>400</v>
      </c>
      <c r="E92" s="500">
        <v>0</v>
      </c>
      <c r="F92" s="158">
        <f t="shared" si="1"/>
        <v>400</v>
      </c>
    </row>
    <row r="93" spans="1:11">
      <c r="A93" s="501">
        <v>78</v>
      </c>
      <c r="B93" s="269" t="s">
        <v>177</v>
      </c>
      <c r="C93" s="33" t="s">
        <v>178</v>
      </c>
      <c r="D93" s="130">
        <v>350</v>
      </c>
      <c r="E93" s="500">
        <v>0</v>
      </c>
      <c r="F93" s="158">
        <f t="shared" si="1"/>
        <v>350</v>
      </c>
    </row>
    <row r="94" spans="1:11">
      <c r="A94" s="501">
        <v>79</v>
      </c>
      <c r="B94" s="269" t="s">
        <v>179</v>
      </c>
      <c r="C94" s="33" t="s">
        <v>180</v>
      </c>
      <c r="D94" s="130">
        <v>350</v>
      </c>
      <c r="E94" s="500">
        <v>0</v>
      </c>
      <c r="F94" s="158">
        <f t="shared" si="1"/>
        <v>350</v>
      </c>
    </row>
    <row r="95" spans="1:11" s="320" customFormat="1">
      <c r="A95" s="501">
        <v>80</v>
      </c>
      <c r="B95" s="259" t="s">
        <v>138</v>
      </c>
      <c r="C95" s="160" t="s">
        <v>139</v>
      </c>
      <c r="D95" s="336">
        <v>300</v>
      </c>
      <c r="E95" s="131">
        <v>0</v>
      </c>
      <c r="F95" s="132">
        <f t="shared" si="1"/>
        <v>300</v>
      </c>
    </row>
    <row r="96" spans="1:11">
      <c r="A96" s="501">
        <v>81</v>
      </c>
      <c r="B96" s="71" t="s">
        <v>185</v>
      </c>
      <c r="C96" s="33" t="s">
        <v>182</v>
      </c>
      <c r="D96" s="130">
        <v>700</v>
      </c>
      <c r="E96" s="500">
        <v>0</v>
      </c>
      <c r="F96" s="158">
        <f t="shared" si="1"/>
        <v>700</v>
      </c>
    </row>
    <row r="97" spans="1:6">
      <c r="A97" s="501">
        <v>82</v>
      </c>
      <c r="B97" s="71" t="s">
        <v>140</v>
      </c>
      <c r="C97" s="33" t="s">
        <v>141</v>
      </c>
      <c r="D97" s="130">
        <v>200</v>
      </c>
      <c r="E97" s="500">
        <v>0</v>
      </c>
      <c r="F97" s="158">
        <f t="shared" si="1"/>
        <v>200</v>
      </c>
    </row>
    <row r="98" spans="1:6">
      <c r="A98" s="501">
        <v>83</v>
      </c>
      <c r="B98" s="71" t="s">
        <v>191</v>
      </c>
      <c r="C98" s="33" t="s">
        <v>192</v>
      </c>
      <c r="D98" s="130">
        <v>400</v>
      </c>
      <c r="E98" s="500">
        <v>0</v>
      </c>
      <c r="F98" s="158">
        <f t="shared" si="1"/>
        <v>400</v>
      </c>
    </row>
    <row r="99" spans="1:6" ht="16.149999999999999" customHeight="1">
      <c r="A99" s="501">
        <v>84</v>
      </c>
      <c r="B99" s="269" t="s">
        <v>194</v>
      </c>
      <c r="C99" s="270" t="s">
        <v>195</v>
      </c>
      <c r="D99" s="130">
        <v>2000</v>
      </c>
      <c r="E99" s="500">
        <v>0</v>
      </c>
      <c r="F99" s="158">
        <f t="shared" si="1"/>
        <v>2000</v>
      </c>
    </row>
    <row r="100" spans="1:6" ht="16.149999999999999" customHeight="1">
      <c r="A100" s="501">
        <v>85</v>
      </c>
      <c r="B100" s="269" t="s">
        <v>196</v>
      </c>
      <c r="C100" s="270" t="s">
        <v>197</v>
      </c>
      <c r="D100" s="130">
        <v>450</v>
      </c>
      <c r="E100" s="500">
        <v>0</v>
      </c>
      <c r="F100" s="158">
        <f t="shared" si="1"/>
        <v>450</v>
      </c>
    </row>
    <row r="101" spans="1:6">
      <c r="A101" s="261"/>
      <c r="B101" s="261"/>
      <c r="C101" s="257" t="s">
        <v>193</v>
      </c>
      <c r="D101" s="342"/>
      <c r="E101" s="343"/>
      <c r="F101" s="335">
        <f t="shared" si="1"/>
        <v>0</v>
      </c>
    </row>
    <row r="102" spans="1:6" s="320" customFormat="1">
      <c r="A102" s="501">
        <v>86</v>
      </c>
      <c r="B102" s="260" t="s">
        <v>202</v>
      </c>
      <c r="C102" s="160" t="s">
        <v>199</v>
      </c>
      <c r="D102" s="336">
        <v>200</v>
      </c>
      <c r="E102" s="131">
        <v>0</v>
      </c>
      <c r="F102" s="132">
        <f t="shared" si="1"/>
        <v>200</v>
      </c>
    </row>
    <row r="103" spans="1:6">
      <c r="A103" s="501">
        <v>87</v>
      </c>
      <c r="B103" s="260" t="s">
        <v>200</v>
      </c>
      <c r="C103" s="160" t="s">
        <v>201</v>
      </c>
      <c r="D103" s="336">
        <v>250</v>
      </c>
      <c r="E103" s="131">
        <v>0</v>
      </c>
      <c r="F103" s="132">
        <f t="shared" si="1"/>
        <v>250</v>
      </c>
    </row>
    <row r="104" spans="1:6">
      <c r="A104" s="501">
        <v>88</v>
      </c>
      <c r="B104" s="71" t="s">
        <v>203</v>
      </c>
      <c r="C104" s="33" t="s">
        <v>70</v>
      </c>
      <c r="D104" s="130">
        <v>100</v>
      </c>
      <c r="E104" s="500">
        <v>0</v>
      </c>
      <c r="F104" s="158">
        <f t="shared" si="1"/>
        <v>100</v>
      </c>
    </row>
    <row r="105" spans="1:6">
      <c r="A105" s="501">
        <v>89</v>
      </c>
      <c r="B105" s="71" t="s">
        <v>204</v>
      </c>
      <c r="C105" s="33" t="s">
        <v>205</v>
      </c>
      <c r="D105" s="130">
        <v>100</v>
      </c>
      <c r="E105" s="500">
        <v>0</v>
      </c>
      <c r="F105" s="158">
        <f t="shared" si="1"/>
        <v>100</v>
      </c>
    </row>
    <row r="106" spans="1:6">
      <c r="A106" s="501">
        <v>90</v>
      </c>
      <c r="B106" s="71" t="s">
        <v>210</v>
      </c>
      <c r="C106" s="33" t="s">
        <v>207</v>
      </c>
      <c r="D106" s="130">
        <v>150</v>
      </c>
      <c r="E106" s="500">
        <v>0</v>
      </c>
      <c r="F106" s="158">
        <f t="shared" si="1"/>
        <v>150</v>
      </c>
    </row>
    <row r="107" spans="1:6">
      <c r="A107" s="501">
        <v>91</v>
      </c>
      <c r="B107" s="71" t="s">
        <v>208</v>
      </c>
      <c r="C107" s="33" t="s">
        <v>209</v>
      </c>
      <c r="D107" s="130">
        <v>150</v>
      </c>
      <c r="E107" s="500">
        <v>0</v>
      </c>
      <c r="F107" s="158">
        <f t="shared" si="1"/>
        <v>150</v>
      </c>
    </row>
    <row r="108" spans="1:6">
      <c r="A108" s="501">
        <v>92</v>
      </c>
      <c r="B108" s="71" t="s">
        <v>215</v>
      </c>
      <c r="C108" s="33" t="s">
        <v>212</v>
      </c>
      <c r="D108" s="130">
        <v>200</v>
      </c>
      <c r="E108" s="500">
        <v>0</v>
      </c>
      <c r="F108" s="158">
        <f t="shared" si="1"/>
        <v>200</v>
      </c>
    </row>
    <row r="109" spans="1:6">
      <c r="A109" s="501">
        <v>93</v>
      </c>
      <c r="B109" s="71" t="s">
        <v>218</v>
      </c>
      <c r="C109" s="33" t="s">
        <v>214</v>
      </c>
      <c r="D109" s="130">
        <v>100</v>
      </c>
      <c r="E109" s="500">
        <v>0</v>
      </c>
      <c r="F109" s="158">
        <f t="shared" si="1"/>
        <v>100</v>
      </c>
    </row>
    <row r="110" spans="1:6" s="320" customFormat="1" ht="15.75">
      <c r="A110" s="501">
        <v>94</v>
      </c>
      <c r="B110" s="268" t="s">
        <v>2742</v>
      </c>
      <c r="C110" s="268" t="s">
        <v>2743</v>
      </c>
      <c r="D110" s="336">
        <v>500</v>
      </c>
      <c r="E110" s="131">
        <v>0</v>
      </c>
      <c r="F110" s="132">
        <f t="shared" si="1"/>
        <v>500</v>
      </c>
    </row>
    <row r="111" spans="1:6">
      <c r="A111" s="501">
        <v>95</v>
      </c>
      <c r="B111" s="269" t="s">
        <v>220</v>
      </c>
      <c r="C111" s="270" t="s">
        <v>221</v>
      </c>
      <c r="D111" s="130">
        <v>250</v>
      </c>
      <c r="E111" s="500">
        <v>0</v>
      </c>
      <c r="F111" s="158">
        <f t="shared" si="1"/>
        <v>250</v>
      </c>
    </row>
    <row r="112" spans="1:6">
      <c r="A112" s="501">
        <v>96</v>
      </c>
      <c r="B112" s="269" t="s">
        <v>228</v>
      </c>
      <c r="C112" s="270" t="s">
        <v>229</v>
      </c>
      <c r="D112" s="130">
        <v>6200</v>
      </c>
      <c r="E112" s="500">
        <v>0</v>
      </c>
      <c r="F112" s="158">
        <f t="shared" si="1"/>
        <v>6200</v>
      </c>
    </row>
    <row r="113" spans="1:6">
      <c r="A113" s="501">
        <v>97</v>
      </c>
      <c r="B113" s="269" t="s">
        <v>230</v>
      </c>
      <c r="C113" s="270" t="s">
        <v>231</v>
      </c>
      <c r="D113" s="130">
        <v>6200</v>
      </c>
      <c r="E113" s="500">
        <v>0</v>
      </c>
      <c r="F113" s="158">
        <f t="shared" si="1"/>
        <v>6200</v>
      </c>
    </row>
    <row r="114" spans="1:6">
      <c r="A114" s="501">
        <v>98</v>
      </c>
      <c r="B114" s="269" t="s">
        <v>232</v>
      </c>
      <c r="C114" s="270" t="s">
        <v>233</v>
      </c>
      <c r="D114" s="130">
        <v>5200</v>
      </c>
      <c r="E114" s="500">
        <v>0</v>
      </c>
      <c r="F114" s="158">
        <f t="shared" si="1"/>
        <v>5200</v>
      </c>
    </row>
    <row r="115" spans="1:6">
      <c r="A115" s="501">
        <v>99</v>
      </c>
      <c r="B115" s="269" t="s">
        <v>234</v>
      </c>
      <c r="C115" s="270" t="s">
        <v>235</v>
      </c>
      <c r="D115" s="130">
        <v>5200</v>
      </c>
      <c r="E115" s="500">
        <v>0</v>
      </c>
      <c r="F115" s="158">
        <f t="shared" si="1"/>
        <v>5200</v>
      </c>
    </row>
    <row r="116" spans="1:6">
      <c r="A116" s="501">
        <v>100</v>
      </c>
      <c r="B116" s="269" t="s">
        <v>236</v>
      </c>
      <c r="C116" s="270" t="s">
        <v>237</v>
      </c>
      <c r="D116" s="130">
        <v>1000</v>
      </c>
      <c r="E116" s="500">
        <v>0</v>
      </c>
      <c r="F116" s="158">
        <f t="shared" si="1"/>
        <v>1000</v>
      </c>
    </row>
    <row r="117" spans="1:6">
      <c r="A117" s="501">
        <v>101</v>
      </c>
      <c r="B117" s="269" t="s">
        <v>238</v>
      </c>
      <c r="C117" s="270" t="s">
        <v>239</v>
      </c>
      <c r="D117" s="130">
        <v>1000</v>
      </c>
      <c r="E117" s="500">
        <v>0</v>
      </c>
      <c r="F117" s="158">
        <f t="shared" si="1"/>
        <v>1000</v>
      </c>
    </row>
    <row r="118" spans="1:6">
      <c r="A118" s="501">
        <v>102</v>
      </c>
      <c r="B118" s="269"/>
      <c r="C118" s="271" t="s">
        <v>240</v>
      </c>
      <c r="D118" s="130"/>
      <c r="E118" s="500"/>
      <c r="F118" s="158"/>
    </row>
    <row r="119" spans="1:6">
      <c r="A119" s="501">
        <v>103</v>
      </c>
      <c r="B119" s="269" t="s">
        <v>241</v>
      </c>
      <c r="C119" s="270" t="s">
        <v>242</v>
      </c>
      <c r="D119" s="130">
        <v>520</v>
      </c>
      <c r="E119" s="500">
        <v>0</v>
      </c>
      <c r="F119" s="158">
        <f t="shared" ref="F119:F121" si="2">E119+D119</f>
        <v>520</v>
      </c>
    </row>
    <row r="120" spans="1:6" s="84" customFormat="1">
      <c r="A120" s="501">
        <v>104</v>
      </c>
      <c r="B120" s="259" t="s">
        <v>247</v>
      </c>
      <c r="C120" s="267" t="s">
        <v>2744</v>
      </c>
      <c r="D120" s="336">
        <v>300</v>
      </c>
      <c r="E120" s="131">
        <v>0</v>
      </c>
      <c r="F120" s="132">
        <f t="shared" si="2"/>
        <v>300</v>
      </c>
    </row>
    <row r="121" spans="1:6">
      <c r="A121" s="501">
        <v>105</v>
      </c>
      <c r="B121" s="269" t="s">
        <v>249</v>
      </c>
      <c r="C121" s="270" t="s">
        <v>2745</v>
      </c>
      <c r="D121" s="130">
        <v>400</v>
      </c>
      <c r="E121" s="500">
        <v>0</v>
      </c>
      <c r="F121" s="158">
        <f t="shared" si="2"/>
        <v>400</v>
      </c>
    </row>
    <row r="122" spans="1:6" ht="15.75">
      <c r="A122" s="501">
        <v>106</v>
      </c>
      <c r="B122" s="266" t="s">
        <v>2746</v>
      </c>
      <c r="C122" s="262" t="s">
        <v>2747</v>
      </c>
      <c r="D122" s="130">
        <v>400</v>
      </c>
      <c r="E122" s="500">
        <v>0</v>
      </c>
      <c r="F122" s="158">
        <v>400</v>
      </c>
    </row>
    <row r="123" spans="1:6">
      <c r="A123" s="501">
        <v>107</v>
      </c>
      <c r="B123" s="269"/>
      <c r="C123" s="271" t="s">
        <v>255</v>
      </c>
      <c r="D123" s="130"/>
      <c r="E123" s="500"/>
      <c r="F123" s="158"/>
    </row>
    <row r="124" spans="1:6">
      <c r="A124" s="501">
        <v>108</v>
      </c>
      <c r="B124" s="269" t="s">
        <v>256</v>
      </c>
      <c r="C124" s="270" t="s">
        <v>257</v>
      </c>
      <c r="D124" s="130">
        <v>23000</v>
      </c>
      <c r="E124" s="500">
        <v>0</v>
      </c>
      <c r="F124" s="158">
        <f t="shared" ref="F124:F125" si="3">E124+D124</f>
        <v>23000</v>
      </c>
    </row>
    <row r="125" spans="1:6">
      <c r="A125" s="501">
        <v>109</v>
      </c>
      <c r="B125" s="269" t="s">
        <v>258</v>
      </c>
      <c r="C125" s="270" t="s">
        <v>259</v>
      </c>
      <c r="D125" s="130">
        <v>23000</v>
      </c>
      <c r="E125" s="500">
        <v>0</v>
      </c>
      <c r="F125" s="158">
        <f t="shared" si="3"/>
        <v>23000</v>
      </c>
    </row>
    <row r="126" spans="1:6">
      <c r="A126" s="501">
        <v>110</v>
      </c>
      <c r="B126" s="269"/>
      <c r="C126" s="271" t="s">
        <v>260</v>
      </c>
      <c r="D126" s="130"/>
      <c r="E126" s="500"/>
      <c r="F126" s="158"/>
    </row>
    <row r="127" spans="1:6">
      <c r="A127" s="501">
        <v>111</v>
      </c>
      <c r="B127" s="269" t="s">
        <v>261</v>
      </c>
      <c r="C127" s="270" t="s">
        <v>262</v>
      </c>
      <c r="D127" s="130">
        <v>6800</v>
      </c>
      <c r="E127" s="500">
        <v>0</v>
      </c>
      <c r="F127" s="158">
        <f t="shared" ref="F127:F145" si="4">E127+D127</f>
        <v>6800</v>
      </c>
    </row>
    <row r="128" spans="1:6">
      <c r="A128" s="501">
        <v>112</v>
      </c>
      <c r="B128" s="269" t="s">
        <v>263</v>
      </c>
      <c r="C128" s="270" t="s">
        <v>264</v>
      </c>
      <c r="D128" s="130">
        <v>7700</v>
      </c>
      <c r="E128" s="500">
        <v>0</v>
      </c>
      <c r="F128" s="158">
        <f t="shared" si="4"/>
        <v>7700</v>
      </c>
    </row>
    <row r="129" spans="1:6" s="84" customFormat="1">
      <c r="A129" s="501">
        <v>113</v>
      </c>
      <c r="B129" s="259" t="s">
        <v>265</v>
      </c>
      <c r="C129" s="267" t="s">
        <v>266</v>
      </c>
      <c r="D129" s="336">
        <v>3300</v>
      </c>
      <c r="E129" s="131">
        <v>0</v>
      </c>
      <c r="F129" s="132">
        <f t="shared" si="4"/>
        <v>3300</v>
      </c>
    </row>
    <row r="130" spans="1:6" s="84" customFormat="1">
      <c r="A130" s="501">
        <v>114</v>
      </c>
      <c r="B130" s="259" t="s">
        <v>267</v>
      </c>
      <c r="C130" s="267" t="s">
        <v>268</v>
      </c>
      <c r="D130" s="336">
        <v>4500</v>
      </c>
      <c r="E130" s="131">
        <v>0</v>
      </c>
      <c r="F130" s="132">
        <f t="shared" si="4"/>
        <v>4500</v>
      </c>
    </row>
    <row r="131" spans="1:6" ht="30">
      <c r="A131" s="501">
        <v>115</v>
      </c>
      <c r="B131" s="269" t="s">
        <v>269</v>
      </c>
      <c r="C131" s="272" t="s">
        <v>270</v>
      </c>
      <c r="D131" s="130">
        <v>6200</v>
      </c>
      <c r="E131" s="500">
        <v>0</v>
      </c>
      <c r="F131" s="158">
        <f t="shared" si="4"/>
        <v>6200</v>
      </c>
    </row>
    <row r="132" spans="1:6">
      <c r="A132" s="501">
        <v>116</v>
      </c>
      <c r="B132" s="269" t="s">
        <v>271</v>
      </c>
      <c r="C132" s="270" t="s">
        <v>272</v>
      </c>
      <c r="D132" s="130">
        <v>8000</v>
      </c>
      <c r="E132" s="500">
        <v>0</v>
      </c>
      <c r="F132" s="158">
        <f t="shared" si="4"/>
        <v>8000</v>
      </c>
    </row>
    <row r="133" spans="1:6">
      <c r="A133" s="501">
        <v>117</v>
      </c>
      <c r="B133" s="269" t="s">
        <v>273</v>
      </c>
      <c r="C133" s="270" t="s">
        <v>274</v>
      </c>
      <c r="D133" s="130">
        <v>8500</v>
      </c>
      <c r="E133" s="500">
        <v>0</v>
      </c>
      <c r="F133" s="158">
        <f t="shared" si="4"/>
        <v>8500</v>
      </c>
    </row>
    <row r="134" spans="1:6" s="84" customFormat="1">
      <c r="A134" s="501">
        <v>118</v>
      </c>
      <c r="B134" s="259" t="s">
        <v>275</v>
      </c>
      <c r="C134" s="267" t="s">
        <v>276</v>
      </c>
      <c r="D134" s="336">
        <v>4100</v>
      </c>
      <c r="E134" s="131">
        <v>0</v>
      </c>
      <c r="F134" s="132">
        <f t="shared" si="4"/>
        <v>4100</v>
      </c>
    </row>
    <row r="135" spans="1:6" s="84" customFormat="1">
      <c r="A135" s="501">
        <v>119</v>
      </c>
      <c r="B135" s="259" t="s">
        <v>277</v>
      </c>
      <c r="C135" s="267" t="s">
        <v>278</v>
      </c>
      <c r="D135" s="336">
        <v>5600</v>
      </c>
      <c r="E135" s="131">
        <v>0</v>
      </c>
      <c r="F135" s="132">
        <f t="shared" si="4"/>
        <v>5600</v>
      </c>
    </row>
    <row r="136" spans="1:6" s="84" customFormat="1">
      <c r="A136" s="501">
        <v>120</v>
      </c>
      <c r="B136" s="259" t="s">
        <v>281</v>
      </c>
      <c r="C136" s="267" t="s">
        <v>2748</v>
      </c>
      <c r="D136" s="336">
        <v>3000</v>
      </c>
      <c r="E136" s="131">
        <v>0</v>
      </c>
      <c r="F136" s="132">
        <f t="shared" si="4"/>
        <v>3000</v>
      </c>
    </row>
    <row r="137" spans="1:6" s="84" customFormat="1">
      <c r="A137" s="501">
        <v>121</v>
      </c>
      <c r="B137" s="259" t="s">
        <v>2749</v>
      </c>
      <c r="C137" s="267" t="s">
        <v>2750</v>
      </c>
      <c r="D137" s="336">
        <v>2500</v>
      </c>
      <c r="E137" s="131">
        <v>0</v>
      </c>
      <c r="F137" s="132">
        <f t="shared" si="4"/>
        <v>2500</v>
      </c>
    </row>
    <row r="138" spans="1:6" s="84" customFormat="1" ht="30">
      <c r="A138" s="501">
        <v>122</v>
      </c>
      <c r="B138" s="259" t="s">
        <v>283</v>
      </c>
      <c r="C138" s="273" t="s">
        <v>284</v>
      </c>
      <c r="D138" s="336">
        <v>4100</v>
      </c>
      <c r="E138" s="131">
        <v>0</v>
      </c>
      <c r="F138" s="132">
        <f t="shared" si="4"/>
        <v>4100</v>
      </c>
    </row>
    <row r="139" spans="1:6">
      <c r="A139" s="501">
        <v>123</v>
      </c>
      <c r="B139" s="269" t="s">
        <v>285</v>
      </c>
      <c r="C139" s="270" t="s">
        <v>286</v>
      </c>
      <c r="D139" s="130">
        <v>300</v>
      </c>
      <c r="E139" s="500">
        <v>0</v>
      </c>
      <c r="F139" s="158">
        <f t="shared" si="4"/>
        <v>300</v>
      </c>
    </row>
    <row r="140" spans="1:6">
      <c r="A140" s="501">
        <v>124</v>
      </c>
      <c r="B140" s="269" t="s">
        <v>287</v>
      </c>
      <c r="C140" s="270" t="s">
        <v>288</v>
      </c>
      <c r="D140" s="130">
        <v>300</v>
      </c>
      <c r="E140" s="500">
        <v>0</v>
      </c>
      <c r="F140" s="158">
        <f t="shared" si="4"/>
        <v>300</v>
      </c>
    </row>
    <row r="141" spans="1:6">
      <c r="A141" s="501">
        <v>125</v>
      </c>
      <c r="B141" s="269" t="s">
        <v>289</v>
      </c>
      <c r="C141" s="270" t="s">
        <v>290</v>
      </c>
      <c r="D141" s="130">
        <v>2500</v>
      </c>
      <c r="E141" s="500">
        <v>0</v>
      </c>
      <c r="F141" s="158">
        <f t="shared" si="4"/>
        <v>2500</v>
      </c>
    </row>
    <row r="142" spans="1:6" s="84" customFormat="1">
      <c r="A142" s="501">
        <v>126</v>
      </c>
      <c r="B142" s="259" t="s">
        <v>291</v>
      </c>
      <c r="C142" s="267" t="s">
        <v>292</v>
      </c>
      <c r="D142" s="336">
        <v>15000</v>
      </c>
      <c r="E142" s="131">
        <v>0</v>
      </c>
      <c r="F142" s="132">
        <f t="shared" si="4"/>
        <v>15000</v>
      </c>
    </row>
    <row r="143" spans="1:6">
      <c r="A143" s="501">
        <v>127</v>
      </c>
      <c r="B143" s="259" t="s">
        <v>2751</v>
      </c>
      <c r="C143" s="267" t="s">
        <v>3727</v>
      </c>
      <c r="D143" s="336">
        <v>35000</v>
      </c>
      <c r="E143" s="131">
        <v>0</v>
      </c>
      <c r="F143" s="132">
        <f t="shared" si="4"/>
        <v>35000</v>
      </c>
    </row>
    <row r="144" spans="1:6">
      <c r="A144" s="501">
        <v>128</v>
      </c>
      <c r="B144" s="259" t="s">
        <v>2752</v>
      </c>
      <c r="C144" s="267" t="s">
        <v>3728</v>
      </c>
      <c r="D144" s="336">
        <v>35000</v>
      </c>
      <c r="E144" s="131">
        <v>0</v>
      </c>
      <c r="F144" s="132">
        <f t="shared" si="4"/>
        <v>35000</v>
      </c>
    </row>
    <row r="145" spans="1:7">
      <c r="A145" s="501">
        <v>129</v>
      </c>
      <c r="B145" s="259" t="s">
        <v>2753</v>
      </c>
      <c r="C145" s="267" t="s">
        <v>3729</v>
      </c>
      <c r="D145" s="336">
        <v>65000</v>
      </c>
      <c r="E145" s="131">
        <v>0</v>
      </c>
      <c r="F145" s="132">
        <f t="shared" si="4"/>
        <v>65000</v>
      </c>
    </row>
    <row r="146" spans="1:7">
      <c r="A146" s="501">
        <v>130</v>
      </c>
      <c r="B146" s="259"/>
      <c r="C146" s="274" t="s">
        <v>295</v>
      </c>
      <c r="D146" s="336"/>
      <c r="E146" s="131"/>
      <c r="F146" s="132"/>
    </row>
    <row r="147" spans="1:7">
      <c r="A147" s="501">
        <v>131</v>
      </c>
      <c r="B147" s="259" t="s">
        <v>296</v>
      </c>
      <c r="C147" s="273" t="s">
        <v>297</v>
      </c>
      <c r="D147" s="336">
        <v>19500</v>
      </c>
      <c r="E147" s="131">
        <v>0</v>
      </c>
      <c r="F147" s="132">
        <f t="shared" ref="F147:F151" si="5">E147+D147</f>
        <v>19500</v>
      </c>
    </row>
    <row r="148" spans="1:7">
      <c r="A148" s="501">
        <v>132</v>
      </c>
      <c r="B148" s="259" t="s">
        <v>298</v>
      </c>
      <c r="C148" s="273" t="s">
        <v>299</v>
      </c>
      <c r="D148" s="336">
        <v>26000</v>
      </c>
      <c r="E148" s="131">
        <v>0</v>
      </c>
      <c r="F148" s="132">
        <f t="shared" si="5"/>
        <v>26000</v>
      </c>
    </row>
    <row r="149" spans="1:7" s="84" customFormat="1" ht="30">
      <c r="A149" s="501">
        <v>133</v>
      </c>
      <c r="B149" s="259" t="s">
        <v>300</v>
      </c>
      <c r="C149" s="273" t="s">
        <v>2754</v>
      </c>
      <c r="D149" s="336">
        <v>40000</v>
      </c>
      <c r="E149" s="131">
        <v>0</v>
      </c>
      <c r="F149" s="132">
        <v>40000</v>
      </c>
    </row>
    <row r="150" spans="1:7" s="84" customFormat="1" ht="30">
      <c r="A150" s="501">
        <v>134</v>
      </c>
      <c r="B150" s="259" t="s">
        <v>304</v>
      </c>
      <c r="C150" s="273" t="s">
        <v>305</v>
      </c>
      <c r="D150" s="336">
        <v>45000</v>
      </c>
      <c r="E150" s="131">
        <v>0</v>
      </c>
      <c r="F150" s="132">
        <f t="shared" si="5"/>
        <v>45000</v>
      </c>
    </row>
    <row r="151" spans="1:7" ht="15.75">
      <c r="A151" s="501">
        <v>135</v>
      </c>
      <c r="B151" s="268" t="s">
        <v>2755</v>
      </c>
      <c r="C151" s="268" t="s">
        <v>2756</v>
      </c>
      <c r="D151" s="336">
        <v>41000</v>
      </c>
      <c r="E151" s="131">
        <v>0</v>
      </c>
      <c r="F151" s="132">
        <f t="shared" si="5"/>
        <v>41000</v>
      </c>
    </row>
    <row r="152" spans="1:7" s="321" customFormat="1">
      <c r="A152" s="261"/>
      <c r="B152" s="256"/>
      <c r="C152" s="257" t="s">
        <v>219</v>
      </c>
      <c r="D152" s="333"/>
      <c r="E152" s="334"/>
      <c r="F152" s="335"/>
    </row>
    <row r="153" spans="1:7">
      <c r="A153" s="501">
        <v>136</v>
      </c>
      <c r="B153" s="260" t="s">
        <v>61</v>
      </c>
      <c r="C153" s="129" t="s">
        <v>309</v>
      </c>
      <c r="D153" s="336">
        <v>300</v>
      </c>
      <c r="E153" s="131">
        <v>0</v>
      </c>
      <c r="F153" s="132">
        <f t="shared" ref="F153:F164" si="6">E153+D153</f>
        <v>300</v>
      </c>
    </row>
    <row r="154" spans="1:7">
      <c r="A154" s="501">
        <v>137</v>
      </c>
      <c r="B154" s="260" t="s">
        <v>307</v>
      </c>
      <c r="C154" s="129" t="s">
        <v>312</v>
      </c>
      <c r="D154" s="336">
        <v>400</v>
      </c>
      <c r="E154" s="131">
        <v>0</v>
      </c>
      <c r="F154" s="132">
        <f t="shared" si="6"/>
        <v>400</v>
      </c>
    </row>
    <row r="155" spans="1:7" ht="15.75" customHeight="1">
      <c r="A155" s="501">
        <v>138</v>
      </c>
      <c r="B155" s="260" t="s">
        <v>310</v>
      </c>
      <c r="C155" s="129" t="s">
        <v>314</v>
      </c>
      <c r="D155" s="336">
        <v>500</v>
      </c>
      <c r="E155" s="131">
        <v>0</v>
      </c>
      <c r="F155" s="132">
        <f t="shared" si="6"/>
        <v>500</v>
      </c>
    </row>
    <row r="156" spans="1:7" ht="14.45" customHeight="1">
      <c r="A156" s="501">
        <v>139</v>
      </c>
      <c r="B156" s="260" t="s">
        <v>142</v>
      </c>
      <c r="C156" s="160" t="s">
        <v>143</v>
      </c>
      <c r="D156" s="336">
        <v>400</v>
      </c>
      <c r="E156" s="131">
        <v>0</v>
      </c>
      <c r="F156" s="132">
        <f t="shared" si="6"/>
        <v>400</v>
      </c>
    </row>
    <row r="157" spans="1:7">
      <c r="A157" s="501">
        <v>140</v>
      </c>
      <c r="B157" s="260" t="s">
        <v>319</v>
      </c>
      <c r="C157" s="129" t="s">
        <v>320</v>
      </c>
      <c r="D157" s="336">
        <v>2000</v>
      </c>
      <c r="E157" s="131">
        <v>0</v>
      </c>
      <c r="F157" s="132">
        <f t="shared" si="6"/>
        <v>2000</v>
      </c>
      <c r="G157" s="322"/>
    </row>
    <row r="158" spans="1:7">
      <c r="A158" s="501">
        <v>141</v>
      </c>
      <c r="B158" s="260" t="s">
        <v>321</v>
      </c>
      <c r="C158" s="129" t="s">
        <v>322</v>
      </c>
      <c r="D158" s="336">
        <v>1500</v>
      </c>
      <c r="E158" s="131">
        <v>0</v>
      </c>
      <c r="F158" s="132">
        <f t="shared" si="6"/>
        <v>1500</v>
      </c>
      <c r="G158" s="322"/>
    </row>
    <row r="159" spans="1:7">
      <c r="A159" s="501">
        <v>142</v>
      </c>
      <c r="B159" s="259" t="s">
        <v>323</v>
      </c>
      <c r="C159" s="129" t="s">
        <v>324</v>
      </c>
      <c r="D159" s="336">
        <v>400</v>
      </c>
      <c r="E159" s="131">
        <v>0</v>
      </c>
      <c r="F159" s="132">
        <f t="shared" si="6"/>
        <v>400</v>
      </c>
      <c r="G159" s="322"/>
    </row>
    <row r="160" spans="1:7">
      <c r="A160" s="501">
        <v>143</v>
      </c>
      <c r="B160" s="259" t="s">
        <v>132</v>
      </c>
      <c r="C160" s="129" t="s">
        <v>133</v>
      </c>
      <c r="D160" s="336">
        <v>700</v>
      </c>
      <c r="E160" s="131">
        <v>0</v>
      </c>
      <c r="F160" s="132">
        <f t="shared" si="6"/>
        <v>700</v>
      </c>
    </row>
    <row r="161" spans="1:7">
      <c r="A161" s="501">
        <v>144</v>
      </c>
      <c r="B161" s="259" t="s">
        <v>328</v>
      </c>
      <c r="C161" s="129" t="s">
        <v>329</v>
      </c>
      <c r="D161" s="336">
        <v>450</v>
      </c>
      <c r="E161" s="131">
        <v>0</v>
      </c>
      <c r="F161" s="132">
        <f t="shared" si="6"/>
        <v>450</v>
      </c>
    </row>
    <row r="162" spans="1:7">
      <c r="A162" s="501">
        <v>145</v>
      </c>
      <c r="B162" s="259" t="s">
        <v>330</v>
      </c>
      <c r="C162" s="129" t="s">
        <v>38</v>
      </c>
      <c r="D162" s="336">
        <v>700</v>
      </c>
      <c r="E162" s="131">
        <v>0</v>
      </c>
      <c r="F162" s="132">
        <f t="shared" si="6"/>
        <v>700</v>
      </c>
    </row>
    <row r="163" spans="1:7">
      <c r="A163" s="501">
        <v>146</v>
      </c>
      <c r="B163" s="259" t="s">
        <v>381</v>
      </c>
      <c r="C163" s="129" t="s">
        <v>382</v>
      </c>
      <c r="D163" s="336">
        <v>150</v>
      </c>
      <c r="E163" s="131">
        <v>0</v>
      </c>
      <c r="F163" s="132">
        <f t="shared" si="6"/>
        <v>150</v>
      </c>
    </row>
    <row r="164" spans="1:7">
      <c r="A164" s="501">
        <v>147</v>
      </c>
      <c r="B164" s="259" t="s">
        <v>337</v>
      </c>
      <c r="C164" s="129" t="s">
        <v>338</v>
      </c>
      <c r="D164" s="336">
        <v>1100</v>
      </c>
      <c r="E164" s="131">
        <v>0</v>
      </c>
      <c r="F164" s="132">
        <f t="shared" si="6"/>
        <v>1100</v>
      </c>
      <c r="G164" s="322"/>
    </row>
    <row r="165" spans="1:7" s="321" customFormat="1">
      <c r="A165" s="261"/>
      <c r="B165" s="256"/>
      <c r="C165" s="257" t="s">
        <v>327</v>
      </c>
      <c r="D165" s="333"/>
      <c r="E165" s="334"/>
      <c r="F165" s="335"/>
    </row>
    <row r="166" spans="1:7" s="320" customFormat="1">
      <c r="A166" s="501">
        <v>148</v>
      </c>
      <c r="B166" s="260" t="s">
        <v>128</v>
      </c>
      <c r="C166" s="160" t="s">
        <v>129</v>
      </c>
      <c r="D166" s="336">
        <v>1500</v>
      </c>
      <c r="E166" s="131">
        <v>0</v>
      </c>
      <c r="F166" s="132">
        <f t="shared" ref="F166:F199" si="7">E166+D166</f>
        <v>1500</v>
      </c>
    </row>
    <row r="167" spans="1:7">
      <c r="A167" s="501">
        <v>149</v>
      </c>
      <c r="B167" s="260" t="s">
        <v>358</v>
      </c>
      <c r="C167" s="160" t="s">
        <v>359</v>
      </c>
      <c r="D167" s="336">
        <v>1700</v>
      </c>
      <c r="E167" s="131">
        <v>0</v>
      </c>
      <c r="F167" s="132">
        <f t="shared" si="7"/>
        <v>1700</v>
      </c>
    </row>
    <row r="168" spans="1:7">
      <c r="A168" s="501">
        <v>150</v>
      </c>
      <c r="B168" s="205" t="s">
        <v>2757</v>
      </c>
      <c r="C168" s="160" t="s">
        <v>2758</v>
      </c>
      <c r="D168" s="336">
        <v>2500</v>
      </c>
      <c r="E168" s="131">
        <v>0</v>
      </c>
      <c r="F168" s="132">
        <f t="shared" si="7"/>
        <v>2500</v>
      </c>
    </row>
    <row r="169" spans="1:7">
      <c r="A169" s="501">
        <v>151</v>
      </c>
      <c r="B169" s="205" t="s">
        <v>2759</v>
      </c>
      <c r="C169" s="160" t="s">
        <v>2760</v>
      </c>
      <c r="D169" s="336">
        <v>4500</v>
      </c>
      <c r="E169" s="131">
        <v>0</v>
      </c>
      <c r="F169" s="132">
        <v>4500</v>
      </c>
    </row>
    <row r="170" spans="1:7" s="322" customFormat="1" ht="15.75">
      <c r="A170" s="501">
        <v>152</v>
      </c>
      <c r="B170" s="312" t="s">
        <v>3730</v>
      </c>
      <c r="C170" s="567" t="s">
        <v>3731</v>
      </c>
      <c r="D170" s="336">
        <v>5600</v>
      </c>
      <c r="E170" s="131">
        <v>0</v>
      </c>
      <c r="F170" s="132">
        <v>5600</v>
      </c>
    </row>
    <row r="171" spans="1:7" s="320" customFormat="1">
      <c r="A171" s="501">
        <v>153</v>
      </c>
      <c r="B171" s="205" t="s">
        <v>2761</v>
      </c>
      <c r="C171" s="160" t="s">
        <v>2762</v>
      </c>
      <c r="D171" s="336">
        <v>7000</v>
      </c>
      <c r="E171" s="131">
        <v>0</v>
      </c>
      <c r="F171" s="132">
        <v>7000</v>
      </c>
    </row>
    <row r="172" spans="1:7" s="320" customFormat="1">
      <c r="A172" s="501">
        <v>154</v>
      </c>
      <c r="B172" s="115" t="s">
        <v>331</v>
      </c>
      <c r="C172" s="115" t="s">
        <v>3732</v>
      </c>
      <c r="D172" s="336">
        <v>5100</v>
      </c>
      <c r="E172" s="131">
        <v>0</v>
      </c>
      <c r="F172" s="132">
        <v>5100</v>
      </c>
    </row>
    <row r="173" spans="1:7">
      <c r="A173" s="501">
        <v>155</v>
      </c>
      <c r="B173" s="115" t="s">
        <v>3733</v>
      </c>
      <c r="C173" s="115" t="s">
        <v>3734</v>
      </c>
      <c r="D173" s="336">
        <v>9200</v>
      </c>
      <c r="E173" s="131">
        <v>0</v>
      </c>
      <c r="F173" s="132">
        <v>9200</v>
      </c>
    </row>
    <row r="174" spans="1:7" ht="15" customHeight="1">
      <c r="A174" s="501">
        <v>156</v>
      </c>
      <c r="B174" s="115" t="s">
        <v>3735</v>
      </c>
      <c r="C174" s="115" t="s">
        <v>3736</v>
      </c>
      <c r="D174" s="336">
        <v>13500</v>
      </c>
      <c r="E174" s="131">
        <v>0</v>
      </c>
      <c r="F174" s="132">
        <v>13500</v>
      </c>
    </row>
    <row r="175" spans="1:7">
      <c r="A175" s="501">
        <v>157</v>
      </c>
      <c r="B175" s="115" t="s">
        <v>3737</v>
      </c>
      <c r="C175" s="115" t="s">
        <v>3738</v>
      </c>
      <c r="D175" s="336">
        <v>5500</v>
      </c>
      <c r="E175" s="131">
        <v>0</v>
      </c>
      <c r="F175" s="132">
        <v>5500</v>
      </c>
    </row>
    <row r="176" spans="1:7">
      <c r="A176" s="501">
        <v>158</v>
      </c>
      <c r="B176" s="205" t="s">
        <v>2763</v>
      </c>
      <c r="C176" s="160" t="s">
        <v>2764</v>
      </c>
      <c r="D176" s="336">
        <v>3000</v>
      </c>
      <c r="E176" s="131">
        <v>0</v>
      </c>
      <c r="F176" s="132">
        <f t="shared" si="7"/>
        <v>3000</v>
      </c>
    </row>
    <row r="177" spans="1:6" ht="15" customHeight="1">
      <c r="A177" s="501">
        <v>159</v>
      </c>
      <c r="B177" s="259" t="s">
        <v>368</v>
      </c>
      <c r="C177" s="160" t="s">
        <v>340</v>
      </c>
      <c r="D177" s="336">
        <v>2000</v>
      </c>
      <c r="E177" s="131">
        <v>0</v>
      </c>
      <c r="F177" s="132">
        <f t="shared" si="7"/>
        <v>2000</v>
      </c>
    </row>
    <row r="178" spans="1:6" ht="15" customHeight="1">
      <c r="A178" s="501">
        <v>160</v>
      </c>
      <c r="B178" s="205" t="s">
        <v>2765</v>
      </c>
      <c r="C178" s="160" t="s">
        <v>2766</v>
      </c>
      <c r="D178" s="336">
        <v>2500</v>
      </c>
      <c r="E178" s="131">
        <v>0</v>
      </c>
      <c r="F178" s="132">
        <f t="shared" si="7"/>
        <v>2500</v>
      </c>
    </row>
    <row r="179" spans="1:6" ht="15" customHeight="1">
      <c r="A179" s="501">
        <v>161</v>
      </c>
      <c r="B179" s="205" t="s">
        <v>2767</v>
      </c>
      <c r="C179" s="160" t="s">
        <v>2768</v>
      </c>
      <c r="D179" s="336">
        <v>3000</v>
      </c>
      <c r="E179" s="131">
        <v>0</v>
      </c>
      <c r="F179" s="132">
        <f t="shared" si="7"/>
        <v>3000</v>
      </c>
    </row>
    <row r="180" spans="1:6">
      <c r="A180" s="501">
        <v>162</v>
      </c>
      <c r="B180" s="259" t="s">
        <v>379</v>
      </c>
      <c r="C180" s="160" t="s">
        <v>380</v>
      </c>
      <c r="D180" s="336">
        <v>350</v>
      </c>
      <c r="E180" s="131">
        <v>0</v>
      </c>
      <c r="F180" s="132">
        <f t="shared" si="7"/>
        <v>350</v>
      </c>
    </row>
    <row r="181" spans="1:6">
      <c r="A181" s="501">
        <v>163</v>
      </c>
      <c r="B181" s="259" t="s">
        <v>383</v>
      </c>
      <c r="C181" s="160" t="s">
        <v>384</v>
      </c>
      <c r="D181" s="336">
        <v>500</v>
      </c>
      <c r="E181" s="131">
        <v>0</v>
      </c>
      <c r="F181" s="132">
        <f t="shared" si="7"/>
        <v>500</v>
      </c>
    </row>
    <row r="182" spans="1:6">
      <c r="A182" s="501">
        <v>164</v>
      </c>
      <c r="B182" s="259" t="s">
        <v>2769</v>
      </c>
      <c r="C182" s="160" t="s">
        <v>385</v>
      </c>
      <c r="D182" s="336">
        <v>600</v>
      </c>
      <c r="E182" s="131">
        <v>0</v>
      </c>
      <c r="F182" s="132">
        <f t="shared" si="7"/>
        <v>600</v>
      </c>
    </row>
    <row r="183" spans="1:6" s="321" customFormat="1">
      <c r="A183" s="501">
        <v>165</v>
      </c>
      <c r="B183" s="205" t="s">
        <v>2770</v>
      </c>
      <c r="C183" s="160" t="s">
        <v>374</v>
      </c>
      <c r="D183" s="336">
        <v>1850</v>
      </c>
      <c r="E183" s="131">
        <v>0</v>
      </c>
      <c r="F183" s="132">
        <f t="shared" si="7"/>
        <v>1850</v>
      </c>
    </row>
    <row r="184" spans="1:6" ht="30">
      <c r="A184" s="501">
        <v>166</v>
      </c>
      <c r="B184" s="259" t="s">
        <v>373</v>
      </c>
      <c r="C184" s="160" t="s">
        <v>392</v>
      </c>
      <c r="D184" s="336">
        <v>1350</v>
      </c>
      <c r="E184" s="131">
        <v>0</v>
      </c>
      <c r="F184" s="132">
        <f t="shared" si="7"/>
        <v>1350</v>
      </c>
    </row>
    <row r="185" spans="1:6" ht="16.149999999999999" customHeight="1">
      <c r="A185" s="501">
        <v>167</v>
      </c>
      <c r="B185" s="205" t="s">
        <v>2771</v>
      </c>
      <c r="C185" s="160" t="s">
        <v>2772</v>
      </c>
      <c r="D185" s="336">
        <v>2100</v>
      </c>
      <c r="E185" s="131">
        <v>0</v>
      </c>
      <c r="F185" s="132">
        <f t="shared" si="7"/>
        <v>2100</v>
      </c>
    </row>
    <row r="186" spans="1:6" ht="16.149999999999999" customHeight="1">
      <c r="A186" s="261"/>
      <c r="B186" s="256"/>
      <c r="C186" s="257" t="s">
        <v>360</v>
      </c>
      <c r="D186" s="333"/>
      <c r="E186" s="334"/>
      <c r="F186" s="335"/>
    </row>
    <row r="187" spans="1:6" s="240" customFormat="1" ht="16.149999999999999" customHeight="1">
      <c r="A187" s="501">
        <v>168</v>
      </c>
      <c r="B187" s="259" t="s">
        <v>419</v>
      </c>
      <c r="C187" s="160" t="s">
        <v>420</v>
      </c>
      <c r="D187" s="336">
        <v>1500</v>
      </c>
      <c r="E187" s="131">
        <v>0</v>
      </c>
      <c r="F187" s="132">
        <f t="shared" si="7"/>
        <v>1500</v>
      </c>
    </row>
    <row r="188" spans="1:6" ht="16.149999999999999" customHeight="1">
      <c r="A188" s="501">
        <v>169</v>
      </c>
      <c r="B188" s="259" t="s">
        <v>422</v>
      </c>
      <c r="C188" s="160" t="s">
        <v>423</v>
      </c>
      <c r="D188" s="336">
        <v>1500</v>
      </c>
      <c r="E188" s="131">
        <v>0</v>
      </c>
      <c r="F188" s="132">
        <f t="shared" si="7"/>
        <v>1500</v>
      </c>
    </row>
    <row r="189" spans="1:6" s="323" customFormat="1">
      <c r="A189" s="501">
        <v>170</v>
      </c>
      <c r="B189" s="259" t="s">
        <v>424</v>
      </c>
      <c r="C189" s="160" t="s">
        <v>425</v>
      </c>
      <c r="D189" s="336">
        <v>1500</v>
      </c>
      <c r="E189" s="131">
        <v>0</v>
      </c>
      <c r="F189" s="132">
        <f t="shared" si="7"/>
        <v>1500</v>
      </c>
    </row>
    <row r="190" spans="1:6">
      <c r="A190" s="501">
        <v>171</v>
      </c>
      <c r="B190" s="259" t="s">
        <v>437</v>
      </c>
      <c r="C190" s="160" t="s">
        <v>438</v>
      </c>
      <c r="D190" s="336">
        <v>500</v>
      </c>
      <c r="E190" s="131">
        <v>0</v>
      </c>
      <c r="F190" s="132">
        <f t="shared" si="7"/>
        <v>500</v>
      </c>
    </row>
    <row r="191" spans="1:6" s="320" customFormat="1">
      <c r="A191" s="501">
        <v>172</v>
      </c>
      <c r="B191" s="259" t="s">
        <v>439</v>
      </c>
      <c r="C191" s="160" t="s">
        <v>440</v>
      </c>
      <c r="D191" s="336">
        <v>300</v>
      </c>
      <c r="E191" s="131">
        <v>0</v>
      </c>
      <c r="F191" s="132">
        <f t="shared" si="7"/>
        <v>300</v>
      </c>
    </row>
    <row r="192" spans="1:6" s="320" customFormat="1">
      <c r="A192" s="261"/>
      <c r="B192" s="261"/>
      <c r="C192" s="257" t="s">
        <v>421</v>
      </c>
      <c r="D192" s="342"/>
      <c r="E192" s="343"/>
      <c r="F192" s="342"/>
    </row>
    <row r="193" spans="1:6" s="320" customFormat="1">
      <c r="A193" s="501">
        <v>173</v>
      </c>
      <c r="B193" s="275" t="s">
        <v>441</v>
      </c>
      <c r="C193" s="33" t="s">
        <v>445</v>
      </c>
      <c r="D193" s="130">
        <v>100</v>
      </c>
      <c r="E193" s="500">
        <v>0</v>
      </c>
      <c r="F193" s="158">
        <f t="shared" si="7"/>
        <v>100</v>
      </c>
    </row>
    <row r="194" spans="1:6" s="320" customFormat="1" ht="30" customHeight="1">
      <c r="A194" s="501">
        <v>174</v>
      </c>
      <c r="B194" s="258" t="s">
        <v>443</v>
      </c>
      <c r="C194" s="160" t="s">
        <v>450</v>
      </c>
      <c r="D194" s="336">
        <v>150</v>
      </c>
      <c r="E194" s="131">
        <v>0</v>
      </c>
      <c r="F194" s="132">
        <f t="shared" si="7"/>
        <v>150</v>
      </c>
    </row>
    <row r="195" spans="1:6">
      <c r="A195" s="501">
        <v>175</v>
      </c>
      <c r="B195" s="258" t="s">
        <v>448</v>
      </c>
      <c r="C195" s="160" t="s">
        <v>451</v>
      </c>
      <c r="D195" s="336">
        <v>200</v>
      </c>
      <c r="E195" s="131">
        <v>0</v>
      </c>
      <c r="F195" s="132">
        <f t="shared" si="7"/>
        <v>200</v>
      </c>
    </row>
    <row r="196" spans="1:6">
      <c r="A196" s="501">
        <v>176</v>
      </c>
      <c r="B196" s="258" t="s">
        <v>51</v>
      </c>
      <c r="C196" s="160" t="s">
        <v>52</v>
      </c>
      <c r="D196" s="336">
        <v>150</v>
      </c>
      <c r="E196" s="131">
        <v>0</v>
      </c>
      <c r="F196" s="132">
        <f t="shared" si="7"/>
        <v>150</v>
      </c>
    </row>
    <row r="197" spans="1:6" s="323" customFormat="1" ht="30">
      <c r="A197" s="501">
        <v>177</v>
      </c>
      <c r="B197" s="259" t="s">
        <v>454</v>
      </c>
      <c r="C197" s="273" t="s">
        <v>455</v>
      </c>
      <c r="D197" s="336">
        <v>350</v>
      </c>
      <c r="E197" s="131">
        <v>0</v>
      </c>
      <c r="F197" s="132">
        <f t="shared" si="7"/>
        <v>350</v>
      </c>
    </row>
    <row r="198" spans="1:6">
      <c r="A198" s="501">
        <v>178</v>
      </c>
      <c r="B198" s="269" t="s">
        <v>2773</v>
      </c>
      <c r="C198" s="272" t="s">
        <v>461</v>
      </c>
      <c r="D198" s="130">
        <v>500</v>
      </c>
      <c r="E198" s="500">
        <v>0</v>
      </c>
      <c r="F198" s="158">
        <f t="shared" si="7"/>
        <v>500</v>
      </c>
    </row>
    <row r="199" spans="1:6">
      <c r="A199" s="501">
        <v>179</v>
      </c>
      <c r="B199" s="259" t="s">
        <v>562</v>
      </c>
      <c r="C199" s="267" t="s">
        <v>563</v>
      </c>
      <c r="D199" s="336">
        <v>500</v>
      </c>
      <c r="E199" s="131">
        <v>0</v>
      </c>
      <c r="F199" s="132">
        <f t="shared" si="7"/>
        <v>500</v>
      </c>
    </row>
    <row r="200" spans="1:6">
      <c r="A200" s="261"/>
      <c r="B200" s="276"/>
      <c r="C200" s="277" t="s">
        <v>561</v>
      </c>
      <c r="D200" s="342"/>
      <c r="E200" s="343"/>
      <c r="F200" s="342"/>
    </row>
    <row r="201" spans="1:6" ht="14.25" customHeight="1">
      <c r="A201" s="501">
        <v>180</v>
      </c>
      <c r="B201" s="278" t="s">
        <v>591</v>
      </c>
      <c r="C201" s="279" t="s">
        <v>595</v>
      </c>
      <c r="D201" s="130">
        <v>500</v>
      </c>
      <c r="E201" s="500">
        <v>0</v>
      </c>
      <c r="F201" s="158">
        <f t="shared" ref="F201:F261" si="8">E201+D201</f>
        <v>500</v>
      </c>
    </row>
    <row r="202" spans="1:6">
      <c r="A202" s="501">
        <v>181</v>
      </c>
      <c r="B202" s="278" t="s">
        <v>593</v>
      </c>
      <c r="C202" s="279" t="s">
        <v>594</v>
      </c>
      <c r="D202" s="130">
        <v>400</v>
      </c>
      <c r="E202" s="500">
        <v>0</v>
      </c>
      <c r="F202" s="158">
        <f t="shared" si="8"/>
        <v>400</v>
      </c>
    </row>
    <row r="203" spans="1:6">
      <c r="A203" s="501">
        <v>182</v>
      </c>
      <c r="B203" s="278" t="s">
        <v>597</v>
      </c>
      <c r="C203" s="279" t="s">
        <v>598</v>
      </c>
      <c r="D203" s="130">
        <v>500</v>
      </c>
      <c r="E203" s="500">
        <v>0</v>
      </c>
      <c r="F203" s="158">
        <f t="shared" si="8"/>
        <v>500</v>
      </c>
    </row>
    <row r="204" spans="1:6">
      <c r="A204" s="501">
        <v>183</v>
      </c>
      <c r="B204" s="278" t="s">
        <v>599</v>
      </c>
      <c r="C204" s="279" t="s">
        <v>603</v>
      </c>
      <c r="D204" s="130">
        <v>600</v>
      </c>
      <c r="E204" s="500">
        <v>0</v>
      </c>
      <c r="F204" s="158">
        <f t="shared" si="8"/>
        <v>600</v>
      </c>
    </row>
    <row r="205" spans="1:6">
      <c r="A205" s="501">
        <v>184</v>
      </c>
      <c r="B205" s="278" t="s">
        <v>601</v>
      </c>
      <c r="C205" s="279" t="s">
        <v>606</v>
      </c>
      <c r="D205" s="130">
        <v>650</v>
      </c>
      <c r="E205" s="500">
        <v>0</v>
      </c>
      <c r="F205" s="158">
        <f t="shared" si="8"/>
        <v>650</v>
      </c>
    </row>
    <row r="206" spans="1:6">
      <c r="A206" s="501">
        <v>185</v>
      </c>
      <c r="B206" s="278" t="s">
        <v>610</v>
      </c>
      <c r="C206" s="279" t="s">
        <v>611</v>
      </c>
      <c r="D206" s="336">
        <v>500</v>
      </c>
      <c r="E206" s="500">
        <v>0</v>
      </c>
      <c r="F206" s="158">
        <f t="shared" si="8"/>
        <v>500</v>
      </c>
    </row>
    <row r="207" spans="1:6">
      <c r="A207" s="501">
        <v>186</v>
      </c>
      <c r="B207" s="278" t="s">
        <v>604</v>
      </c>
      <c r="C207" s="279" t="s">
        <v>614</v>
      </c>
      <c r="D207" s="336">
        <v>700</v>
      </c>
      <c r="E207" s="500">
        <v>0</v>
      </c>
      <c r="F207" s="158">
        <f t="shared" si="8"/>
        <v>700</v>
      </c>
    </row>
    <row r="208" spans="1:6">
      <c r="A208" s="501">
        <v>187</v>
      </c>
      <c r="B208" s="280" t="s">
        <v>618</v>
      </c>
      <c r="C208" s="281" t="s">
        <v>619</v>
      </c>
      <c r="D208" s="336">
        <v>600</v>
      </c>
      <c r="E208" s="500">
        <v>0</v>
      </c>
      <c r="F208" s="158">
        <f t="shared" si="8"/>
        <v>600</v>
      </c>
    </row>
    <row r="209" spans="1:6" s="242" customFormat="1">
      <c r="A209" s="501">
        <v>188</v>
      </c>
      <c r="B209" s="280" t="s">
        <v>623</v>
      </c>
      <c r="C209" s="281" t="s">
        <v>624</v>
      </c>
      <c r="D209" s="336">
        <v>500</v>
      </c>
      <c r="E209" s="500">
        <v>0</v>
      </c>
      <c r="F209" s="158">
        <f t="shared" si="8"/>
        <v>500</v>
      </c>
    </row>
    <row r="210" spans="1:6">
      <c r="A210" s="501">
        <v>189</v>
      </c>
      <c r="B210" s="280" t="s">
        <v>633</v>
      </c>
      <c r="C210" s="281" t="s">
        <v>634</v>
      </c>
      <c r="D210" s="336">
        <v>500</v>
      </c>
      <c r="E210" s="500">
        <v>0</v>
      </c>
      <c r="F210" s="158">
        <f t="shared" si="8"/>
        <v>500</v>
      </c>
    </row>
    <row r="211" spans="1:6">
      <c r="A211" s="501">
        <v>190</v>
      </c>
      <c r="B211" s="283" t="s">
        <v>637</v>
      </c>
      <c r="C211" s="284" t="s">
        <v>638</v>
      </c>
      <c r="D211" s="336">
        <v>1100</v>
      </c>
      <c r="E211" s="131">
        <v>0</v>
      </c>
      <c r="F211" s="132">
        <f t="shared" si="8"/>
        <v>1100</v>
      </c>
    </row>
    <row r="212" spans="1:6" ht="15" customHeight="1">
      <c r="A212" s="501">
        <v>191</v>
      </c>
      <c r="B212" s="282" t="s">
        <v>631</v>
      </c>
      <c r="C212" s="279" t="s">
        <v>643</v>
      </c>
      <c r="D212" s="336">
        <v>1000</v>
      </c>
      <c r="E212" s="500">
        <v>0</v>
      </c>
      <c r="F212" s="158">
        <f t="shared" si="8"/>
        <v>1000</v>
      </c>
    </row>
    <row r="213" spans="1:6">
      <c r="A213" s="501">
        <v>192</v>
      </c>
      <c r="B213" s="282" t="s">
        <v>646</v>
      </c>
      <c r="C213" s="279" t="s">
        <v>636</v>
      </c>
      <c r="D213" s="336">
        <v>450</v>
      </c>
      <c r="E213" s="500">
        <v>0</v>
      </c>
      <c r="F213" s="158">
        <f t="shared" si="8"/>
        <v>450</v>
      </c>
    </row>
    <row r="214" spans="1:6">
      <c r="A214" s="501">
        <v>193</v>
      </c>
      <c r="B214" s="282" t="s">
        <v>2774</v>
      </c>
      <c r="C214" s="279" t="s">
        <v>650</v>
      </c>
      <c r="D214" s="336">
        <v>800</v>
      </c>
      <c r="E214" s="500">
        <v>0</v>
      </c>
      <c r="F214" s="158">
        <f t="shared" si="8"/>
        <v>800</v>
      </c>
    </row>
    <row r="215" spans="1:6">
      <c r="A215" s="501">
        <v>194</v>
      </c>
      <c r="B215" s="282" t="s">
        <v>2775</v>
      </c>
      <c r="C215" s="279" t="s">
        <v>654</v>
      </c>
      <c r="D215" s="336">
        <v>800</v>
      </c>
      <c r="E215" s="500">
        <v>0</v>
      </c>
      <c r="F215" s="158">
        <f t="shared" si="8"/>
        <v>800</v>
      </c>
    </row>
    <row r="216" spans="1:6">
      <c r="A216" s="501">
        <v>195</v>
      </c>
      <c r="B216" s="282" t="s">
        <v>655</v>
      </c>
      <c r="C216" s="279" t="s">
        <v>656</v>
      </c>
      <c r="D216" s="336">
        <v>1000</v>
      </c>
      <c r="E216" s="500">
        <v>0</v>
      </c>
      <c r="F216" s="158">
        <f t="shared" si="8"/>
        <v>1000</v>
      </c>
    </row>
    <row r="217" spans="1:6" ht="30">
      <c r="A217" s="501">
        <v>196</v>
      </c>
      <c r="B217" s="282" t="s">
        <v>659</v>
      </c>
      <c r="C217" s="279" t="s">
        <v>660</v>
      </c>
      <c r="D217" s="336">
        <v>1300</v>
      </c>
      <c r="E217" s="500">
        <v>0</v>
      </c>
      <c r="F217" s="158">
        <f t="shared" si="8"/>
        <v>1300</v>
      </c>
    </row>
    <row r="218" spans="1:6">
      <c r="A218" s="501">
        <v>197</v>
      </c>
      <c r="B218" s="282" t="s">
        <v>662</v>
      </c>
      <c r="C218" s="279" t="s">
        <v>663</v>
      </c>
      <c r="D218" s="336">
        <v>650</v>
      </c>
      <c r="E218" s="500">
        <v>0</v>
      </c>
      <c r="F218" s="158">
        <f t="shared" si="8"/>
        <v>650</v>
      </c>
    </row>
    <row r="219" spans="1:6">
      <c r="A219" s="501">
        <v>198</v>
      </c>
      <c r="B219" s="282" t="s">
        <v>130</v>
      </c>
      <c r="C219" s="279" t="s">
        <v>131</v>
      </c>
      <c r="D219" s="336">
        <v>750</v>
      </c>
      <c r="E219" s="500">
        <v>0</v>
      </c>
      <c r="F219" s="158">
        <f t="shared" si="8"/>
        <v>750</v>
      </c>
    </row>
    <row r="220" spans="1:6">
      <c r="A220" s="501">
        <v>199</v>
      </c>
      <c r="B220" s="282" t="s">
        <v>666</v>
      </c>
      <c r="C220" s="285" t="s">
        <v>668</v>
      </c>
      <c r="D220" s="336">
        <v>900</v>
      </c>
      <c r="E220" s="500">
        <v>0</v>
      </c>
      <c r="F220" s="158">
        <f t="shared" si="8"/>
        <v>900</v>
      </c>
    </row>
    <row r="221" spans="1:6">
      <c r="A221" s="501">
        <v>200</v>
      </c>
      <c r="B221" s="282" t="s">
        <v>649</v>
      </c>
      <c r="C221" s="286" t="s">
        <v>2776</v>
      </c>
      <c r="D221" s="336">
        <v>1600</v>
      </c>
      <c r="E221" s="500">
        <v>0</v>
      </c>
      <c r="F221" s="158">
        <f t="shared" si="8"/>
        <v>1600</v>
      </c>
    </row>
    <row r="222" spans="1:6">
      <c r="A222" s="501">
        <v>201</v>
      </c>
      <c r="B222" s="282" t="s">
        <v>2777</v>
      </c>
      <c r="C222" s="286" t="s">
        <v>2778</v>
      </c>
      <c r="D222" s="336">
        <v>1600</v>
      </c>
      <c r="E222" s="500">
        <v>0</v>
      </c>
      <c r="F222" s="158">
        <f t="shared" si="8"/>
        <v>1600</v>
      </c>
    </row>
    <row r="223" spans="1:6" ht="15.75" customHeight="1">
      <c r="A223" s="501">
        <v>202</v>
      </c>
      <c r="B223" s="282" t="s">
        <v>653</v>
      </c>
      <c r="C223" s="286" t="s">
        <v>2779</v>
      </c>
      <c r="D223" s="336">
        <v>1600</v>
      </c>
      <c r="E223" s="500">
        <v>0</v>
      </c>
      <c r="F223" s="158">
        <f t="shared" si="8"/>
        <v>1600</v>
      </c>
    </row>
    <row r="224" spans="1:6" ht="15" customHeight="1">
      <c r="A224" s="501">
        <v>203</v>
      </c>
      <c r="B224" s="282" t="s">
        <v>2780</v>
      </c>
      <c r="C224" s="286" t="s">
        <v>2781</v>
      </c>
      <c r="D224" s="336">
        <v>1600</v>
      </c>
      <c r="E224" s="500">
        <v>0</v>
      </c>
      <c r="F224" s="158">
        <f t="shared" si="8"/>
        <v>1600</v>
      </c>
    </row>
    <row r="225" spans="1:6" ht="30">
      <c r="A225" s="501">
        <v>204</v>
      </c>
      <c r="B225" s="282" t="s">
        <v>2782</v>
      </c>
      <c r="C225" s="285" t="s">
        <v>2783</v>
      </c>
      <c r="D225" s="336">
        <v>1200</v>
      </c>
      <c r="E225" s="500">
        <v>0</v>
      </c>
      <c r="F225" s="158">
        <f t="shared" si="8"/>
        <v>1200</v>
      </c>
    </row>
    <row r="226" spans="1:6" ht="18" customHeight="1">
      <c r="A226" s="501">
        <v>205</v>
      </c>
      <c r="B226" s="282" t="s">
        <v>680</v>
      </c>
      <c r="C226" s="285" t="s">
        <v>681</v>
      </c>
      <c r="D226" s="336">
        <v>1100</v>
      </c>
      <c r="E226" s="500">
        <v>0</v>
      </c>
      <c r="F226" s="158">
        <f t="shared" si="8"/>
        <v>1100</v>
      </c>
    </row>
    <row r="227" spans="1:6">
      <c r="A227" s="501">
        <v>206</v>
      </c>
      <c r="B227" s="282" t="s">
        <v>687</v>
      </c>
      <c r="C227" s="279" t="s">
        <v>689</v>
      </c>
      <c r="D227" s="336">
        <v>600</v>
      </c>
      <c r="E227" s="500">
        <v>0</v>
      </c>
      <c r="F227" s="158">
        <f t="shared" si="8"/>
        <v>600</v>
      </c>
    </row>
    <row r="228" spans="1:6">
      <c r="A228" s="501">
        <v>207</v>
      </c>
      <c r="B228" s="282" t="s">
        <v>690</v>
      </c>
      <c r="C228" s="279" t="s">
        <v>691</v>
      </c>
      <c r="D228" s="336">
        <v>300</v>
      </c>
      <c r="E228" s="500">
        <v>0</v>
      </c>
      <c r="F228" s="158">
        <f t="shared" si="8"/>
        <v>300</v>
      </c>
    </row>
    <row r="229" spans="1:6" ht="30">
      <c r="A229" s="501">
        <v>208</v>
      </c>
      <c r="B229" s="282" t="s">
        <v>692</v>
      </c>
      <c r="C229" s="279" t="s">
        <v>693</v>
      </c>
      <c r="D229" s="336">
        <v>1200</v>
      </c>
      <c r="E229" s="500">
        <v>0</v>
      </c>
      <c r="F229" s="158">
        <f t="shared" si="8"/>
        <v>1200</v>
      </c>
    </row>
    <row r="230" spans="1:6">
      <c r="A230" s="501">
        <v>209</v>
      </c>
      <c r="B230" s="282" t="s">
        <v>696</v>
      </c>
      <c r="C230" s="279" t="s">
        <v>697</v>
      </c>
      <c r="D230" s="130">
        <v>1000</v>
      </c>
      <c r="E230" s="500">
        <v>0</v>
      </c>
      <c r="F230" s="158">
        <f t="shared" si="8"/>
        <v>1000</v>
      </c>
    </row>
    <row r="231" spans="1:6">
      <c r="A231" s="501">
        <v>210</v>
      </c>
      <c r="B231" s="282" t="s">
        <v>612</v>
      </c>
      <c r="C231" s="279" t="s">
        <v>695</v>
      </c>
      <c r="D231" s="130">
        <v>500</v>
      </c>
      <c r="E231" s="500">
        <v>0</v>
      </c>
      <c r="F231" s="158">
        <f t="shared" si="8"/>
        <v>500</v>
      </c>
    </row>
    <row r="232" spans="1:6">
      <c r="A232" s="501">
        <v>211</v>
      </c>
      <c r="B232" s="282" t="s">
        <v>701</v>
      </c>
      <c r="C232" s="286" t="s">
        <v>702</v>
      </c>
      <c r="D232" s="130">
        <v>600</v>
      </c>
      <c r="E232" s="500">
        <v>0</v>
      </c>
      <c r="F232" s="158">
        <f t="shared" si="8"/>
        <v>600</v>
      </c>
    </row>
    <row r="233" spans="1:6">
      <c r="A233" s="501">
        <v>212</v>
      </c>
      <c r="B233" s="282" t="s">
        <v>703</v>
      </c>
      <c r="C233" s="286" t="s">
        <v>704</v>
      </c>
      <c r="D233" s="130">
        <v>750</v>
      </c>
      <c r="E233" s="500">
        <v>0</v>
      </c>
      <c r="F233" s="158">
        <f t="shared" si="8"/>
        <v>750</v>
      </c>
    </row>
    <row r="234" spans="1:6">
      <c r="A234" s="501">
        <v>213</v>
      </c>
      <c r="B234" s="282" t="s">
        <v>705</v>
      </c>
      <c r="C234" s="286" t="s">
        <v>706</v>
      </c>
      <c r="D234" s="130">
        <v>500</v>
      </c>
      <c r="E234" s="500">
        <v>0</v>
      </c>
      <c r="F234" s="158">
        <f t="shared" si="8"/>
        <v>500</v>
      </c>
    </row>
    <row r="235" spans="1:6">
      <c r="A235" s="501">
        <v>214</v>
      </c>
      <c r="B235" s="283" t="s">
        <v>707</v>
      </c>
      <c r="C235" s="287" t="s">
        <v>708</v>
      </c>
      <c r="D235" s="336">
        <v>2000</v>
      </c>
      <c r="E235" s="131">
        <v>0</v>
      </c>
      <c r="F235" s="132">
        <f t="shared" si="8"/>
        <v>2000</v>
      </c>
    </row>
    <row r="236" spans="1:6">
      <c r="A236" s="501">
        <v>215</v>
      </c>
      <c r="B236" s="283" t="s">
        <v>709</v>
      </c>
      <c r="C236" s="287" t="s">
        <v>710</v>
      </c>
      <c r="D236" s="336">
        <v>1000</v>
      </c>
      <c r="E236" s="131">
        <v>0</v>
      </c>
      <c r="F236" s="132">
        <f t="shared" si="8"/>
        <v>1000</v>
      </c>
    </row>
    <row r="237" spans="1:6" ht="30">
      <c r="A237" s="501">
        <v>216</v>
      </c>
      <c r="B237" s="283" t="s">
        <v>713</v>
      </c>
      <c r="C237" s="287" t="s">
        <v>714</v>
      </c>
      <c r="D237" s="336">
        <v>2000</v>
      </c>
      <c r="E237" s="131">
        <v>0</v>
      </c>
      <c r="F237" s="132">
        <f t="shared" si="8"/>
        <v>2000</v>
      </c>
    </row>
    <row r="238" spans="1:6">
      <c r="A238" s="501">
        <v>217</v>
      </c>
      <c r="B238" s="282" t="s">
        <v>717</v>
      </c>
      <c r="C238" s="279" t="s">
        <v>718</v>
      </c>
      <c r="D238" s="130">
        <v>1100</v>
      </c>
      <c r="E238" s="500">
        <v>0</v>
      </c>
      <c r="F238" s="158">
        <f t="shared" si="8"/>
        <v>1100</v>
      </c>
    </row>
    <row r="239" spans="1:6">
      <c r="A239" s="501">
        <v>218</v>
      </c>
      <c r="B239" s="282" t="s">
        <v>723</v>
      </c>
      <c r="C239" s="279" t="s">
        <v>724</v>
      </c>
      <c r="D239" s="130">
        <v>900</v>
      </c>
      <c r="E239" s="500">
        <v>0</v>
      </c>
      <c r="F239" s="158">
        <f t="shared" si="8"/>
        <v>900</v>
      </c>
    </row>
    <row r="240" spans="1:6">
      <c r="A240" s="501">
        <v>219</v>
      </c>
      <c r="B240" s="269" t="s">
        <v>726</v>
      </c>
      <c r="C240" s="286" t="s">
        <v>727</v>
      </c>
      <c r="D240" s="130">
        <v>100</v>
      </c>
      <c r="E240" s="500">
        <v>0</v>
      </c>
      <c r="F240" s="158">
        <f t="shared" si="8"/>
        <v>100</v>
      </c>
    </row>
    <row r="241" spans="1:6" s="242" customFormat="1">
      <c r="A241" s="501">
        <v>220</v>
      </c>
      <c r="B241" s="282" t="s">
        <v>728</v>
      </c>
      <c r="C241" s="279" t="s">
        <v>729</v>
      </c>
      <c r="D241" s="130">
        <v>900</v>
      </c>
      <c r="E241" s="500">
        <v>0</v>
      </c>
      <c r="F241" s="158">
        <f t="shared" si="8"/>
        <v>900</v>
      </c>
    </row>
    <row r="242" spans="1:6">
      <c r="A242" s="501">
        <v>221</v>
      </c>
      <c r="B242" s="288" t="s">
        <v>66</v>
      </c>
      <c r="C242" s="287" t="s">
        <v>67</v>
      </c>
      <c r="D242" s="336">
        <v>1100</v>
      </c>
      <c r="E242" s="131">
        <v>0</v>
      </c>
      <c r="F242" s="132">
        <f t="shared" si="8"/>
        <v>1100</v>
      </c>
    </row>
    <row r="243" spans="1:6">
      <c r="A243" s="501">
        <v>222</v>
      </c>
      <c r="B243" s="278" t="s">
        <v>732</v>
      </c>
      <c r="C243" s="279" t="s">
        <v>541</v>
      </c>
      <c r="D243" s="130">
        <v>700</v>
      </c>
      <c r="E243" s="500">
        <v>0</v>
      </c>
      <c r="F243" s="158">
        <f t="shared" si="8"/>
        <v>700</v>
      </c>
    </row>
    <row r="244" spans="1:6">
      <c r="A244" s="501">
        <v>223</v>
      </c>
      <c r="B244" s="269" t="s">
        <v>733</v>
      </c>
      <c r="C244" s="279" t="s">
        <v>734</v>
      </c>
      <c r="D244" s="130">
        <v>1000</v>
      </c>
      <c r="E244" s="500">
        <v>0</v>
      </c>
      <c r="F244" s="158">
        <f t="shared" si="8"/>
        <v>1000</v>
      </c>
    </row>
    <row r="245" spans="1:6">
      <c r="A245" s="501">
        <v>224</v>
      </c>
      <c r="B245" s="282" t="s">
        <v>736</v>
      </c>
      <c r="C245" s="279" t="s">
        <v>737</v>
      </c>
      <c r="D245" s="130">
        <v>1200</v>
      </c>
      <c r="E245" s="500">
        <v>0</v>
      </c>
      <c r="F245" s="158">
        <f t="shared" si="8"/>
        <v>1200</v>
      </c>
    </row>
    <row r="246" spans="1:6">
      <c r="A246" s="501">
        <v>225</v>
      </c>
      <c r="B246" s="269" t="s">
        <v>738</v>
      </c>
      <c r="C246" s="279" t="s">
        <v>739</v>
      </c>
      <c r="D246" s="130">
        <v>1200</v>
      </c>
      <c r="E246" s="500">
        <v>0</v>
      </c>
      <c r="F246" s="158">
        <f t="shared" si="8"/>
        <v>1200</v>
      </c>
    </row>
    <row r="247" spans="1:6">
      <c r="A247" s="501">
        <v>226</v>
      </c>
      <c r="B247" s="269" t="s">
        <v>740</v>
      </c>
      <c r="C247" s="279" t="s">
        <v>741</v>
      </c>
      <c r="D247" s="130">
        <v>1200</v>
      </c>
      <c r="E247" s="500">
        <v>0</v>
      </c>
      <c r="F247" s="158">
        <f t="shared" si="8"/>
        <v>1200</v>
      </c>
    </row>
    <row r="248" spans="1:6">
      <c r="A248" s="501">
        <v>227</v>
      </c>
      <c r="B248" s="269" t="s">
        <v>742</v>
      </c>
      <c r="C248" s="279" t="s">
        <v>743</v>
      </c>
      <c r="D248" s="130">
        <v>1100</v>
      </c>
      <c r="E248" s="500">
        <v>0</v>
      </c>
      <c r="F248" s="158">
        <f t="shared" si="8"/>
        <v>1100</v>
      </c>
    </row>
    <row r="249" spans="1:6">
      <c r="A249" s="501">
        <v>228</v>
      </c>
      <c r="B249" s="269" t="s">
        <v>745</v>
      </c>
      <c r="C249" s="279" t="s">
        <v>746</v>
      </c>
      <c r="D249" s="130">
        <v>1200</v>
      </c>
      <c r="E249" s="500">
        <v>0</v>
      </c>
      <c r="F249" s="158">
        <f t="shared" si="8"/>
        <v>1200</v>
      </c>
    </row>
    <row r="250" spans="1:6">
      <c r="A250" s="501">
        <v>229</v>
      </c>
      <c r="B250" s="282" t="s">
        <v>717</v>
      </c>
      <c r="C250" s="279" t="s">
        <v>750</v>
      </c>
      <c r="D250" s="130">
        <v>500</v>
      </c>
      <c r="E250" s="500">
        <v>0</v>
      </c>
      <c r="F250" s="158">
        <f t="shared" si="8"/>
        <v>500</v>
      </c>
    </row>
    <row r="251" spans="1:6">
      <c r="A251" s="501">
        <v>230</v>
      </c>
      <c r="B251" s="282" t="s">
        <v>753</v>
      </c>
      <c r="C251" s="279" t="s">
        <v>754</v>
      </c>
      <c r="D251" s="130">
        <v>300</v>
      </c>
      <c r="E251" s="500">
        <v>0</v>
      </c>
      <c r="F251" s="158">
        <f t="shared" si="8"/>
        <v>300</v>
      </c>
    </row>
    <row r="252" spans="1:6">
      <c r="A252" s="501">
        <v>231</v>
      </c>
      <c r="B252" s="282" t="s">
        <v>756</v>
      </c>
      <c r="C252" s="279" t="s">
        <v>757</v>
      </c>
      <c r="D252" s="130">
        <v>600</v>
      </c>
      <c r="E252" s="500">
        <v>0</v>
      </c>
      <c r="F252" s="158">
        <f t="shared" si="8"/>
        <v>600</v>
      </c>
    </row>
    <row r="253" spans="1:6">
      <c r="A253" s="501">
        <v>232</v>
      </c>
      <c r="B253" s="79" t="s">
        <v>758</v>
      </c>
      <c r="C253" s="289" t="s">
        <v>759</v>
      </c>
      <c r="D253" s="130">
        <v>600</v>
      </c>
      <c r="E253" s="500">
        <v>0</v>
      </c>
      <c r="F253" s="158">
        <f t="shared" si="8"/>
        <v>600</v>
      </c>
    </row>
    <row r="254" spans="1:6">
      <c r="A254" s="501">
        <v>233</v>
      </c>
      <c r="B254" s="79" t="s">
        <v>760</v>
      </c>
      <c r="C254" s="289" t="s">
        <v>761</v>
      </c>
      <c r="D254" s="130">
        <v>1000</v>
      </c>
      <c r="E254" s="500">
        <v>0</v>
      </c>
      <c r="F254" s="158">
        <f t="shared" si="8"/>
        <v>1000</v>
      </c>
    </row>
    <row r="255" spans="1:6">
      <c r="A255" s="501">
        <v>234</v>
      </c>
      <c r="B255" s="79" t="s">
        <v>763</v>
      </c>
      <c r="C255" s="289" t="s">
        <v>764</v>
      </c>
      <c r="D255" s="130">
        <v>200</v>
      </c>
      <c r="E255" s="500">
        <v>0</v>
      </c>
      <c r="F255" s="158">
        <f t="shared" si="8"/>
        <v>200</v>
      </c>
    </row>
    <row r="256" spans="1:6">
      <c r="A256" s="501">
        <v>235</v>
      </c>
      <c r="B256" s="79" t="s">
        <v>769</v>
      </c>
      <c r="C256" s="289" t="s">
        <v>770</v>
      </c>
      <c r="D256" s="130">
        <v>800</v>
      </c>
      <c r="E256" s="500">
        <v>0</v>
      </c>
      <c r="F256" s="158">
        <f t="shared" si="8"/>
        <v>800</v>
      </c>
    </row>
    <row r="257" spans="1:6">
      <c r="A257" s="501">
        <v>236</v>
      </c>
      <c r="B257" s="79" t="s">
        <v>771</v>
      </c>
      <c r="C257" s="289" t="s">
        <v>772</v>
      </c>
      <c r="D257" s="130">
        <v>350</v>
      </c>
      <c r="E257" s="500">
        <v>0</v>
      </c>
      <c r="F257" s="158">
        <f t="shared" si="8"/>
        <v>350</v>
      </c>
    </row>
    <row r="258" spans="1:6">
      <c r="A258" s="501">
        <v>237</v>
      </c>
      <c r="B258" s="79" t="s">
        <v>773</v>
      </c>
      <c r="C258" s="289" t="s">
        <v>774</v>
      </c>
      <c r="D258" s="130">
        <v>600</v>
      </c>
      <c r="E258" s="500">
        <v>0</v>
      </c>
      <c r="F258" s="158">
        <f t="shared" si="8"/>
        <v>600</v>
      </c>
    </row>
    <row r="259" spans="1:6">
      <c r="A259" s="501">
        <v>238</v>
      </c>
      <c r="B259" s="79" t="s">
        <v>528</v>
      </c>
      <c r="C259" s="289" t="s">
        <v>529</v>
      </c>
      <c r="D259" s="130">
        <v>550</v>
      </c>
      <c r="E259" s="500">
        <v>0</v>
      </c>
      <c r="F259" s="158">
        <v>550</v>
      </c>
    </row>
    <row r="260" spans="1:6">
      <c r="A260" s="501">
        <v>239</v>
      </c>
      <c r="B260" s="79" t="s">
        <v>779</v>
      </c>
      <c r="C260" s="289" t="s">
        <v>780</v>
      </c>
      <c r="D260" s="130">
        <v>500</v>
      </c>
      <c r="E260" s="500">
        <v>0</v>
      </c>
      <c r="F260" s="158">
        <f t="shared" si="8"/>
        <v>500</v>
      </c>
    </row>
    <row r="261" spans="1:6">
      <c r="A261" s="501">
        <v>240</v>
      </c>
      <c r="B261" s="79" t="s">
        <v>2784</v>
      </c>
      <c r="C261" s="289" t="s">
        <v>2785</v>
      </c>
      <c r="D261" s="130">
        <v>900</v>
      </c>
      <c r="E261" s="500">
        <v>0</v>
      </c>
      <c r="F261" s="158">
        <f t="shared" si="8"/>
        <v>900</v>
      </c>
    </row>
    <row r="262" spans="1:6" s="323" customFormat="1">
      <c r="A262" s="261"/>
      <c r="B262" s="276"/>
      <c r="C262" s="277" t="s">
        <v>749</v>
      </c>
      <c r="D262" s="342"/>
      <c r="E262" s="343"/>
      <c r="F262" s="342"/>
    </row>
    <row r="263" spans="1:6">
      <c r="A263" s="501">
        <v>241</v>
      </c>
      <c r="B263" s="278" t="s">
        <v>751</v>
      </c>
      <c r="C263" s="279" t="s">
        <v>752</v>
      </c>
      <c r="D263" s="130">
        <v>1400</v>
      </c>
      <c r="E263" s="500">
        <v>0</v>
      </c>
      <c r="F263" s="158">
        <f t="shared" ref="F263:F326" si="9">E263+D263</f>
        <v>1400</v>
      </c>
    </row>
    <row r="264" spans="1:6">
      <c r="A264" s="501">
        <v>242</v>
      </c>
      <c r="B264" s="278" t="s">
        <v>783</v>
      </c>
      <c r="C264" s="279" t="s">
        <v>784</v>
      </c>
      <c r="D264" s="130">
        <v>1300</v>
      </c>
      <c r="E264" s="500">
        <v>0</v>
      </c>
      <c r="F264" s="158">
        <f t="shared" si="9"/>
        <v>1300</v>
      </c>
    </row>
    <row r="265" spans="1:6" ht="15" customHeight="1">
      <c r="A265" s="501">
        <v>243</v>
      </c>
      <c r="B265" s="278" t="s">
        <v>785</v>
      </c>
      <c r="C265" s="279" t="s">
        <v>786</v>
      </c>
      <c r="D265" s="130">
        <v>100</v>
      </c>
      <c r="E265" s="500">
        <v>0</v>
      </c>
      <c r="F265" s="158">
        <f t="shared" si="9"/>
        <v>100</v>
      </c>
    </row>
    <row r="266" spans="1:6" ht="16.5" customHeight="1">
      <c r="A266" s="501">
        <v>244</v>
      </c>
      <c r="B266" s="278" t="s">
        <v>787</v>
      </c>
      <c r="C266" s="279" t="s">
        <v>788</v>
      </c>
      <c r="D266" s="130">
        <v>150</v>
      </c>
      <c r="E266" s="500">
        <v>0</v>
      </c>
      <c r="F266" s="158">
        <f t="shared" si="9"/>
        <v>150</v>
      </c>
    </row>
    <row r="267" spans="1:6">
      <c r="A267" s="501">
        <v>245</v>
      </c>
      <c r="B267" s="278" t="s">
        <v>793</v>
      </c>
      <c r="C267" s="279" t="s">
        <v>794</v>
      </c>
      <c r="D267" s="130">
        <v>100</v>
      </c>
      <c r="E267" s="500">
        <v>0</v>
      </c>
      <c r="F267" s="158">
        <f t="shared" si="9"/>
        <v>100</v>
      </c>
    </row>
    <row r="268" spans="1:6">
      <c r="A268" s="501">
        <v>246</v>
      </c>
      <c r="B268" s="278" t="s">
        <v>795</v>
      </c>
      <c r="C268" s="279" t="s">
        <v>796</v>
      </c>
      <c r="D268" s="130">
        <v>100</v>
      </c>
      <c r="E268" s="500">
        <v>0</v>
      </c>
      <c r="F268" s="158">
        <f t="shared" si="9"/>
        <v>100</v>
      </c>
    </row>
    <row r="269" spans="1:6">
      <c r="A269" s="501">
        <v>247</v>
      </c>
      <c r="B269" s="278" t="s">
        <v>2786</v>
      </c>
      <c r="C269" s="279" t="s">
        <v>2787</v>
      </c>
      <c r="D269" s="344">
        <v>220</v>
      </c>
      <c r="E269" s="345">
        <v>0</v>
      </c>
      <c r="F269" s="346">
        <f t="shared" si="9"/>
        <v>220</v>
      </c>
    </row>
    <row r="270" spans="1:6">
      <c r="A270" s="501">
        <v>248</v>
      </c>
      <c r="B270" s="278" t="s">
        <v>2788</v>
      </c>
      <c r="C270" s="279" t="s">
        <v>2789</v>
      </c>
      <c r="D270" s="344">
        <v>150</v>
      </c>
      <c r="E270" s="345">
        <v>0</v>
      </c>
      <c r="F270" s="346">
        <f t="shared" si="9"/>
        <v>150</v>
      </c>
    </row>
    <row r="271" spans="1:6">
      <c r="A271" s="501">
        <v>249</v>
      </c>
      <c r="B271" s="278" t="s">
        <v>2790</v>
      </c>
      <c r="C271" s="279" t="s">
        <v>2791</v>
      </c>
      <c r="D271" s="344">
        <v>1200</v>
      </c>
      <c r="E271" s="345">
        <v>0</v>
      </c>
      <c r="F271" s="346">
        <f t="shared" si="9"/>
        <v>1200</v>
      </c>
    </row>
    <row r="272" spans="1:6">
      <c r="A272" s="501">
        <v>250</v>
      </c>
      <c r="B272" s="278" t="s">
        <v>2792</v>
      </c>
      <c r="C272" s="279" t="s">
        <v>2793</v>
      </c>
      <c r="D272" s="344">
        <v>1500</v>
      </c>
      <c r="E272" s="345">
        <v>0</v>
      </c>
      <c r="F272" s="346">
        <f t="shared" si="9"/>
        <v>1500</v>
      </c>
    </row>
    <row r="273" spans="1:6">
      <c r="A273" s="501">
        <v>251</v>
      </c>
      <c r="B273" s="278" t="s">
        <v>2794</v>
      </c>
      <c r="C273" s="279" t="s">
        <v>2795</v>
      </c>
      <c r="D273" s="344">
        <v>2100</v>
      </c>
      <c r="E273" s="345">
        <v>0</v>
      </c>
      <c r="F273" s="346">
        <f t="shared" si="9"/>
        <v>2100</v>
      </c>
    </row>
    <row r="274" spans="1:6">
      <c r="A274" s="501">
        <v>252</v>
      </c>
      <c r="B274" s="278" t="s">
        <v>2796</v>
      </c>
      <c r="C274" s="279" t="s">
        <v>2797</v>
      </c>
      <c r="D274" s="344">
        <v>3000</v>
      </c>
      <c r="E274" s="345">
        <v>0</v>
      </c>
      <c r="F274" s="346">
        <f t="shared" si="9"/>
        <v>3000</v>
      </c>
    </row>
    <row r="275" spans="1:6">
      <c r="A275" s="501">
        <v>253</v>
      </c>
      <c r="B275" s="278" t="s">
        <v>799</v>
      </c>
      <c r="C275" s="279" t="s">
        <v>790</v>
      </c>
      <c r="D275" s="130">
        <v>150</v>
      </c>
      <c r="E275" s="500">
        <v>0</v>
      </c>
      <c r="F275" s="158">
        <f t="shared" si="9"/>
        <v>150</v>
      </c>
    </row>
    <row r="276" spans="1:6" ht="15.75" customHeight="1">
      <c r="A276" s="501">
        <v>254</v>
      </c>
      <c r="B276" s="288" t="s">
        <v>802</v>
      </c>
      <c r="C276" s="287" t="s">
        <v>2798</v>
      </c>
      <c r="D276" s="336">
        <v>500</v>
      </c>
      <c r="E276" s="131">
        <v>0</v>
      </c>
      <c r="F276" s="132">
        <f t="shared" si="9"/>
        <v>500</v>
      </c>
    </row>
    <row r="277" spans="1:6" ht="16.5" customHeight="1">
      <c r="A277" s="501">
        <v>255</v>
      </c>
      <c r="B277" s="278" t="s">
        <v>797</v>
      </c>
      <c r="C277" s="279" t="s">
        <v>798</v>
      </c>
      <c r="D277" s="130">
        <v>100</v>
      </c>
      <c r="E277" s="500">
        <v>0</v>
      </c>
      <c r="F277" s="158">
        <f t="shared" si="9"/>
        <v>100</v>
      </c>
    </row>
    <row r="278" spans="1:6">
      <c r="A278" s="501">
        <v>256</v>
      </c>
      <c r="B278" s="278" t="s">
        <v>809</v>
      </c>
      <c r="C278" s="279" t="s">
        <v>801</v>
      </c>
      <c r="D278" s="130">
        <v>100</v>
      </c>
      <c r="E278" s="500">
        <v>0</v>
      </c>
      <c r="F278" s="158">
        <f t="shared" si="9"/>
        <v>100</v>
      </c>
    </row>
    <row r="279" spans="1:6" ht="15.75" customHeight="1">
      <c r="A279" s="501">
        <v>257</v>
      </c>
      <c r="B279" s="278" t="s">
        <v>804</v>
      </c>
      <c r="C279" s="279" t="s">
        <v>805</v>
      </c>
      <c r="D279" s="130">
        <v>200</v>
      </c>
      <c r="E279" s="500">
        <v>0</v>
      </c>
      <c r="F279" s="158">
        <f t="shared" si="9"/>
        <v>200</v>
      </c>
    </row>
    <row r="280" spans="1:6">
      <c r="A280" s="501">
        <v>258</v>
      </c>
      <c r="B280" s="278" t="s">
        <v>807</v>
      </c>
      <c r="C280" s="279" t="s">
        <v>808</v>
      </c>
      <c r="D280" s="130">
        <v>200</v>
      </c>
      <c r="E280" s="500">
        <v>0</v>
      </c>
      <c r="F280" s="158">
        <f t="shared" si="9"/>
        <v>200</v>
      </c>
    </row>
    <row r="281" spans="1:6">
      <c r="A281" s="501">
        <v>259</v>
      </c>
      <c r="B281" s="278" t="s">
        <v>810</v>
      </c>
      <c r="C281" s="279" t="s">
        <v>811</v>
      </c>
      <c r="D281" s="130">
        <v>100</v>
      </c>
      <c r="E281" s="500">
        <v>0</v>
      </c>
      <c r="F281" s="158">
        <f t="shared" si="9"/>
        <v>100</v>
      </c>
    </row>
    <row r="282" spans="1:6">
      <c r="A282" s="501">
        <v>260</v>
      </c>
      <c r="B282" s="278" t="s">
        <v>813</v>
      </c>
      <c r="C282" s="279" t="s">
        <v>814</v>
      </c>
      <c r="D282" s="130">
        <v>100</v>
      </c>
      <c r="E282" s="500">
        <v>0</v>
      </c>
      <c r="F282" s="158">
        <f t="shared" si="9"/>
        <v>100</v>
      </c>
    </row>
    <row r="283" spans="1:6">
      <c r="A283" s="501">
        <v>261</v>
      </c>
      <c r="B283" s="278" t="s">
        <v>815</v>
      </c>
      <c r="C283" s="279" t="s">
        <v>816</v>
      </c>
      <c r="D283" s="130">
        <v>350</v>
      </c>
      <c r="E283" s="500">
        <v>0</v>
      </c>
      <c r="F283" s="158">
        <f t="shared" si="9"/>
        <v>350</v>
      </c>
    </row>
    <row r="284" spans="1:6">
      <c r="A284" s="501">
        <v>262</v>
      </c>
      <c r="B284" s="278" t="s">
        <v>825</v>
      </c>
      <c r="C284" s="279" t="s">
        <v>819</v>
      </c>
      <c r="D284" s="130">
        <v>150</v>
      </c>
      <c r="E284" s="500">
        <v>0</v>
      </c>
      <c r="F284" s="158">
        <f t="shared" si="9"/>
        <v>150</v>
      </c>
    </row>
    <row r="285" spans="1:6">
      <c r="A285" s="501">
        <v>263</v>
      </c>
      <c r="B285" s="278" t="s">
        <v>821</v>
      </c>
      <c r="C285" s="279" t="s">
        <v>822</v>
      </c>
      <c r="D285" s="130">
        <v>200</v>
      </c>
      <c r="E285" s="500">
        <v>0</v>
      </c>
      <c r="F285" s="158">
        <f t="shared" si="9"/>
        <v>200</v>
      </c>
    </row>
    <row r="286" spans="1:6">
      <c r="A286" s="501">
        <v>264</v>
      </c>
      <c r="B286" s="278" t="s">
        <v>830</v>
      </c>
      <c r="C286" s="279" t="s">
        <v>824</v>
      </c>
      <c r="D286" s="130">
        <v>100</v>
      </c>
      <c r="E286" s="500">
        <v>0</v>
      </c>
      <c r="F286" s="158">
        <f t="shared" si="9"/>
        <v>100</v>
      </c>
    </row>
    <row r="287" spans="1:6">
      <c r="A287" s="501">
        <v>265</v>
      </c>
      <c r="B287" s="278" t="s">
        <v>833</v>
      </c>
      <c r="C287" s="279" t="s">
        <v>827</v>
      </c>
      <c r="D287" s="130">
        <v>400</v>
      </c>
      <c r="E287" s="500">
        <v>0</v>
      </c>
      <c r="F287" s="158">
        <f t="shared" si="9"/>
        <v>400</v>
      </c>
    </row>
    <row r="288" spans="1:6">
      <c r="A288" s="501">
        <v>266</v>
      </c>
      <c r="B288" s="278" t="s">
        <v>836</v>
      </c>
      <c r="C288" s="279" t="s">
        <v>829</v>
      </c>
      <c r="D288" s="130">
        <v>150</v>
      </c>
      <c r="E288" s="500">
        <v>0</v>
      </c>
      <c r="F288" s="158">
        <f t="shared" si="9"/>
        <v>150</v>
      </c>
    </row>
    <row r="289" spans="1:6">
      <c r="A289" s="501">
        <v>267</v>
      </c>
      <c r="B289" s="278" t="s">
        <v>839</v>
      </c>
      <c r="C289" s="279" t="s">
        <v>840</v>
      </c>
      <c r="D289" s="130">
        <v>100</v>
      </c>
      <c r="E289" s="500">
        <v>0</v>
      </c>
      <c r="F289" s="158">
        <f t="shared" si="9"/>
        <v>100</v>
      </c>
    </row>
    <row r="290" spans="1:6">
      <c r="A290" s="501">
        <v>268</v>
      </c>
      <c r="B290" s="278" t="s">
        <v>844</v>
      </c>
      <c r="C290" s="279" t="s">
        <v>838</v>
      </c>
      <c r="D290" s="130">
        <v>150</v>
      </c>
      <c r="E290" s="500">
        <v>0</v>
      </c>
      <c r="F290" s="158">
        <f t="shared" si="9"/>
        <v>150</v>
      </c>
    </row>
    <row r="291" spans="1:6">
      <c r="A291" s="501">
        <v>269</v>
      </c>
      <c r="B291" s="278" t="s">
        <v>847</v>
      </c>
      <c r="C291" s="279" t="s">
        <v>843</v>
      </c>
      <c r="D291" s="130">
        <v>170</v>
      </c>
      <c r="E291" s="500">
        <v>0</v>
      </c>
      <c r="F291" s="158">
        <f t="shared" si="9"/>
        <v>170</v>
      </c>
    </row>
    <row r="292" spans="1:6">
      <c r="A292" s="501">
        <v>270</v>
      </c>
      <c r="B292" s="288" t="s">
        <v>851</v>
      </c>
      <c r="C292" s="287" t="s">
        <v>852</v>
      </c>
      <c r="D292" s="336">
        <v>200</v>
      </c>
      <c r="E292" s="131">
        <v>0</v>
      </c>
      <c r="F292" s="132">
        <f t="shared" si="9"/>
        <v>200</v>
      </c>
    </row>
    <row r="293" spans="1:6">
      <c r="A293" s="501">
        <v>271</v>
      </c>
      <c r="B293" s="260" t="s">
        <v>845</v>
      </c>
      <c r="C293" s="160" t="s">
        <v>2799</v>
      </c>
      <c r="D293" s="336">
        <v>200</v>
      </c>
      <c r="E293" s="131">
        <v>0</v>
      </c>
      <c r="F293" s="132">
        <f t="shared" si="9"/>
        <v>200</v>
      </c>
    </row>
    <row r="294" spans="1:6">
      <c r="A294" s="501">
        <v>272</v>
      </c>
      <c r="B294" s="260" t="s">
        <v>869</v>
      </c>
      <c r="C294" s="160" t="s">
        <v>2800</v>
      </c>
      <c r="D294" s="336">
        <v>200</v>
      </c>
      <c r="E294" s="131">
        <v>0</v>
      </c>
      <c r="F294" s="132">
        <f t="shared" si="9"/>
        <v>200</v>
      </c>
    </row>
    <row r="295" spans="1:6" ht="30">
      <c r="A295" s="501">
        <v>273</v>
      </c>
      <c r="B295" s="260" t="s">
        <v>882</v>
      </c>
      <c r="C295" s="160" t="s">
        <v>2801</v>
      </c>
      <c r="D295" s="336">
        <v>200</v>
      </c>
      <c r="E295" s="131">
        <v>0</v>
      </c>
      <c r="F295" s="132">
        <f t="shared" si="9"/>
        <v>200</v>
      </c>
    </row>
    <row r="296" spans="1:6">
      <c r="A296" s="501">
        <v>274</v>
      </c>
      <c r="B296" s="260" t="s">
        <v>890</v>
      </c>
      <c r="C296" s="160" t="s">
        <v>2802</v>
      </c>
      <c r="D296" s="336">
        <v>300</v>
      </c>
      <c r="E296" s="131">
        <v>0</v>
      </c>
      <c r="F296" s="132">
        <f t="shared" si="9"/>
        <v>300</v>
      </c>
    </row>
    <row r="297" spans="1:6">
      <c r="A297" s="501">
        <v>275</v>
      </c>
      <c r="B297" s="260" t="s">
        <v>919</v>
      </c>
      <c r="C297" s="287" t="s">
        <v>2803</v>
      </c>
      <c r="D297" s="336">
        <v>250</v>
      </c>
      <c r="E297" s="131">
        <v>0</v>
      </c>
      <c r="F297" s="132">
        <f t="shared" si="9"/>
        <v>250</v>
      </c>
    </row>
    <row r="298" spans="1:6">
      <c r="A298" s="501">
        <v>276</v>
      </c>
      <c r="B298" s="260" t="s">
        <v>921</v>
      </c>
      <c r="C298" s="287" t="s">
        <v>2804</v>
      </c>
      <c r="D298" s="336">
        <v>250</v>
      </c>
      <c r="E298" s="131">
        <v>0</v>
      </c>
      <c r="F298" s="132">
        <f t="shared" si="9"/>
        <v>250</v>
      </c>
    </row>
    <row r="299" spans="1:6">
      <c r="A299" s="501">
        <v>277</v>
      </c>
      <c r="B299" s="260" t="s">
        <v>925</v>
      </c>
      <c r="C299" s="287" t="s">
        <v>2805</v>
      </c>
      <c r="D299" s="336">
        <v>200</v>
      </c>
      <c r="E299" s="131">
        <v>0</v>
      </c>
      <c r="F299" s="132">
        <f t="shared" si="9"/>
        <v>200</v>
      </c>
    </row>
    <row r="300" spans="1:6">
      <c r="A300" s="501">
        <v>278</v>
      </c>
      <c r="B300" s="260" t="s">
        <v>934</v>
      </c>
      <c r="C300" s="287" t="s">
        <v>2806</v>
      </c>
      <c r="D300" s="336">
        <v>200</v>
      </c>
      <c r="E300" s="131">
        <v>0</v>
      </c>
      <c r="F300" s="132">
        <f t="shared" si="9"/>
        <v>200</v>
      </c>
    </row>
    <row r="301" spans="1:6" ht="17.25" customHeight="1">
      <c r="A301" s="501">
        <v>279</v>
      </c>
      <c r="B301" s="260" t="s">
        <v>939</v>
      </c>
      <c r="C301" s="287" t="s">
        <v>2807</v>
      </c>
      <c r="D301" s="336">
        <v>250</v>
      </c>
      <c r="E301" s="131">
        <v>0</v>
      </c>
      <c r="F301" s="132">
        <f t="shared" si="9"/>
        <v>250</v>
      </c>
    </row>
    <row r="302" spans="1:6" ht="17.25" customHeight="1">
      <c r="A302" s="501">
        <v>280</v>
      </c>
      <c r="B302" s="260" t="s">
        <v>945</v>
      </c>
      <c r="C302" s="287" t="s">
        <v>946</v>
      </c>
      <c r="D302" s="336">
        <v>150</v>
      </c>
      <c r="E302" s="131">
        <v>0</v>
      </c>
      <c r="F302" s="132">
        <f t="shared" si="9"/>
        <v>150</v>
      </c>
    </row>
    <row r="303" spans="1:6">
      <c r="A303" s="501">
        <v>281</v>
      </c>
      <c r="B303" s="288" t="s">
        <v>949</v>
      </c>
      <c r="C303" s="287" t="s">
        <v>929</v>
      </c>
      <c r="D303" s="336">
        <v>100</v>
      </c>
      <c r="E303" s="131">
        <v>0</v>
      </c>
      <c r="F303" s="132">
        <f t="shared" si="9"/>
        <v>100</v>
      </c>
    </row>
    <row r="304" spans="1:6">
      <c r="A304" s="501">
        <v>282</v>
      </c>
      <c r="B304" s="288" t="s">
        <v>951</v>
      </c>
      <c r="C304" s="287" t="s">
        <v>952</v>
      </c>
      <c r="D304" s="336">
        <v>200</v>
      </c>
      <c r="E304" s="131">
        <v>0</v>
      </c>
      <c r="F304" s="132">
        <f t="shared" si="9"/>
        <v>200</v>
      </c>
    </row>
    <row r="305" spans="1:6">
      <c r="A305" s="501">
        <v>283</v>
      </c>
      <c r="B305" s="288" t="s">
        <v>955</v>
      </c>
      <c r="C305" s="287" t="s">
        <v>956</v>
      </c>
      <c r="D305" s="336">
        <v>200</v>
      </c>
      <c r="E305" s="131">
        <v>0</v>
      </c>
      <c r="F305" s="132">
        <f t="shared" si="9"/>
        <v>200</v>
      </c>
    </row>
    <row r="306" spans="1:6">
      <c r="A306" s="501">
        <v>284</v>
      </c>
      <c r="B306" s="288" t="s">
        <v>958</v>
      </c>
      <c r="C306" s="287" t="s">
        <v>959</v>
      </c>
      <c r="D306" s="336">
        <v>150</v>
      </c>
      <c r="E306" s="131">
        <v>0</v>
      </c>
      <c r="F306" s="132">
        <f t="shared" si="9"/>
        <v>150</v>
      </c>
    </row>
    <row r="307" spans="1:6">
      <c r="A307" s="501">
        <v>285</v>
      </c>
      <c r="B307" s="288" t="s">
        <v>961</v>
      </c>
      <c r="C307" s="287" t="s">
        <v>962</v>
      </c>
      <c r="D307" s="336">
        <v>200</v>
      </c>
      <c r="E307" s="131">
        <v>0</v>
      </c>
      <c r="F307" s="132">
        <f t="shared" si="9"/>
        <v>200</v>
      </c>
    </row>
    <row r="308" spans="1:6">
      <c r="A308" s="501">
        <v>286</v>
      </c>
      <c r="B308" s="288" t="s">
        <v>964</v>
      </c>
      <c r="C308" s="287" t="s">
        <v>954</v>
      </c>
      <c r="D308" s="336">
        <v>100</v>
      </c>
      <c r="E308" s="131">
        <v>0</v>
      </c>
      <c r="F308" s="132">
        <f t="shared" si="9"/>
        <v>100</v>
      </c>
    </row>
    <row r="309" spans="1:6">
      <c r="A309" s="501">
        <v>287</v>
      </c>
      <c r="B309" s="278" t="s">
        <v>967</v>
      </c>
      <c r="C309" s="279" t="s">
        <v>968</v>
      </c>
      <c r="D309" s="130">
        <v>100</v>
      </c>
      <c r="E309" s="500">
        <v>0</v>
      </c>
      <c r="F309" s="158">
        <f t="shared" si="9"/>
        <v>100</v>
      </c>
    </row>
    <row r="310" spans="1:6">
      <c r="A310" s="501">
        <v>288</v>
      </c>
      <c r="B310" s="278" t="s">
        <v>982</v>
      </c>
      <c r="C310" s="279" t="s">
        <v>983</v>
      </c>
      <c r="D310" s="130">
        <v>100</v>
      </c>
      <c r="E310" s="500">
        <v>0</v>
      </c>
      <c r="F310" s="158">
        <f t="shared" si="9"/>
        <v>100</v>
      </c>
    </row>
    <row r="311" spans="1:6">
      <c r="A311" s="501">
        <v>289</v>
      </c>
      <c r="B311" s="278" t="s">
        <v>982</v>
      </c>
      <c r="C311" s="279" t="s">
        <v>983</v>
      </c>
      <c r="D311" s="130">
        <v>100</v>
      </c>
      <c r="E311" s="500">
        <v>0</v>
      </c>
      <c r="F311" s="158">
        <f t="shared" si="9"/>
        <v>100</v>
      </c>
    </row>
    <row r="312" spans="1:6">
      <c r="A312" s="501">
        <v>290</v>
      </c>
      <c r="B312" s="278" t="s">
        <v>987</v>
      </c>
      <c r="C312" s="279" t="s">
        <v>988</v>
      </c>
      <c r="D312" s="130">
        <v>100</v>
      </c>
      <c r="E312" s="500">
        <v>0</v>
      </c>
      <c r="F312" s="158">
        <f t="shared" si="9"/>
        <v>100</v>
      </c>
    </row>
    <row r="313" spans="1:6">
      <c r="A313" s="501">
        <v>291</v>
      </c>
      <c r="B313" s="278" t="s">
        <v>989</v>
      </c>
      <c r="C313" s="279" t="s">
        <v>990</v>
      </c>
      <c r="D313" s="130">
        <v>400</v>
      </c>
      <c r="E313" s="500">
        <v>0</v>
      </c>
      <c r="F313" s="158">
        <f t="shared" si="9"/>
        <v>400</v>
      </c>
    </row>
    <row r="314" spans="1:6">
      <c r="A314" s="501">
        <v>292</v>
      </c>
      <c r="B314" s="278" t="s">
        <v>991</v>
      </c>
      <c r="C314" s="279" t="s">
        <v>992</v>
      </c>
      <c r="D314" s="130">
        <v>400</v>
      </c>
      <c r="E314" s="500">
        <v>0</v>
      </c>
      <c r="F314" s="158">
        <f t="shared" si="9"/>
        <v>400</v>
      </c>
    </row>
    <row r="315" spans="1:6">
      <c r="A315" s="501">
        <v>293</v>
      </c>
      <c r="B315" s="278" t="s">
        <v>993</v>
      </c>
      <c r="C315" s="279" t="s">
        <v>994</v>
      </c>
      <c r="D315" s="130">
        <v>50</v>
      </c>
      <c r="E315" s="500">
        <v>0</v>
      </c>
      <c r="F315" s="158">
        <f t="shared" si="9"/>
        <v>50</v>
      </c>
    </row>
    <row r="316" spans="1:6">
      <c r="A316" s="501">
        <v>294</v>
      </c>
      <c r="B316" s="278" t="s">
        <v>995</v>
      </c>
      <c r="C316" s="279" t="s">
        <v>996</v>
      </c>
      <c r="D316" s="130">
        <v>100</v>
      </c>
      <c r="E316" s="500">
        <v>0</v>
      </c>
      <c r="F316" s="158">
        <f t="shared" si="9"/>
        <v>100</v>
      </c>
    </row>
    <row r="317" spans="1:6">
      <c r="A317" s="501">
        <v>295</v>
      </c>
      <c r="B317" s="278" t="s">
        <v>997</v>
      </c>
      <c r="C317" s="279" t="s">
        <v>998</v>
      </c>
      <c r="D317" s="130">
        <v>200</v>
      </c>
      <c r="E317" s="500">
        <v>0</v>
      </c>
      <c r="F317" s="158">
        <f t="shared" si="9"/>
        <v>200</v>
      </c>
    </row>
    <row r="318" spans="1:6">
      <c r="A318" s="501">
        <v>296</v>
      </c>
      <c r="B318" s="278" t="s">
        <v>999</v>
      </c>
      <c r="C318" s="279" t="s">
        <v>1000</v>
      </c>
      <c r="D318" s="130">
        <v>150</v>
      </c>
      <c r="E318" s="500">
        <v>0</v>
      </c>
      <c r="F318" s="158">
        <f t="shared" si="9"/>
        <v>150</v>
      </c>
    </row>
    <row r="319" spans="1:6">
      <c r="A319" s="501">
        <v>297</v>
      </c>
      <c r="B319" s="278" t="s">
        <v>1001</v>
      </c>
      <c r="C319" s="279" t="s">
        <v>1002</v>
      </c>
      <c r="D319" s="130">
        <v>150</v>
      </c>
      <c r="E319" s="500">
        <v>0</v>
      </c>
      <c r="F319" s="158">
        <f t="shared" si="9"/>
        <v>150</v>
      </c>
    </row>
    <row r="320" spans="1:6" ht="30">
      <c r="A320" s="501">
        <v>298</v>
      </c>
      <c r="B320" s="278" t="s">
        <v>1003</v>
      </c>
      <c r="C320" s="279" t="s">
        <v>1004</v>
      </c>
      <c r="D320" s="130">
        <v>350</v>
      </c>
      <c r="E320" s="500">
        <v>0</v>
      </c>
      <c r="F320" s="158">
        <f t="shared" si="9"/>
        <v>350</v>
      </c>
    </row>
    <row r="321" spans="1:6">
      <c r="A321" s="501">
        <v>299</v>
      </c>
      <c r="B321" s="278" t="s">
        <v>1005</v>
      </c>
      <c r="C321" s="279" t="s">
        <v>1006</v>
      </c>
      <c r="D321" s="130">
        <v>250</v>
      </c>
      <c r="E321" s="500">
        <v>0</v>
      </c>
      <c r="F321" s="158">
        <f t="shared" si="9"/>
        <v>250</v>
      </c>
    </row>
    <row r="322" spans="1:6" ht="17.25" customHeight="1">
      <c r="A322" s="501">
        <v>300</v>
      </c>
      <c r="B322" s="278" t="s">
        <v>1007</v>
      </c>
      <c r="C322" s="279" t="s">
        <v>1008</v>
      </c>
      <c r="D322" s="130">
        <v>250</v>
      </c>
      <c r="E322" s="500">
        <v>0</v>
      </c>
      <c r="F322" s="158">
        <f t="shared" si="9"/>
        <v>250</v>
      </c>
    </row>
    <row r="323" spans="1:6" ht="30">
      <c r="A323" s="501">
        <v>301</v>
      </c>
      <c r="B323" s="278" t="s">
        <v>1009</v>
      </c>
      <c r="C323" s="279" t="s">
        <v>1010</v>
      </c>
      <c r="D323" s="130">
        <v>250</v>
      </c>
      <c r="E323" s="500">
        <v>0</v>
      </c>
      <c r="F323" s="158">
        <f t="shared" si="9"/>
        <v>250</v>
      </c>
    </row>
    <row r="324" spans="1:6" ht="30">
      <c r="A324" s="501">
        <v>302</v>
      </c>
      <c r="B324" s="278" t="s">
        <v>1011</v>
      </c>
      <c r="C324" s="279" t="s">
        <v>1012</v>
      </c>
      <c r="D324" s="130">
        <v>250</v>
      </c>
      <c r="E324" s="500">
        <v>0</v>
      </c>
      <c r="F324" s="158">
        <f t="shared" si="9"/>
        <v>250</v>
      </c>
    </row>
    <row r="325" spans="1:6" ht="30">
      <c r="A325" s="501">
        <v>303</v>
      </c>
      <c r="B325" s="278" t="s">
        <v>1013</v>
      </c>
      <c r="C325" s="279" t="s">
        <v>1014</v>
      </c>
      <c r="D325" s="130">
        <v>250</v>
      </c>
      <c r="E325" s="500">
        <v>0</v>
      </c>
      <c r="F325" s="158">
        <f t="shared" si="9"/>
        <v>250</v>
      </c>
    </row>
    <row r="326" spans="1:6">
      <c r="A326" s="501">
        <v>304</v>
      </c>
      <c r="B326" s="278" t="s">
        <v>1015</v>
      </c>
      <c r="C326" s="279" t="s">
        <v>1016</v>
      </c>
      <c r="D326" s="130">
        <v>250</v>
      </c>
      <c r="E326" s="500">
        <v>0</v>
      </c>
      <c r="F326" s="158">
        <f t="shared" si="9"/>
        <v>250</v>
      </c>
    </row>
    <row r="327" spans="1:6">
      <c r="A327" s="501">
        <v>305</v>
      </c>
      <c r="B327" s="278" t="s">
        <v>1017</v>
      </c>
      <c r="C327" s="279" t="s">
        <v>1018</v>
      </c>
      <c r="D327" s="130">
        <v>250</v>
      </c>
      <c r="E327" s="500">
        <v>0</v>
      </c>
      <c r="F327" s="158">
        <f t="shared" ref="F327:F390" si="10">E327+D327</f>
        <v>250</v>
      </c>
    </row>
    <row r="328" spans="1:6" ht="30">
      <c r="A328" s="501">
        <v>306</v>
      </c>
      <c r="B328" s="278" t="s">
        <v>1019</v>
      </c>
      <c r="C328" s="279" t="s">
        <v>1020</v>
      </c>
      <c r="D328" s="130">
        <v>200</v>
      </c>
      <c r="E328" s="500">
        <v>0</v>
      </c>
      <c r="F328" s="158">
        <f t="shared" si="10"/>
        <v>200</v>
      </c>
    </row>
    <row r="329" spans="1:6" ht="30">
      <c r="A329" s="501">
        <v>307</v>
      </c>
      <c r="B329" s="278" t="s">
        <v>1021</v>
      </c>
      <c r="C329" s="279" t="s">
        <v>1022</v>
      </c>
      <c r="D329" s="130">
        <v>200</v>
      </c>
      <c r="E329" s="500">
        <v>0</v>
      </c>
      <c r="F329" s="158">
        <f t="shared" si="10"/>
        <v>200</v>
      </c>
    </row>
    <row r="330" spans="1:6" s="324" customFormat="1">
      <c r="A330" s="290"/>
      <c r="B330" s="290"/>
      <c r="C330" s="291" t="s">
        <v>957</v>
      </c>
      <c r="D330" s="347"/>
      <c r="E330" s="348"/>
      <c r="F330" s="347"/>
    </row>
    <row r="331" spans="1:6" s="323" customFormat="1">
      <c r="A331" s="261"/>
      <c r="B331" s="261"/>
      <c r="C331" s="257" t="s">
        <v>960</v>
      </c>
      <c r="D331" s="342"/>
      <c r="E331" s="343"/>
      <c r="F331" s="342"/>
    </row>
    <row r="332" spans="1:6">
      <c r="A332" s="501">
        <v>308</v>
      </c>
      <c r="B332" s="71" t="s">
        <v>55</v>
      </c>
      <c r="C332" s="33" t="s">
        <v>1027</v>
      </c>
      <c r="D332" s="130">
        <v>150</v>
      </c>
      <c r="E332" s="500">
        <v>0</v>
      </c>
      <c r="F332" s="158">
        <f t="shared" si="10"/>
        <v>150</v>
      </c>
    </row>
    <row r="333" spans="1:6">
      <c r="A333" s="501">
        <v>309</v>
      </c>
      <c r="B333" s="71" t="s">
        <v>1028</v>
      </c>
      <c r="C333" s="33" t="s">
        <v>1029</v>
      </c>
      <c r="D333" s="130">
        <v>200</v>
      </c>
      <c r="E333" s="500">
        <v>0</v>
      </c>
      <c r="F333" s="158">
        <f t="shared" si="10"/>
        <v>200</v>
      </c>
    </row>
    <row r="334" spans="1:6">
      <c r="A334" s="501">
        <v>310</v>
      </c>
      <c r="B334" s="71" t="s">
        <v>1032</v>
      </c>
      <c r="C334" s="33" t="s">
        <v>966</v>
      </c>
      <c r="D334" s="130">
        <v>150</v>
      </c>
      <c r="E334" s="500">
        <v>0</v>
      </c>
      <c r="F334" s="158">
        <f t="shared" si="10"/>
        <v>150</v>
      </c>
    </row>
    <row r="335" spans="1:6">
      <c r="A335" s="501">
        <v>311</v>
      </c>
      <c r="B335" s="71" t="s">
        <v>1035</v>
      </c>
      <c r="C335" s="33" t="s">
        <v>1024</v>
      </c>
      <c r="D335" s="130">
        <v>450</v>
      </c>
      <c r="E335" s="500">
        <v>0</v>
      </c>
      <c r="F335" s="158">
        <f t="shared" si="10"/>
        <v>450</v>
      </c>
    </row>
    <row r="336" spans="1:6" ht="14.25" customHeight="1">
      <c r="A336" s="501">
        <v>312</v>
      </c>
      <c r="B336" s="71" t="s">
        <v>1037</v>
      </c>
      <c r="C336" s="33" t="s">
        <v>1038</v>
      </c>
      <c r="D336" s="130">
        <v>50</v>
      </c>
      <c r="E336" s="500">
        <v>0</v>
      </c>
      <c r="F336" s="158">
        <f t="shared" si="10"/>
        <v>50</v>
      </c>
    </row>
    <row r="337" spans="1:6" ht="17.25" customHeight="1">
      <c r="A337" s="501">
        <v>313</v>
      </c>
      <c r="B337" s="71" t="s">
        <v>1025</v>
      </c>
      <c r="C337" s="33" t="s">
        <v>1026</v>
      </c>
      <c r="D337" s="130">
        <v>50</v>
      </c>
      <c r="E337" s="500">
        <v>0</v>
      </c>
      <c r="F337" s="158">
        <f t="shared" si="10"/>
        <v>50</v>
      </c>
    </row>
    <row r="338" spans="1:6">
      <c r="A338" s="501">
        <v>314</v>
      </c>
      <c r="B338" s="292" t="s">
        <v>1041</v>
      </c>
      <c r="C338" s="293" t="s">
        <v>1042</v>
      </c>
      <c r="D338" s="130">
        <v>100</v>
      </c>
      <c r="E338" s="500">
        <v>0</v>
      </c>
      <c r="F338" s="158">
        <f t="shared" si="10"/>
        <v>100</v>
      </c>
    </row>
    <row r="339" spans="1:6" ht="15.75" customHeight="1">
      <c r="A339" s="501">
        <v>315</v>
      </c>
      <c r="B339" s="71" t="s">
        <v>1033</v>
      </c>
      <c r="C339" s="33" t="s">
        <v>1044</v>
      </c>
      <c r="D339" s="130">
        <v>150</v>
      </c>
      <c r="E339" s="500">
        <v>0</v>
      </c>
      <c r="F339" s="158">
        <f t="shared" si="10"/>
        <v>150</v>
      </c>
    </row>
    <row r="340" spans="1:6" ht="15.75" customHeight="1">
      <c r="A340" s="501">
        <v>316</v>
      </c>
      <c r="B340" s="71" t="s">
        <v>1045</v>
      </c>
      <c r="C340" s="33" t="s">
        <v>1046</v>
      </c>
      <c r="D340" s="130">
        <v>350</v>
      </c>
      <c r="E340" s="500">
        <v>0</v>
      </c>
      <c r="F340" s="158">
        <f t="shared" si="10"/>
        <v>350</v>
      </c>
    </row>
    <row r="341" spans="1:6" s="323" customFormat="1" ht="15.75" customHeight="1">
      <c r="A341" s="261"/>
      <c r="B341" s="261"/>
      <c r="C341" s="257" t="s">
        <v>1047</v>
      </c>
      <c r="D341" s="342"/>
      <c r="E341" s="343"/>
      <c r="F341" s="342"/>
    </row>
    <row r="342" spans="1:6" ht="15.75" customHeight="1">
      <c r="A342" s="501">
        <v>317</v>
      </c>
      <c r="B342" s="71" t="s">
        <v>1048</v>
      </c>
      <c r="C342" s="33" t="s">
        <v>1049</v>
      </c>
      <c r="D342" s="130">
        <v>700</v>
      </c>
      <c r="E342" s="500">
        <v>0</v>
      </c>
      <c r="F342" s="158">
        <f t="shared" si="10"/>
        <v>700</v>
      </c>
    </row>
    <row r="343" spans="1:6" ht="15.75" customHeight="1">
      <c r="A343" s="501">
        <v>318</v>
      </c>
      <c r="B343" s="71" t="s">
        <v>1050</v>
      </c>
      <c r="C343" s="33" t="s">
        <v>1051</v>
      </c>
      <c r="D343" s="130">
        <v>300</v>
      </c>
      <c r="E343" s="500">
        <v>0</v>
      </c>
      <c r="F343" s="158">
        <f t="shared" si="10"/>
        <v>300</v>
      </c>
    </row>
    <row r="344" spans="1:6" ht="15.75" customHeight="1">
      <c r="A344" s="501">
        <v>319</v>
      </c>
      <c r="B344" s="71" t="s">
        <v>1052</v>
      </c>
      <c r="C344" s="33" t="s">
        <v>87</v>
      </c>
      <c r="D344" s="130">
        <v>150</v>
      </c>
      <c r="E344" s="500">
        <v>0</v>
      </c>
      <c r="F344" s="158">
        <f t="shared" si="10"/>
        <v>150</v>
      </c>
    </row>
    <row r="345" spans="1:6" ht="15.75" customHeight="1">
      <c r="A345" s="501">
        <v>320</v>
      </c>
      <c r="B345" s="71" t="s">
        <v>1053</v>
      </c>
      <c r="C345" s="33" t="s">
        <v>1054</v>
      </c>
      <c r="D345" s="130">
        <v>350</v>
      </c>
      <c r="E345" s="500">
        <v>0</v>
      </c>
      <c r="F345" s="158">
        <f t="shared" si="10"/>
        <v>350</v>
      </c>
    </row>
    <row r="346" spans="1:6" ht="15.75" customHeight="1">
      <c r="A346" s="501">
        <v>321</v>
      </c>
      <c r="B346" s="71" t="s">
        <v>1055</v>
      </c>
      <c r="C346" s="33" t="s">
        <v>1056</v>
      </c>
      <c r="D346" s="130">
        <v>350</v>
      </c>
      <c r="E346" s="500">
        <v>0</v>
      </c>
      <c r="F346" s="158">
        <f t="shared" si="10"/>
        <v>350</v>
      </c>
    </row>
    <row r="347" spans="1:6" ht="15.75" customHeight="1">
      <c r="A347" s="501">
        <v>322</v>
      </c>
      <c r="B347" s="71" t="s">
        <v>1057</v>
      </c>
      <c r="C347" s="33" t="s">
        <v>1058</v>
      </c>
      <c r="D347" s="130">
        <v>550</v>
      </c>
      <c r="E347" s="500">
        <v>0</v>
      </c>
      <c r="F347" s="158">
        <f t="shared" si="10"/>
        <v>550</v>
      </c>
    </row>
    <row r="348" spans="1:6" ht="15.75" customHeight="1">
      <c r="A348" s="501">
        <v>323</v>
      </c>
      <c r="B348" s="71" t="s">
        <v>1059</v>
      </c>
      <c r="C348" s="33" t="s">
        <v>1060</v>
      </c>
      <c r="D348" s="130">
        <v>350</v>
      </c>
      <c r="E348" s="500">
        <v>0</v>
      </c>
      <c r="F348" s="158">
        <f t="shared" si="10"/>
        <v>350</v>
      </c>
    </row>
    <row r="349" spans="1:6" ht="15.75" customHeight="1">
      <c r="A349" s="501">
        <v>324</v>
      </c>
      <c r="B349" s="71" t="s">
        <v>1061</v>
      </c>
      <c r="C349" s="33" t="s">
        <v>1062</v>
      </c>
      <c r="D349" s="130">
        <v>350</v>
      </c>
      <c r="E349" s="500">
        <v>0</v>
      </c>
      <c r="F349" s="158">
        <f t="shared" si="10"/>
        <v>350</v>
      </c>
    </row>
    <row r="350" spans="1:6" ht="15.75" customHeight="1">
      <c r="A350" s="501">
        <v>325</v>
      </c>
      <c r="B350" s="71" t="s">
        <v>1063</v>
      </c>
      <c r="C350" s="33" t="s">
        <v>1064</v>
      </c>
      <c r="D350" s="130">
        <v>550</v>
      </c>
      <c r="E350" s="500">
        <v>0</v>
      </c>
      <c r="F350" s="158">
        <f t="shared" si="10"/>
        <v>550</v>
      </c>
    </row>
    <row r="351" spans="1:6" ht="15.75" customHeight="1">
      <c r="A351" s="501">
        <v>326</v>
      </c>
      <c r="B351" s="71" t="s">
        <v>1065</v>
      </c>
      <c r="C351" s="33" t="s">
        <v>1066</v>
      </c>
      <c r="D351" s="130">
        <v>450</v>
      </c>
      <c r="E351" s="500">
        <v>0</v>
      </c>
      <c r="F351" s="158">
        <f t="shared" si="10"/>
        <v>450</v>
      </c>
    </row>
    <row r="352" spans="1:6" ht="15.75" customHeight="1">
      <c r="A352" s="501">
        <v>327</v>
      </c>
      <c r="B352" s="71" t="s">
        <v>1067</v>
      </c>
      <c r="C352" s="33" t="s">
        <v>1068</v>
      </c>
      <c r="D352" s="130">
        <v>450</v>
      </c>
      <c r="E352" s="500">
        <v>0</v>
      </c>
      <c r="F352" s="158">
        <f t="shared" si="10"/>
        <v>450</v>
      </c>
    </row>
    <row r="353" spans="1:6" ht="15.75" customHeight="1">
      <c r="A353" s="501">
        <v>328</v>
      </c>
      <c r="B353" s="71" t="s">
        <v>1069</v>
      </c>
      <c r="C353" s="33" t="s">
        <v>1070</v>
      </c>
      <c r="D353" s="130">
        <v>1100</v>
      </c>
      <c r="E353" s="500">
        <v>0</v>
      </c>
      <c r="F353" s="158">
        <f t="shared" si="10"/>
        <v>1100</v>
      </c>
    </row>
    <row r="354" spans="1:6" ht="15.75" customHeight="1">
      <c r="A354" s="501">
        <v>329</v>
      </c>
      <c r="B354" s="71" t="s">
        <v>1071</v>
      </c>
      <c r="C354" s="33" t="s">
        <v>1072</v>
      </c>
      <c r="D354" s="130">
        <v>500</v>
      </c>
      <c r="E354" s="500">
        <v>0</v>
      </c>
      <c r="F354" s="158">
        <f t="shared" si="10"/>
        <v>500</v>
      </c>
    </row>
    <row r="355" spans="1:6" ht="15.75" customHeight="1">
      <c r="A355" s="501">
        <v>330</v>
      </c>
      <c r="B355" s="71" t="s">
        <v>1073</v>
      </c>
      <c r="C355" s="33" t="s">
        <v>1074</v>
      </c>
      <c r="D355" s="130">
        <v>300</v>
      </c>
      <c r="E355" s="500">
        <v>0</v>
      </c>
      <c r="F355" s="158">
        <f t="shared" si="10"/>
        <v>300</v>
      </c>
    </row>
    <row r="356" spans="1:6" ht="15.75" customHeight="1">
      <c r="A356" s="501">
        <v>331</v>
      </c>
      <c r="B356" s="71" t="s">
        <v>1075</v>
      </c>
      <c r="C356" s="33" t="s">
        <v>1076</v>
      </c>
      <c r="D356" s="130">
        <v>300</v>
      </c>
      <c r="E356" s="500">
        <v>0</v>
      </c>
      <c r="F356" s="158">
        <f t="shared" si="10"/>
        <v>300</v>
      </c>
    </row>
    <row r="357" spans="1:6" ht="15.75" customHeight="1">
      <c r="A357" s="501">
        <v>332</v>
      </c>
      <c r="B357" s="71" t="s">
        <v>1077</v>
      </c>
      <c r="C357" s="33" t="s">
        <v>1078</v>
      </c>
      <c r="D357" s="130">
        <v>300</v>
      </c>
      <c r="E357" s="500">
        <v>0</v>
      </c>
      <c r="F357" s="158">
        <f t="shared" si="10"/>
        <v>300</v>
      </c>
    </row>
    <row r="358" spans="1:6" ht="15.75" customHeight="1">
      <c r="A358" s="501">
        <v>333</v>
      </c>
      <c r="B358" s="71" t="s">
        <v>1079</v>
      </c>
      <c r="C358" s="33" t="s">
        <v>1080</v>
      </c>
      <c r="D358" s="130">
        <v>300</v>
      </c>
      <c r="E358" s="500">
        <v>0</v>
      </c>
      <c r="F358" s="158">
        <f t="shared" si="10"/>
        <v>300</v>
      </c>
    </row>
    <row r="359" spans="1:6" ht="15.75" customHeight="1">
      <c r="A359" s="501">
        <v>334</v>
      </c>
      <c r="B359" s="71" t="s">
        <v>1081</v>
      </c>
      <c r="C359" s="33" t="s">
        <v>1082</v>
      </c>
      <c r="D359" s="130">
        <v>300</v>
      </c>
      <c r="E359" s="500">
        <v>0</v>
      </c>
      <c r="F359" s="158">
        <f t="shared" si="10"/>
        <v>300</v>
      </c>
    </row>
    <row r="360" spans="1:6" ht="15.75" customHeight="1">
      <c r="A360" s="501">
        <v>335</v>
      </c>
      <c r="B360" s="71" t="s">
        <v>1083</v>
      </c>
      <c r="C360" s="33" t="s">
        <v>1084</v>
      </c>
      <c r="D360" s="130">
        <v>300</v>
      </c>
      <c r="E360" s="500">
        <v>0</v>
      </c>
      <c r="F360" s="158">
        <f t="shared" si="10"/>
        <v>300</v>
      </c>
    </row>
    <row r="361" spans="1:6" ht="15.75" customHeight="1">
      <c r="A361" s="501">
        <v>336</v>
      </c>
      <c r="B361" s="71" t="s">
        <v>1085</v>
      </c>
      <c r="C361" s="33" t="s">
        <v>1086</v>
      </c>
      <c r="D361" s="130">
        <v>300</v>
      </c>
      <c r="E361" s="500">
        <v>0</v>
      </c>
      <c r="F361" s="158">
        <f t="shared" si="10"/>
        <v>300</v>
      </c>
    </row>
    <row r="362" spans="1:6" ht="15.75" customHeight="1">
      <c r="A362" s="501">
        <v>337</v>
      </c>
      <c r="B362" s="71" t="s">
        <v>1087</v>
      </c>
      <c r="C362" s="33" t="s">
        <v>1088</v>
      </c>
      <c r="D362" s="130">
        <v>300</v>
      </c>
      <c r="E362" s="500">
        <v>0</v>
      </c>
      <c r="F362" s="158">
        <f t="shared" si="10"/>
        <v>300</v>
      </c>
    </row>
    <row r="363" spans="1:6" ht="15.75" customHeight="1">
      <c r="A363" s="501">
        <v>338</v>
      </c>
      <c r="B363" s="71" t="s">
        <v>1089</v>
      </c>
      <c r="C363" s="33" t="s">
        <v>1090</v>
      </c>
      <c r="D363" s="130">
        <v>300</v>
      </c>
      <c r="E363" s="500">
        <v>0</v>
      </c>
      <c r="F363" s="158">
        <f t="shared" si="10"/>
        <v>300</v>
      </c>
    </row>
    <row r="364" spans="1:6" ht="15.75" customHeight="1">
      <c r="A364" s="501">
        <v>339</v>
      </c>
      <c r="B364" s="71" t="s">
        <v>1091</v>
      </c>
      <c r="C364" s="33" t="s">
        <v>1092</v>
      </c>
      <c r="D364" s="130">
        <v>600</v>
      </c>
      <c r="E364" s="500">
        <v>0</v>
      </c>
      <c r="F364" s="158">
        <f t="shared" si="10"/>
        <v>600</v>
      </c>
    </row>
    <row r="365" spans="1:6" ht="15.75" customHeight="1">
      <c r="A365" s="501">
        <v>340</v>
      </c>
      <c r="B365" s="71" t="s">
        <v>1093</v>
      </c>
      <c r="C365" s="33" t="s">
        <v>1094</v>
      </c>
      <c r="D365" s="130">
        <v>300</v>
      </c>
      <c r="E365" s="500">
        <v>0</v>
      </c>
      <c r="F365" s="158">
        <f t="shared" si="10"/>
        <v>300</v>
      </c>
    </row>
    <row r="366" spans="1:6" ht="15.75" customHeight="1">
      <c r="A366" s="501">
        <v>341</v>
      </c>
      <c r="B366" s="71" t="s">
        <v>1095</v>
      </c>
      <c r="C366" s="33" t="s">
        <v>1096</v>
      </c>
      <c r="D366" s="130">
        <v>300</v>
      </c>
      <c r="E366" s="500">
        <v>0</v>
      </c>
      <c r="F366" s="158">
        <f t="shared" si="10"/>
        <v>300</v>
      </c>
    </row>
    <row r="367" spans="1:6" ht="15.75" customHeight="1">
      <c r="A367" s="501">
        <v>342</v>
      </c>
      <c r="B367" s="71" t="s">
        <v>1097</v>
      </c>
      <c r="C367" s="33" t="s">
        <v>1098</v>
      </c>
      <c r="D367" s="130">
        <v>300</v>
      </c>
      <c r="E367" s="500">
        <v>0</v>
      </c>
      <c r="F367" s="158">
        <f t="shared" si="10"/>
        <v>300</v>
      </c>
    </row>
    <row r="368" spans="1:6" ht="15.75" customHeight="1">
      <c r="A368" s="501">
        <v>343</v>
      </c>
      <c r="B368" s="71" t="s">
        <v>1099</v>
      </c>
      <c r="C368" s="33" t="s">
        <v>1100</v>
      </c>
      <c r="D368" s="130">
        <v>300</v>
      </c>
      <c r="E368" s="500">
        <v>0</v>
      </c>
      <c r="F368" s="158">
        <f t="shared" si="10"/>
        <v>300</v>
      </c>
    </row>
    <row r="369" spans="1:6" ht="15.75" customHeight="1">
      <c r="A369" s="501">
        <v>344</v>
      </c>
      <c r="B369" s="71" t="s">
        <v>1101</v>
      </c>
      <c r="C369" s="33" t="s">
        <v>1102</v>
      </c>
      <c r="D369" s="130">
        <v>300</v>
      </c>
      <c r="E369" s="500">
        <v>0</v>
      </c>
      <c r="F369" s="158">
        <f t="shared" si="10"/>
        <v>300</v>
      </c>
    </row>
    <row r="370" spans="1:6" ht="15.75" customHeight="1">
      <c r="A370" s="501">
        <v>345</v>
      </c>
      <c r="B370" s="71" t="s">
        <v>1103</v>
      </c>
      <c r="C370" s="33" t="s">
        <v>1104</v>
      </c>
      <c r="D370" s="130">
        <v>850</v>
      </c>
      <c r="E370" s="500">
        <v>0</v>
      </c>
      <c r="F370" s="158">
        <f t="shared" si="10"/>
        <v>850</v>
      </c>
    </row>
    <row r="371" spans="1:6" ht="15.75" customHeight="1">
      <c r="A371" s="501">
        <v>346</v>
      </c>
      <c r="B371" s="71" t="s">
        <v>1105</v>
      </c>
      <c r="C371" s="33" t="s">
        <v>1106</v>
      </c>
      <c r="D371" s="130">
        <v>350</v>
      </c>
      <c r="E371" s="500">
        <v>0</v>
      </c>
      <c r="F371" s="158">
        <f t="shared" si="10"/>
        <v>350</v>
      </c>
    </row>
    <row r="372" spans="1:6" ht="15.75" customHeight="1">
      <c r="A372" s="501">
        <v>347</v>
      </c>
      <c r="B372" s="71" t="s">
        <v>1107</v>
      </c>
      <c r="C372" s="33" t="s">
        <v>1108</v>
      </c>
      <c r="D372" s="130">
        <v>300</v>
      </c>
      <c r="E372" s="500">
        <v>0</v>
      </c>
      <c r="F372" s="158">
        <f t="shared" si="10"/>
        <v>300</v>
      </c>
    </row>
    <row r="373" spans="1:6" ht="15.75" customHeight="1">
      <c r="A373" s="501">
        <v>348</v>
      </c>
      <c r="B373" s="71" t="s">
        <v>1109</v>
      </c>
      <c r="C373" s="33" t="s">
        <v>1110</v>
      </c>
      <c r="D373" s="130">
        <v>350</v>
      </c>
      <c r="E373" s="500">
        <v>0</v>
      </c>
      <c r="F373" s="158">
        <f t="shared" si="10"/>
        <v>350</v>
      </c>
    </row>
    <row r="374" spans="1:6" ht="15.75" customHeight="1">
      <c r="A374" s="501">
        <v>349</v>
      </c>
      <c r="B374" s="71" t="s">
        <v>1111</v>
      </c>
      <c r="C374" s="33" t="s">
        <v>1112</v>
      </c>
      <c r="D374" s="130">
        <v>350</v>
      </c>
      <c r="E374" s="500">
        <v>0</v>
      </c>
      <c r="F374" s="158">
        <f t="shared" si="10"/>
        <v>350</v>
      </c>
    </row>
    <row r="375" spans="1:6" ht="15.75" customHeight="1">
      <c r="A375" s="501">
        <v>350</v>
      </c>
      <c r="B375" s="71" t="s">
        <v>1113</v>
      </c>
      <c r="C375" s="33" t="s">
        <v>1114</v>
      </c>
      <c r="D375" s="130">
        <v>350</v>
      </c>
      <c r="E375" s="500">
        <v>0</v>
      </c>
      <c r="F375" s="158">
        <f t="shared" si="10"/>
        <v>350</v>
      </c>
    </row>
    <row r="376" spans="1:6" ht="15.75" customHeight="1">
      <c r="A376" s="501">
        <v>351</v>
      </c>
      <c r="B376" s="71" t="s">
        <v>1115</v>
      </c>
      <c r="C376" s="33" t="s">
        <v>1116</v>
      </c>
      <c r="D376" s="130">
        <v>350</v>
      </c>
      <c r="E376" s="500">
        <v>0</v>
      </c>
      <c r="F376" s="158">
        <f t="shared" si="10"/>
        <v>350</v>
      </c>
    </row>
    <row r="377" spans="1:6" ht="15.75" customHeight="1">
      <c r="A377" s="501">
        <v>352</v>
      </c>
      <c r="B377" s="71" t="s">
        <v>1117</v>
      </c>
      <c r="C377" s="33" t="s">
        <v>1118</v>
      </c>
      <c r="D377" s="130">
        <v>350</v>
      </c>
      <c r="E377" s="500">
        <v>0</v>
      </c>
      <c r="F377" s="158">
        <f t="shared" si="10"/>
        <v>350</v>
      </c>
    </row>
    <row r="378" spans="1:6" ht="15.75" customHeight="1">
      <c r="A378" s="501">
        <v>353</v>
      </c>
      <c r="B378" s="71" t="s">
        <v>1119</v>
      </c>
      <c r="C378" s="33" t="s">
        <v>1120</v>
      </c>
      <c r="D378" s="130">
        <v>350</v>
      </c>
      <c r="E378" s="500">
        <v>0</v>
      </c>
      <c r="F378" s="158">
        <f t="shared" si="10"/>
        <v>350</v>
      </c>
    </row>
    <row r="379" spans="1:6" ht="15.75" customHeight="1">
      <c r="A379" s="501">
        <v>354</v>
      </c>
      <c r="B379" s="71" t="s">
        <v>1121</v>
      </c>
      <c r="C379" s="33" t="s">
        <v>1122</v>
      </c>
      <c r="D379" s="130">
        <v>500</v>
      </c>
      <c r="E379" s="500">
        <v>0</v>
      </c>
      <c r="F379" s="158">
        <f t="shared" si="10"/>
        <v>500</v>
      </c>
    </row>
    <row r="380" spans="1:6" ht="15.75" customHeight="1">
      <c r="A380" s="501">
        <v>355</v>
      </c>
      <c r="B380" s="71" t="s">
        <v>1123</v>
      </c>
      <c r="C380" s="33" t="s">
        <v>1124</v>
      </c>
      <c r="D380" s="130">
        <v>400</v>
      </c>
      <c r="E380" s="500">
        <v>0</v>
      </c>
      <c r="F380" s="158">
        <f t="shared" si="10"/>
        <v>400</v>
      </c>
    </row>
    <row r="381" spans="1:6" ht="15.75" customHeight="1">
      <c r="A381" s="501">
        <v>356</v>
      </c>
      <c r="B381" s="71" t="s">
        <v>1125</v>
      </c>
      <c r="C381" s="33" t="s">
        <v>1126</v>
      </c>
      <c r="D381" s="130">
        <v>400</v>
      </c>
      <c r="E381" s="500">
        <v>0</v>
      </c>
      <c r="F381" s="158">
        <f t="shared" si="10"/>
        <v>400</v>
      </c>
    </row>
    <row r="382" spans="1:6" ht="15.75" customHeight="1">
      <c r="A382" s="501">
        <v>357</v>
      </c>
      <c r="B382" s="71" t="s">
        <v>1127</v>
      </c>
      <c r="C382" s="33" t="s">
        <v>1128</v>
      </c>
      <c r="D382" s="130">
        <v>500</v>
      </c>
      <c r="E382" s="500">
        <v>0</v>
      </c>
      <c r="F382" s="158">
        <f t="shared" si="10"/>
        <v>500</v>
      </c>
    </row>
    <row r="383" spans="1:6" ht="15.75" customHeight="1">
      <c r="A383" s="501">
        <v>358</v>
      </c>
      <c r="B383" s="71" t="s">
        <v>1129</v>
      </c>
      <c r="C383" s="33" t="s">
        <v>1130</v>
      </c>
      <c r="D383" s="130">
        <v>300</v>
      </c>
      <c r="E383" s="500">
        <v>0</v>
      </c>
      <c r="F383" s="158">
        <f t="shared" si="10"/>
        <v>300</v>
      </c>
    </row>
    <row r="384" spans="1:6" ht="15.75" customHeight="1">
      <c r="A384" s="501">
        <v>359</v>
      </c>
      <c r="B384" s="71" t="s">
        <v>1131</v>
      </c>
      <c r="C384" s="33" t="s">
        <v>1132</v>
      </c>
      <c r="D384" s="130">
        <v>300</v>
      </c>
      <c r="E384" s="500">
        <v>0</v>
      </c>
      <c r="F384" s="158">
        <f t="shared" si="10"/>
        <v>300</v>
      </c>
    </row>
    <row r="385" spans="1:6" s="323" customFormat="1">
      <c r="A385" s="261"/>
      <c r="B385" s="261"/>
      <c r="C385" s="257" t="s">
        <v>1036</v>
      </c>
      <c r="D385" s="342"/>
      <c r="E385" s="343"/>
      <c r="F385" s="342"/>
    </row>
    <row r="386" spans="1:6">
      <c r="A386" s="501">
        <v>360</v>
      </c>
      <c r="B386" s="71" t="s">
        <v>1135</v>
      </c>
      <c r="C386" s="33" t="s">
        <v>1136</v>
      </c>
      <c r="D386" s="130">
        <v>350</v>
      </c>
      <c r="E386" s="500">
        <v>0</v>
      </c>
      <c r="F386" s="158">
        <f t="shared" si="10"/>
        <v>350</v>
      </c>
    </row>
    <row r="387" spans="1:6">
      <c r="A387" s="501">
        <v>361</v>
      </c>
      <c r="B387" s="71" t="s">
        <v>1137</v>
      </c>
      <c r="C387" s="33" t="s">
        <v>1138</v>
      </c>
      <c r="D387" s="130">
        <v>150</v>
      </c>
      <c r="E387" s="500">
        <v>0</v>
      </c>
      <c r="F387" s="158">
        <f t="shared" si="10"/>
        <v>150</v>
      </c>
    </row>
    <row r="388" spans="1:6">
      <c r="A388" s="501">
        <v>362</v>
      </c>
      <c r="B388" s="71" t="s">
        <v>1139</v>
      </c>
      <c r="C388" s="33" t="s">
        <v>1140</v>
      </c>
      <c r="D388" s="130">
        <v>100</v>
      </c>
      <c r="E388" s="500">
        <v>0</v>
      </c>
      <c r="F388" s="158">
        <f t="shared" si="10"/>
        <v>100</v>
      </c>
    </row>
    <row r="389" spans="1:6">
      <c r="A389" s="501">
        <v>363</v>
      </c>
      <c r="B389" s="71" t="s">
        <v>84</v>
      </c>
      <c r="C389" s="33" t="s">
        <v>1143</v>
      </c>
      <c r="D389" s="130">
        <v>100</v>
      </c>
      <c r="E389" s="500">
        <v>0</v>
      </c>
      <c r="F389" s="158">
        <f t="shared" si="10"/>
        <v>100</v>
      </c>
    </row>
    <row r="390" spans="1:6">
      <c r="A390" s="501">
        <v>364</v>
      </c>
      <c r="B390" s="71" t="s">
        <v>1144</v>
      </c>
      <c r="C390" s="33" t="s">
        <v>1145</v>
      </c>
      <c r="D390" s="130">
        <v>700</v>
      </c>
      <c r="E390" s="500">
        <v>0</v>
      </c>
      <c r="F390" s="158">
        <f t="shared" si="10"/>
        <v>700</v>
      </c>
    </row>
    <row r="391" spans="1:6" s="323" customFormat="1">
      <c r="A391" s="261"/>
      <c r="B391" s="261"/>
      <c r="C391" s="257" t="s">
        <v>1043</v>
      </c>
      <c r="D391" s="342"/>
      <c r="E391" s="343"/>
      <c r="F391" s="342"/>
    </row>
    <row r="392" spans="1:6">
      <c r="A392" s="501">
        <v>365</v>
      </c>
      <c r="B392" s="269" t="s">
        <v>1148</v>
      </c>
      <c r="C392" s="33" t="s">
        <v>63</v>
      </c>
      <c r="D392" s="130">
        <v>500</v>
      </c>
      <c r="E392" s="500">
        <v>0</v>
      </c>
      <c r="F392" s="158">
        <f t="shared" ref="F392:F455" si="11">E392+D392</f>
        <v>500</v>
      </c>
    </row>
    <row r="393" spans="1:6">
      <c r="A393" s="501">
        <v>366</v>
      </c>
      <c r="B393" s="269" t="s">
        <v>1151</v>
      </c>
      <c r="C393" s="33" t="s">
        <v>1152</v>
      </c>
      <c r="D393" s="130">
        <v>250</v>
      </c>
      <c r="E393" s="500">
        <v>0</v>
      </c>
      <c r="F393" s="158">
        <f t="shared" si="11"/>
        <v>250</v>
      </c>
    </row>
    <row r="394" spans="1:6">
      <c r="A394" s="501">
        <v>367</v>
      </c>
      <c r="B394" s="269" t="s">
        <v>64</v>
      </c>
      <c r="C394" s="33" t="s">
        <v>65</v>
      </c>
      <c r="D394" s="130">
        <v>150</v>
      </c>
      <c r="E394" s="500">
        <v>0</v>
      </c>
      <c r="F394" s="158">
        <f t="shared" si="11"/>
        <v>150</v>
      </c>
    </row>
    <row r="395" spans="1:6">
      <c r="A395" s="501">
        <v>368</v>
      </c>
      <c r="B395" s="71" t="s">
        <v>1153</v>
      </c>
      <c r="C395" s="33" t="s">
        <v>1142</v>
      </c>
      <c r="D395" s="130">
        <v>200</v>
      </c>
      <c r="E395" s="500">
        <v>0</v>
      </c>
      <c r="F395" s="158">
        <f t="shared" si="11"/>
        <v>200</v>
      </c>
    </row>
    <row r="396" spans="1:6">
      <c r="A396" s="501">
        <v>369</v>
      </c>
      <c r="B396" s="71" t="s">
        <v>82</v>
      </c>
      <c r="C396" s="33" t="s">
        <v>91</v>
      </c>
      <c r="D396" s="130">
        <v>200</v>
      </c>
      <c r="E396" s="500">
        <v>0</v>
      </c>
      <c r="F396" s="158">
        <f t="shared" si="11"/>
        <v>200</v>
      </c>
    </row>
    <row r="397" spans="1:6">
      <c r="A397" s="501">
        <v>370</v>
      </c>
      <c r="B397" s="269" t="s">
        <v>1156</v>
      </c>
      <c r="C397" s="33" t="s">
        <v>1157</v>
      </c>
      <c r="D397" s="130">
        <v>800</v>
      </c>
      <c r="E397" s="500">
        <v>0</v>
      </c>
      <c r="F397" s="158">
        <f t="shared" si="11"/>
        <v>800</v>
      </c>
    </row>
    <row r="398" spans="1:6" ht="23.25" customHeight="1">
      <c r="A398" s="501">
        <v>371</v>
      </c>
      <c r="B398" s="269" t="s">
        <v>1158</v>
      </c>
      <c r="C398" s="33" t="s">
        <v>1159</v>
      </c>
      <c r="D398" s="130">
        <v>200</v>
      </c>
      <c r="E398" s="500">
        <v>0</v>
      </c>
      <c r="F398" s="158">
        <f t="shared" si="11"/>
        <v>200</v>
      </c>
    </row>
    <row r="399" spans="1:6">
      <c r="A399" s="501">
        <v>372</v>
      </c>
      <c r="B399" s="269" t="s">
        <v>1160</v>
      </c>
      <c r="C399" s="33" t="s">
        <v>1161</v>
      </c>
      <c r="D399" s="130">
        <v>300</v>
      </c>
      <c r="E399" s="500">
        <v>0</v>
      </c>
      <c r="F399" s="158">
        <f t="shared" si="11"/>
        <v>300</v>
      </c>
    </row>
    <row r="400" spans="1:6">
      <c r="A400" s="501">
        <v>373</v>
      </c>
      <c r="B400" s="269" t="s">
        <v>1162</v>
      </c>
      <c r="C400" s="33" t="s">
        <v>1163</v>
      </c>
      <c r="D400" s="130">
        <v>300</v>
      </c>
      <c r="E400" s="500">
        <v>0</v>
      </c>
      <c r="F400" s="158">
        <f t="shared" si="11"/>
        <v>300</v>
      </c>
    </row>
    <row r="401" spans="1:6">
      <c r="A401" s="501">
        <v>374</v>
      </c>
      <c r="B401" s="292" t="s">
        <v>1164</v>
      </c>
      <c r="C401" s="293" t="s">
        <v>1165</v>
      </c>
      <c r="D401" s="130">
        <v>350</v>
      </c>
      <c r="E401" s="500">
        <v>0</v>
      </c>
      <c r="F401" s="158">
        <f t="shared" si="11"/>
        <v>350</v>
      </c>
    </row>
    <row r="402" spans="1:6">
      <c r="A402" s="501">
        <v>375</v>
      </c>
      <c r="B402" s="269" t="s">
        <v>1166</v>
      </c>
      <c r="C402" s="33" t="s">
        <v>1167</v>
      </c>
      <c r="D402" s="130">
        <v>350</v>
      </c>
      <c r="E402" s="500">
        <v>0</v>
      </c>
      <c r="F402" s="158">
        <f t="shared" si="11"/>
        <v>350</v>
      </c>
    </row>
    <row r="403" spans="1:6">
      <c r="A403" s="501">
        <v>376</v>
      </c>
      <c r="B403" s="269" t="s">
        <v>1168</v>
      </c>
      <c r="C403" s="33" t="s">
        <v>1169</v>
      </c>
      <c r="D403" s="130">
        <v>250</v>
      </c>
      <c r="E403" s="500">
        <v>0</v>
      </c>
      <c r="F403" s="158">
        <f t="shared" si="11"/>
        <v>250</v>
      </c>
    </row>
    <row r="404" spans="1:6">
      <c r="A404" s="501">
        <v>377</v>
      </c>
      <c r="B404" s="269" t="s">
        <v>1170</v>
      </c>
      <c r="C404" s="33" t="s">
        <v>1171</v>
      </c>
      <c r="D404" s="130">
        <v>250</v>
      </c>
      <c r="E404" s="500">
        <v>0</v>
      </c>
      <c r="F404" s="158">
        <f t="shared" si="11"/>
        <v>250</v>
      </c>
    </row>
    <row r="405" spans="1:6">
      <c r="A405" s="501">
        <v>378</v>
      </c>
      <c r="B405" s="269" t="s">
        <v>1172</v>
      </c>
      <c r="C405" s="33" t="s">
        <v>1173</v>
      </c>
      <c r="D405" s="130">
        <v>250</v>
      </c>
      <c r="E405" s="500">
        <v>0</v>
      </c>
      <c r="F405" s="158">
        <f t="shared" si="11"/>
        <v>250</v>
      </c>
    </row>
    <row r="406" spans="1:6">
      <c r="A406" s="501">
        <v>379</v>
      </c>
      <c r="B406" s="269" t="s">
        <v>1174</v>
      </c>
      <c r="C406" s="33" t="s">
        <v>1175</v>
      </c>
      <c r="D406" s="130">
        <v>250</v>
      </c>
      <c r="E406" s="500">
        <v>0</v>
      </c>
      <c r="F406" s="158">
        <f t="shared" si="11"/>
        <v>250</v>
      </c>
    </row>
    <row r="407" spans="1:6" s="323" customFormat="1">
      <c r="A407" s="261"/>
      <c r="B407" s="261"/>
      <c r="C407" s="257" t="s">
        <v>1176</v>
      </c>
      <c r="D407" s="342"/>
      <c r="E407" s="343"/>
      <c r="F407" s="342"/>
    </row>
    <row r="408" spans="1:6">
      <c r="A408" s="501">
        <v>380</v>
      </c>
      <c r="B408" s="275" t="s">
        <v>53</v>
      </c>
      <c r="C408" s="33" t="s">
        <v>126</v>
      </c>
      <c r="D408" s="130">
        <v>200</v>
      </c>
      <c r="E408" s="500">
        <v>0</v>
      </c>
      <c r="F408" s="158">
        <f t="shared" si="11"/>
        <v>200</v>
      </c>
    </row>
    <row r="409" spans="1:6">
      <c r="A409" s="501">
        <v>381</v>
      </c>
      <c r="B409" s="71" t="s">
        <v>1179</v>
      </c>
      <c r="C409" s="33" t="s">
        <v>1180</v>
      </c>
      <c r="D409" s="130">
        <v>250</v>
      </c>
      <c r="E409" s="500">
        <v>0</v>
      </c>
      <c r="F409" s="158">
        <f t="shared" si="11"/>
        <v>250</v>
      </c>
    </row>
    <row r="410" spans="1:6">
      <c r="A410" s="501">
        <v>382</v>
      </c>
      <c r="B410" s="275" t="s">
        <v>1183</v>
      </c>
      <c r="C410" s="33" t="s">
        <v>1184</v>
      </c>
      <c r="D410" s="130">
        <v>100</v>
      </c>
      <c r="E410" s="500">
        <v>0</v>
      </c>
      <c r="F410" s="158">
        <f t="shared" si="11"/>
        <v>100</v>
      </c>
    </row>
    <row r="411" spans="1:6">
      <c r="A411" s="501">
        <v>383</v>
      </c>
      <c r="B411" s="71" t="s">
        <v>134</v>
      </c>
      <c r="C411" s="33" t="s">
        <v>135</v>
      </c>
      <c r="D411" s="130">
        <v>200</v>
      </c>
      <c r="E411" s="500">
        <v>0</v>
      </c>
      <c r="F411" s="158">
        <f t="shared" si="11"/>
        <v>200</v>
      </c>
    </row>
    <row r="412" spans="1:6">
      <c r="A412" s="501">
        <v>384</v>
      </c>
      <c r="B412" s="275" t="s">
        <v>1188</v>
      </c>
      <c r="C412" s="33" t="s">
        <v>1189</v>
      </c>
      <c r="D412" s="130">
        <v>150</v>
      </c>
      <c r="E412" s="500">
        <v>0</v>
      </c>
      <c r="F412" s="158">
        <f t="shared" si="11"/>
        <v>150</v>
      </c>
    </row>
    <row r="413" spans="1:6">
      <c r="A413" s="501">
        <v>385</v>
      </c>
      <c r="B413" s="275" t="s">
        <v>1190</v>
      </c>
      <c r="C413" s="33" t="s">
        <v>1191</v>
      </c>
      <c r="D413" s="130">
        <v>300</v>
      </c>
      <c r="E413" s="500">
        <v>0</v>
      </c>
      <c r="F413" s="158">
        <f t="shared" si="11"/>
        <v>300</v>
      </c>
    </row>
    <row r="414" spans="1:6" ht="30">
      <c r="A414" s="501">
        <v>386</v>
      </c>
      <c r="B414" s="275" t="s">
        <v>1192</v>
      </c>
      <c r="C414" s="33" t="s">
        <v>1193</v>
      </c>
      <c r="D414" s="130">
        <v>300</v>
      </c>
      <c r="E414" s="500">
        <v>0</v>
      </c>
      <c r="F414" s="158">
        <f t="shared" si="11"/>
        <v>300</v>
      </c>
    </row>
    <row r="415" spans="1:6">
      <c r="A415" s="501">
        <v>387</v>
      </c>
      <c r="B415" s="275" t="s">
        <v>1194</v>
      </c>
      <c r="C415" s="33" t="s">
        <v>1195</v>
      </c>
      <c r="D415" s="130">
        <v>450</v>
      </c>
      <c r="E415" s="500">
        <v>0</v>
      </c>
      <c r="F415" s="158">
        <f t="shared" si="11"/>
        <v>450</v>
      </c>
    </row>
    <row r="416" spans="1:6">
      <c r="A416" s="501">
        <v>388</v>
      </c>
      <c r="B416" s="275" t="s">
        <v>1196</v>
      </c>
      <c r="C416" s="33" t="s">
        <v>1197</v>
      </c>
      <c r="D416" s="130">
        <v>150</v>
      </c>
      <c r="E416" s="500">
        <v>0</v>
      </c>
      <c r="F416" s="158">
        <f t="shared" si="11"/>
        <v>150</v>
      </c>
    </row>
    <row r="417" spans="1:6">
      <c r="A417" s="501">
        <v>389</v>
      </c>
      <c r="B417" s="79" t="s">
        <v>2808</v>
      </c>
      <c r="C417" s="79" t="s">
        <v>1199</v>
      </c>
      <c r="D417" s="130">
        <v>100</v>
      </c>
      <c r="E417" s="500">
        <v>0</v>
      </c>
      <c r="F417" s="158">
        <f t="shared" si="11"/>
        <v>100</v>
      </c>
    </row>
    <row r="418" spans="1:6">
      <c r="A418" s="501">
        <v>390</v>
      </c>
      <c r="B418" s="79" t="s">
        <v>1200</v>
      </c>
      <c r="C418" s="79" t="s">
        <v>1201</v>
      </c>
      <c r="D418" s="130">
        <v>500</v>
      </c>
      <c r="E418" s="500">
        <v>0</v>
      </c>
      <c r="F418" s="158">
        <f t="shared" si="11"/>
        <v>500</v>
      </c>
    </row>
    <row r="419" spans="1:6">
      <c r="A419" s="501">
        <v>391</v>
      </c>
      <c r="B419" s="79" t="s">
        <v>1202</v>
      </c>
      <c r="C419" s="79" t="s">
        <v>1203</v>
      </c>
      <c r="D419" s="130">
        <v>1150</v>
      </c>
      <c r="E419" s="500">
        <v>0</v>
      </c>
      <c r="F419" s="158">
        <f t="shared" si="11"/>
        <v>1150</v>
      </c>
    </row>
    <row r="420" spans="1:6">
      <c r="A420" s="501">
        <v>392</v>
      </c>
      <c r="B420" s="79" t="s">
        <v>1204</v>
      </c>
      <c r="C420" s="79" t="s">
        <v>1205</v>
      </c>
      <c r="D420" s="130">
        <v>650</v>
      </c>
      <c r="E420" s="500">
        <v>0</v>
      </c>
      <c r="F420" s="158">
        <f t="shared" si="11"/>
        <v>650</v>
      </c>
    </row>
    <row r="421" spans="1:6">
      <c r="A421" s="501">
        <v>393</v>
      </c>
      <c r="B421" s="79" t="s">
        <v>1206</v>
      </c>
      <c r="C421" s="79" t="s">
        <v>1207</v>
      </c>
      <c r="D421" s="130">
        <v>950</v>
      </c>
      <c r="E421" s="500">
        <v>0</v>
      </c>
      <c r="F421" s="158">
        <f t="shared" si="11"/>
        <v>950</v>
      </c>
    </row>
    <row r="422" spans="1:6" s="323" customFormat="1">
      <c r="A422" s="261"/>
      <c r="B422" s="261"/>
      <c r="C422" s="257" t="s">
        <v>1185</v>
      </c>
      <c r="D422" s="342"/>
      <c r="E422" s="343"/>
      <c r="F422" s="342"/>
    </row>
    <row r="423" spans="1:6">
      <c r="A423" s="501">
        <v>394</v>
      </c>
      <c r="B423" s="275" t="s">
        <v>1210</v>
      </c>
      <c r="C423" s="33" t="s">
        <v>1211</v>
      </c>
      <c r="D423" s="130">
        <v>150</v>
      </c>
      <c r="E423" s="500">
        <v>0</v>
      </c>
      <c r="F423" s="158">
        <f t="shared" si="11"/>
        <v>150</v>
      </c>
    </row>
    <row r="424" spans="1:6">
      <c r="A424" s="501">
        <v>395</v>
      </c>
      <c r="B424" s="275" t="s">
        <v>1212</v>
      </c>
      <c r="C424" s="33" t="s">
        <v>1213</v>
      </c>
      <c r="D424" s="130">
        <v>150</v>
      </c>
      <c r="E424" s="500">
        <v>0</v>
      </c>
      <c r="F424" s="158">
        <f t="shared" si="11"/>
        <v>150</v>
      </c>
    </row>
    <row r="425" spans="1:6">
      <c r="A425" s="501">
        <v>396</v>
      </c>
      <c r="B425" s="275" t="s">
        <v>59</v>
      </c>
      <c r="C425" s="33" t="s">
        <v>60</v>
      </c>
      <c r="D425" s="130">
        <v>100</v>
      </c>
      <c r="E425" s="500">
        <v>0</v>
      </c>
      <c r="F425" s="158">
        <f t="shared" si="11"/>
        <v>100</v>
      </c>
    </row>
    <row r="426" spans="1:6">
      <c r="A426" s="501">
        <v>397</v>
      </c>
      <c r="B426" s="275" t="s">
        <v>1218</v>
      </c>
      <c r="C426" s="33" t="s">
        <v>1219</v>
      </c>
      <c r="D426" s="130">
        <v>150</v>
      </c>
      <c r="E426" s="500">
        <v>0</v>
      </c>
      <c r="F426" s="158">
        <f t="shared" si="11"/>
        <v>150</v>
      </c>
    </row>
    <row r="427" spans="1:6">
      <c r="A427" s="501">
        <v>398</v>
      </c>
      <c r="B427" s="275" t="s">
        <v>1220</v>
      </c>
      <c r="C427" s="33" t="s">
        <v>1221</v>
      </c>
      <c r="D427" s="130">
        <v>150</v>
      </c>
      <c r="E427" s="500">
        <v>0</v>
      </c>
      <c r="F427" s="158">
        <f t="shared" si="11"/>
        <v>150</v>
      </c>
    </row>
    <row r="428" spans="1:6">
      <c r="A428" s="501">
        <v>399</v>
      </c>
      <c r="B428" s="275" t="s">
        <v>1224</v>
      </c>
      <c r="C428" s="33" t="s">
        <v>1225</v>
      </c>
      <c r="D428" s="130">
        <v>150</v>
      </c>
      <c r="E428" s="500">
        <v>0</v>
      </c>
      <c r="F428" s="158">
        <f t="shared" si="11"/>
        <v>150</v>
      </c>
    </row>
    <row r="429" spans="1:6">
      <c r="A429" s="501">
        <v>400</v>
      </c>
      <c r="B429" s="275" t="s">
        <v>1226</v>
      </c>
      <c r="C429" s="33" t="s">
        <v>1227</v>
      </c>
      <c r="D429" s="130">
        <v>150</v>
      </c>
      <c r="E429" s="500">
        <v>0</v>
      </c>
      <c r="F429" s="158">
        <f t="shared" si="11"/>
        <v>150</v>
      </c>
    </row>
    <row r="430" spans="1:6">
      <c r="A430" s="501">
        <v>401</v>
      </c>
      <c r="B430" s="275" t="s">
        <v>57</v>
      </c>
      <c r="C430" s="33" t="s">
        <v>58</v>
      </c>
      <c r="D430" s="130">
        <v>100</v>
      </c>
      <c r="E430" s="500">
        <v>0</v>
      </c>
      <c r="F430" s="158">
        <f t="shared" si="11"/>
        <v>100</v>
      </c>
    </row>
    <row r="431" spans="1:6">
      <c r="A431" s="501">
        <v>402</v>
      </c>
      <c r="B431" s="275" t="s">
        <v>1230</v>
      </c>
      <c r="C431" s="33" t="s">
        <v>1231</v>
      </c>
      <c r="D431" s="130">
        <v>150</v>
      </c>
      <c r="E431" s="500">
        <v>0</v>
      </c>
      <c r="F431" s="158">
        <f t="shared" si="11"/>
        <v>150</v>
      </c>
    </row>
    <row r="432" spans="1:6">
      <c r="A432" s="501">
        <v>403</v>
      </c>
      <c r="B432" s="275" t="s">
        <v>1232</v>
      </c>
      <c r="C432" s="33" t="s">
        <v>1233</v>
      </c>
      <c r="D432" s="130">
        <v>150</v>
      </c>
      <c r="E432" s="500">
        <v>0</v>
      </c>
      <c r="F432" s="158">
        <f t="shared" si="11"/>
        <v>150</v>
      </c>
    </row>
    <row r="433" spans="1:6">
      <c r="A433" s="501">
        <v>404</v>
      </c>
      <c r="B433" s="275" t="s">
        <v>1235</v>
      </c>
      <c r="C433" s="33" t="s">
        <v>1236</v>
      </c>
      <c r="D433" s="130">
        <v>150</v>
      </c>
      <c r="E433" s="500">
        <v>0</v>
      </c>
      <c r="F433" s="158">
        <f t="shared" si="11"/>
        <v>150</v>
      </c>
    </row>
    <row r="434" spans="1:6">
      <c r="A434" s="501">
        <v>405</v>
      </c>
      <c r="B434" s="275" t="s">
        <v>1239</v>
      </c>
      <c r="C434" s="33" t="s">
        <v>1240</v>
      </c>
      <c r="D434" s="130">
        <v>150</v>
      </c>
      <c r="E434" s="500">
        <v>0</v>
      </c>
      <c r="F434" s="158">
        <f t="shared" si="11"/>
        <v>150</v>
      </c>
    </row>
    <row r="435" spans="1:6">
      <c r="A435" s="501">
        <v>406</v>
      </c>
      <c r="B435" s="275" t="s">
        <v>1228</v>
      </c>
      <c r="C435" s="33" t="s">
        <v>1243</v>
      </c>
      <c r="D435" s="130">
        <v>150</v>
      </c>
      <c r="E435" s="500">
        <v>0</v>
      </c>
      <c r="F435" s="158">
        <f t="shared" si="11"/>
        <v>150</v>
      </c>
    </row>
    <row r="436" spans="1:6">
      <c r="A436" s="501">
        <v>407</v>
      </c>
      <c r="B436" s="275" t="s">
        <v>1216</v>
      </c>
      <c r="C436" s="33" t="s">
        <v>1217</v>
      </c>
      <c r="D436" s="130">
        <v>150</v>
      </c>
      <c r="E436" s="500">
        <v>0</v>
      </c>
      <c r="F436" s="158">
        <f t="shared" si="11"/>
        <v>150</v>
      </c>
    </row>
    <row r="437" spans="1:6">
      <c r="A437" s="501">
        <v>408</v>
      </c>
      <c r="B437" s="275" t="s">
        <v>1222</v>
      </c>
      <c r="C437" s="33" t="s">
        <v>1223</v>
      </c>
      <c r="D437" s="130">
        <v>150</v>
      </c>
      <c r="E437" s="500">
        <v>0</v>
      </c>
      <c r="F437" s="158">
        <f t="shared" si="11"/>
        <v>150</v>
      </c>
    </row>
    <row r="438" spans="1:6">
      <c r="A438" s="501">
        <v>409</v>
      </c>
      <c r="B438" s="275" t="s">
        <v>1237</v>
      </c>
      <c r="C438" s="33" t="s">
        <v>1238</v>
      </c>
      <c r="D438" s="130">
        <v>150</v>
      </c>
      <c r="E438" s="500">
        <v>0</v>
      </c>
      <c r="F438" s="158">
        <f t="shared" si="11"/>
        <v>150</v>
      </c>
    </row>
    <row r="439" spans="1:6">
      <c r="A439" s="501">
        <v>410</v>
      </c>
      <c r="B439" s="275" t="s">
        <v>1241</v>
      </c>
      <c r="C439" s="33" t="s">
        <v>1252</v>
      </c>
      <c r="D439" s="130">
        <v>250</v>
      </c>
      <c r="E439" s="500">
        <v>0</v>
      </c>
      <c r="F439" s="158">
        <f t="shared" si="11"/>
        <v>250</v>
      </c>
    </row>
    <row r="440" spans="1:6">
      <c r="A440" s="501">
        <v>411</v>
      </c>
      <c r="B440" s="275" t="s">
        <v>1254</v>
      </c>
      <c r="C440" s="33" t="s">
        <v>1255</v>
      </c>
      <c r="D440" s="130">
        <v>200</v>
      </c>
      <c r="E440" s="500">
        <v>0</v>
      </c>
      <c r="F440" s="158">
        <f t="shared" si="11"/>
        <v>200</v>
      </c>
    </row>
    <row r="441" spans="1:6">
      <c r="A441" s="501">
        <v>412</v>
      </c>
      <c r="B441" s="275" t="s">
        <v>1214</v>
      </c>
      <c r="C441" s="33" t="s">
        <v>1258</v>
      </c>
      <c r="D441" s="130">
        <v>200</v>
      </c>
      <c r="E441" s="500">
        <v>0</v>
      </c>
      <c r="F441" s="158">
        <f t="shared" si="11"/>
        <v>200</v>
      </c>
    </row>
    <row r="442" spans="1:6">
      <c r="A442" s="501">
        <v>413</v>
      </c>
      <c r="B442" s="275" t="s">
        <v>1259</v>
      </c>
      <c r="C442" s="33" t="s">
        <v>1260</v>
      </c>
      <c r="D442" s="130">
        <v>350</v>
      </c>
      <c r="E442" s="500">
        <v>0</v>
      </c>
      <c r="F442" s="158">
        <f t="shared" si="11"/>
        <v>350</v>
      </c>
    </row>
    <row r="443" spans="1:6">
      <c r="A443" s="501">
        <v>414</v>
      </c>
      <c r="B443" s="275" t="s">
        <v>1261</v>
      </c>
      <c r="C443" s="33" t="s">
        <v>1263</v>
      </c>
      <c r="D443" s="130">
        <v>250</v>
      </c>
      <c r="E443" s="500">
        <v>0</v>
      </c>
      <c r="F443" s="158">
        <f t="shared" si="11"/>
        <v>250</v>
      </c>
    </row>
    <row r="444" spans="1:6">
      <c r="A444" s="501">
        <v>415</v>
      </c>
      <c r="B444" s="275" t="s">
        <v>1266</v>
      </c>
      <c r="C444" s="33" t="s">
        <v>1267</v>
      </c>
      <c r="D444" s="130">
        <v>100</v>
      </c>
      <c r="E444" s="500">
        <v>0</v>
      </c>
      <c r="F444" s="158">
        <f t="shared" si="11"/>
        <v>100</v>
      </c>
    </row>
    <row r="445" spans="1:6">
      <c r="A445" s="501">
        <v>416</v>
      </c>
      <c r="B445" s="275" t="s">
        <v>1268</v>
      </c>
      <c r="C445" s="33" t="s">
        <v>1269</v>
      </c>
      <c r="D445" s="130">
        <v>200</v>
      </c>
      <c r="E445" s="500">
        <v>0</v>
      </c>
      <c r="F445" s="158">
        <f t="shared" si="11"/>
        <v>200</v>
      </c>
    </row>
    <row r="446" spans="1:6">
      <c r="A446" s="501">
        <v>417</v>
      </c>
      <c r="B446" s="275" t="s">
        <v>1270</v>
      </c>
      <c r="C446" s="33" t="s">
        <v>1271</v>
      </c>
      <c r="D446" s="130">
        <v>350</v>
      </c>
      <c r="E446" s="500">
        <v>0</v>
      </c>
      <c r="F446" s="158">
        <f t="shared" si="11"/>
        <v>350</v>
      </c>
    </row>
    <row r="447" spans="1:6">
      <c r="A447" s="501">
        <v>418</v>
      </c>
      <c r="B447" s="275" t="s">
        <v>1272</v>
      </c>
      <c r="C447" s="33" t="s">
        <v>1273</v>
      </c>
      <c r="D447" s="130">
        <v>250</v>
      </c>
      <c r="E447" s="500">
        <v>0</v>
      </c>
      <c r="F447" s="158">
        <f t="shared" si="11"/>
        <v>250</v>
      </c>
    </row>
    <row r="448" spans="1:6">
      <c r="A448" s="501">
        <v>419</v>
      </c>
      <c r="B448" s="292" t="s">
        <v>1274</v>
      </c>
      <c r="C448" s="293" t="s">
        <v>1275</v>
      </c>
      <c r="D448" s="130">
        <v>150</v>
      </c>
      <c r="E448" s="500">
        <v>0</v>
      </c>
      <c r="F448" s="158">
        <f t="shared" si="11"/>
        <v>150</v>
      </c>
    </row>
    <row r="449" spans="1:6">
      <c r="A449" s="501">
        <v>420</v>
      </c>
      <c r="B449" s="275" t="s">
        <v>1276</v>
      </c>
      <c r="C449" s="33" t="s">
        <v>1277</v>
      </c>
      <c r="D449" s="130">
        <v>150</v>
      </c>
      <c r="E449" s="500">
        <v>0</v>
      </c>
      <c r="F449" s="158">
        <f t="shared" si="11"/>
        <v>150</v>
      </c>
    </row>
    <row r="450" spans="1:6">
      <c r="A450" s="501">
        <v>421</v>
      </c>
      <c r="B450" s="275" t="s">
        <v>1278</v>
      </c>
      <c r="C450" s="33" t="s">
        <v>1279</v>
      </c>
      <c r="D450" s="130">
        <v>150</v>
      </c>
      <c r="E450" s="500">
        <v>0</v>
      </c>
      <c r="F450" s="158">
        <f t="shared" si="11"/>
        <v>150</v>
      </c>
    </row>
    <row r="451" spans="1:6">
      <c r="A451" s="501">
        <v>422</v>
      </c>
      <c r="B451" s="275" t="s">
        <v>1280</v>
      </c>
      <c r="C451" s="33" t="s">
        <v>1281</v>
      </c>
      <c r="D451" s="130">
        <v>250</v>
      </c>
      <c r="E451" s="500">
        <v>0</v>
      </c>
      <c r="F451" s="158">
        <f t="shared" si="11"/>
        <v>250</v>
      </c>
    </row>
    <row r="452" spans="1:6">
      <c r="A452" s="501">
        <v>423</v>
      </c>
      <c r="B452" s="275" t="s">
        <v>1282</v>
      </c>
      <c r="C452" s="33" t="s">
        <v>1283</v>
      </c>
      <c r="D452" s="130">
        <v>200</v>
      </c>
      <c r="E452" s="500">
        <v>0</v>
      </c>
      <c r="F452" s="158">
        <f t="shared" si="11"/>
        <v>200</v>
      </c>
    </row>
    <row r="453" spans="1:6">
      <c r="A453" s="501">
        <v>424</v>
      </c>
      <c r="B453" s="275" t="s">
        <v>1284</v>
      </c>
      <c r="C453" s="33" t="s">
        <v>1285</v>
      </c>
      <c r="D453" s="130">
        <v>150</v>
      </c>
      <c r="E453" s="500">
        <v>0</v>
      </c>
      <c r="F453" s="158">
        <f t="shared" si="11"/>
        <v>150</v>
      </c>
    </row>
    <row r="454" spans="1:6">
      <c r="A454" s="501">
        <v>425</v>
      </c>
      <c r="B454" s="275" t="s">
        <v>1286</v>
      </c>
      <c r="C454" s="33" t="s">
        <v>1287</v>
      </c>
      <c r="D454" s="130">
        <v>300</v>
      </c>
      <c r="E454" s="500">
        <v>0</v>
      </c>
      <c r="F454" s="158">
        <f t="shared" si="11"/>
        <v>300</v>
      </c>
    </row>
    <row r="455" spans="1:6">
      <c r="A455" s="501">
        <v>426</v>
      </c>
      <c r="B455" s="275" t="s">
        <v>1288</v>
      </c>
      <c r="C455" s="33" t="s">
        <v>1289</v>
      </c>
      <c r="D455" s="130">
        <v>150</v>
      </c>
      <c r="E455" s="500">
        <v>0</v>
      </c>
      <c r="F455" s="158">
        <f t="shared" si="11"/>
        <v>150</v>
      </c>
    </row>
    <row r="456" spans="1:6">
      <c r="A456" s="501">
        <v>427</v>
      </c>
      <c r="B456" s="275" t="s">
        <v>1290</v>
      </c>
      <c r="C456" s="33" t="s">
        <v>1291</v>
      </c>
      <c r="D456" s="130">
        <v>400</v>
      </c>
      <c r="E456" s="500">
        <v>0</v>
      </c>
      <c r="F456" s="158">
        <f t="shared" ref="F456:F519" si="12">E456+D456</f>
        <v>400</v>
      </c>
    </row>
    <row r="457" spans="1:6">
      <c r="A457" s="501">
        <v>428</v>
      </c>
      <c r="B457" s="275" t="s">
        <v>1292</v>
      </c>
      <c r="C457" s="33" t="s">
        <v>1293</v>
      </c>
      <c r="D457" s="130">
        <v>100</v>
      </c>
      <c r="E457" s="500">
        <v>0</v>
      </c>
      <c r="F457" s="158">
        <f t="shared" si="12"/>
        <v>100</v>
      </c>
    </row>
    <row r="458" spans="1:6">
      <c r="A458" s="501">
        <v>429</v>
      </c>
      <c r="B458" s="275" t="s">
        <v>1181</v>
      </c>
      <c r="C458" s="33" t="s">
        <v>1182</v>
      </c>
      <c r="D458" s="130">
        <v>300</v>
      </c>
      <c r="E458" s="500">
        <v>0</v>
      </c>
      <c r="F458" s="158">
        <f t="shared" si="12"/>
        <v>300</v>
      </c>
    </row>
    <row r="459" spans="1:6" s="323" customFormat="1">
      <c r="A459" s="261"/>
      <c r="B459" s="261"/>
      <c r="C459" s="257" t="s">
        <v>1296</v>
      </c>
      <c r="D459" s="342"/>
      <c r="E459" s="343"/>
      <c r="F459" s="342"/>
    </row>
    <row r="460" spans="1:6">
      <c r="A460" s="501">
        <v>430</v>
      </c>
      <c r="B460" s="275" t="s">
        <v>1298</v>
      </c>
      <c r="C460" s="272" t="s">
        <v>1299</v>
      </c>
      <c r="D460" s="130">
        <v>450</v>
      </c>
      <c r="E460" s="500">
        <v>0</v>
      </c>
      <c r="F460" s="158">
        <f t="shared" si="12"/>
        <v>450</v>
      </c>
    </row>
    <row r="461" spans="1:6">
      <c r="A461" s="501">
        <v>431</v>
      </c>
      <c r="B461" s="269" t="s">
        <v>1300</v>
      </c>
      <c r="C461" s="272" t="s">
        <v>1301</v>
      </c>
      <c r="D461" s="130">
        <v>550</v>
      </c>
      <c r="E461" s="500">
        <v>0</v>
      </c>
      <c r="F461" s="158">
        <f t="shared" si="12"/>
        <v>550</v>
      </c>
    </row>
    <row r="462" spans="1:6">
      <c r="A462" s="501">
        <v>432</v>
      </c>
      <c r="B462" s="269" t="s">
        <v>1302</v>
      </c>
      <c r="C462" s="272" t="s">
        <v>1295</v>
      </c>
      <c r="D462" s="130">
        <v>550</v>
      </c>
      <c r="E462" s="500">
        <v>0</v>
      </c>
      <c r="F462" s="158">
        <f t="shared" si="12"/>
        <v>550</v>
      </c>
    </row>
    <row r="463" spans="1:6">
      <c r="A463" s="501">
        <v>433</v>
      </c>
      <c r="B463" s="269" t="s">
        <v>1303</v>
      </c>
      <c r="C463" s="272" t="s">
        <v>1304</v>
      </c>
      <c r="D463" s="130">
        <v>550</v>
      </c>
      <c r="E463" s="500">
        <v>0</v>
      </c>
      <c r="F463" s="158">
        <f t="shared" si="12"/>
        <v>550</v>
      </c>
    </row>
    <row r="464" spans="1:6">
      <c r="A464" s="501">
        <v>434</v>
      </c>
      <c r="B464" s="269" t="s">
        <v>1305</v>
      </c>
      <c r="C464" s="272" t="s">
        <v>1306</v>
      </c>
      <c r="D464" s="130">
        <v>550</v>
      </c>
      <c r="E464" s="500">
        <v>0</v>
      </c>
      <c r="F464" s="158">
        <f t="shared" si="12"/>
        <v>550</v>
      </c>
    </row>
    <row r="465" spans="1:6" s="85" customFormat="1">
      <c r="A465" s="501">
        <v>435</v>
      </c>
      <c r="B465" s="269" t="s">
        <v>1308</v>
      </c>
      <c r="C465" s="272" t="s">
        <v>1309</v>
      </c>
      <c r="D465" s="130">
        <v>550</v>
      </c>
      <c r="E465" s="500">
        <v>0</v>
      </c>
      <c r="F465" s="158">
        <f t="shared" si="12"/>
        <v>550</v>
      </c>
    </row>
    <row r="466" spans="1:6" s="85" customFormat="1">
      <c r="A466" s="501">
        <v>436</v>
      </c>
      <c r="B466" s="269" t="s">
        <v>1310</v>
      </c>
      <c r="C466" s="272" t="s">
        <v>1311</v>
      </c>
      <c r="D466" s="130">
        <v>450</v>
      </c>
      <c r="E466" s="500">
        <v>0</v>
      </c>
      <c r="F466" s="158">
        <f t="shared" si="12"/>
        <v>450</v>
      </c>
    </row>
    <row r="467" spans="1:6" s="323" customFormat="1">
      <c r="A467" s="261"/>
      <c r="B467" s="261"/>
      <c r="C467" s="294" t="s">
        <v>1314</v>
      </c>
      <c r="D467" s="342"/>
      <c r="E467" s="349"/>
      <c r="F467" s="342"/>
    </row>
    <row r="468" spans="1:6">
      <c r="A468" s="501">
        <v>437</v>
      </c>
      <c r="B468" s="275" t="s">
        <v>1315</v>
      </c>
      <c r="C468" s="295" t="s">
        <v>1316</v>
      </c>
      <c r="D468" s="130">
        <v>350</v>
      </c>
      <c r="E468" s="500">
        <v>0</v>
      </c>
      <c r="F468" s="158">
        <f t="shared" si="12"/>
        <v>350</v>
      </c>
    </row>
    <row r="469" spans="1:6">
      <c r="A469" s="501">
        <v>438</v>
      </c>
      <c r="B469" s="275" t="s">
        <v>1317</v>
      </c>
      <c r="C469" s="295" t="s">
        <v>1318</v>
      </c>
      <c r="D469" s="130">
        <v>350</v>
      </c>
      <c r="E469" s="500">
        <v>0</v>
      </c>
      <c r="F469" s="158">
        <f t="shared" si="12"/>
        <v>350</v>
      </c>
    </row>
    <row r="470" spans="1:6">
      <c r="A470" s="501">
        <v>439</v>
      </c>
      <c r="B470" s="296" t="s">
        <v>1319</v>
      </c>
      <c r="C470" s="297" t="s">
        <v>1320</v>
      </c>
      <c r="D470" s="130">
        <v>350</v>
      </c>
      <c r="E470" s="500">
        <v>0</v>
      </c>
      <c r="F470" s="158">
        <f t="shared" si="12"/>
        <v>350</v>
      </c>
    </row>
    <row r="471" spans="1:6">
      <c r="A471" s="501">
        <v>440</v>
      </c>
      <c r="B471" s="296" t="s">
        <v>1321</v>
      </c>
      <c r="C471" s="297" t="s">
        <v>1322</v>
      </c>
      <c r="D471" s="130">
        <v>350</v>
      </c>
      <c r="E471" s="500">
        <v>0</v>
      </c>
      <c r="F471" s="158">
        <f t="shared" si="12"/>
        <v>350</v>
      </c>
    </row>
    <row r="472" spans="1:6">
      <c r="A472" s="501">
        <v>441</v>
      </c>
      <c r="B472" s="296" t="s">
        <v>1323</v>
      </c>
      <c r="C472" s="297" t="s">
        <v>1324</v>
      </c>
      <c r="D472" s="130">
        <v>350</v>
      </c>
      <c r="E472" s="500">
        <v>0</v>
      </c>
      <c r="F472" s="158">
        <f t="shared" si="12"/>
        <v>350</v>
      </c>
    </row>
    <row r="473" spans="1:6">
      <c r="A473" s="501">
        <v>442</v>
      </c>
      <c r="B473" s="296" t="s">
        <v>1325</v>
      </c>
      <c r="C473" s="297" t="s">
        <v>1326</v>
      </c>
      <c r="D473" s="130">
        <v>400</v>
      </c>
      <c r="E473" s="500">
        <v>0</v>
      </c>
      <c r="F473" s="158">
        <f t="shared" si="12"/>
        <v>400</v>
      </c>
    </row>
    <row r="474" spans="1:6">
      <c r="A474" s="501">
        <v>443</v>
      </c>
      <c r="B474" s="296" t="s">
        <v>1327</v>
      </c>
      <c r="C474" s="297" t="s">
        <v>1328</v>
      </c>
      <c r="D474" s="130">
        <v>400</v>
      </c>
      <c r="E474" s="500">
        <v>0</v>
      </c>
      <c r="F474" s="158">
        <f t="shared" si="12"/>
        <v>400</v>
      </c>
    </row>
    <row r="475" spans="1:6">
      <c r="A475" s="501">
        <v>444</v>
      </c>
      <c r="B475" s="296" t="s">
        <v>1330</v>
      </c>
      <c r="C475" s="297" t="s">
        <v>1331</v>
      </c>
      <c r="D475" s="130">
        <v>450</v>
      </c>
      <c r="E475" s="500">
        <v>0</v>
      </c>
      <c r="F475" s="158">
        <f t="shared" si="12"/>
        <v>450</v>
      </c>
    </row>
    <row r="476" spans="1:6">
      <c r="A476" s="501">
        <v>445</v>
      </c>
      <c r="B476" s="296" t="s">
        <v>1332</v>
      </c>
      <c r="C476" s="297" t="s">
        <v>1333</v>
      </c>
      <c r="D476" s="130">
        <v>400</v>
      </c>
      <c r="E476" s="500">
        <v>0</v>
      </c>
      <c r="F476" s="158">
        <f t="shared" si="12"/>
        <v>400</v>
      </c>
    </row>
    <row r="477" spans="1:6">
      <c r="A477" s="501">
        <v>446</v>
      </c>
      <c r="B477" s="296" t="s">
        <v>1334</v>
      </c>
      <c r="C477" s="297" t="s">
        <v>1335</v>
      </c>
      <c r="D477" s="130">
        <v>450</v>
      </c>
      <c r="E477" s="500">
        <v>0</v>
      </c>
      <c r="F477" s="158">
        <f t="shared" si="12"/>
        <v>450</v>
      </c>
    </row>
    <row r="478" spans="1:6">
      <c r="A478" s="501">
        <v>447</v>
      </c>
      <c r="B478" s="296" t="s">
        <v>1336</v>
      </c>
      <c r="C478" s="297" t="s">
        <v>1337</v>
      </c>
      <c r="D478" s="130">
        <v>350</v>
      </c>
      <c r="E478" s="500">
        <v>0</v>
      </c>
      <c r="F478" s="158">
        <f t="shared" si="12"/>
        <v>350</v>
      </c>
    </row>
    <row r="479" spans="1:6">
      <c r="A479" s="501">
        <v>448</v>
      </c>
      <c r="B479" s="296" t="s">
        <v>1338</v>
      </c>
      <c r="C479" s="297" t="s">
        <v>1339</v>
      </c>
      <c r="D479" s="130">
        <v>350</v>
      </c>
      <c r="E479" s="500">
        <v>0</v>
      </c>
      <c r="F479" s="158">
        <f t="shared" si="12"/>
        <v>350</v>
      </c>
    </row>
    <row r="480" spans="1:6">
      <c r="A480" s="501">
        <v>449</v>
      </c>
      <c r="B480" s="292" t="s">
        <v>1340</v>
      </c>
      <c r="C480" s="298" t="s">
        <v>1341</v>
      </c>
      <c r="D480" s="130">
        <v>400</v>
      </c>
      <c r="E480" s="500">
        <v>0</v>
      </c>
      <c r="F480" s="158">
        <f t="shared" si="12"/>
        <v>400</v>
      </c>
    </row>
    <row r="481" spans="1:6">
      <c r="A481" s="501">
        <v>450</v>
      </c>
      <c r="B481" s="296" t="s">
        <v>1342</v>
      </c>
      <c r="C481" s="297" t="s">
        <v>1343</v>
      </c>
      <c r="D481" s="130">
        <v>400</v>
      </c>
      <c r="E481" s="500">
        <v>0</v>
      </c>
      <c r="F481" s="158">
        <f t="shared" si="12"/>
        <v>400</v>
      </c>
    </row>
    <row r="482" spans="1:6">
      <c r="A482" s="501">
        <v>451</v>
      </c>
      <c r="B482" s="296" t="s">
        <v>1344</v>
      </c>
      <c r="C482" s="297" t="s">
        <v>1345</v>
      </c>
      <c r="D482" s="130">
        <v>400</v>
      </c>
      <c r="E482" s="500">
        <v>0</v>
      </c>
      <c r="F482" s="158">
        <f t="shared" si="12"/>
        <v>400</v>
      </c>
    </row>
    <row r="483" spans="1:6" s="323" customFormat="1">
      <c r="A483" s="261"/>
      <c r="B483" s="261"/>
      <c r="C483" s="257" t="s">
        <v>1307</v>
      </c>
      <c r="D483" s="342"/>
      <c r="E483" s="343"/>
      <c r="F483" s="342"/>
    </row>
    <row r="484" spans="1:6">
      <c r="A484" s="501">
        <v>452</v>
      </c>
      <c r="B484" s="275" t="s">
        <v>1347</v>
      </c>
      <c r="C484" s="33" t="s">
        <v>1348</v>
      </c>
      <c r="D484" s="130">
        <v>250</v>
      </c>
      <c r="E484" s="500">
        <v>0</v>
      </c>
      <c r="F484" s="158">
        <f t="shared" si="12"/>
        <v>250</v>
      </c>
    </row>
    <row r="485" spans="1:6">
      <c r="A485" s="501">
        <v>453</v>
      </c>
      <c r="B485" s="275" t="s">
        <v>1349</v>
      </c>
      <c r="C485" s="33" t="s">
        <v>1350</v>
      </c>
      <c r="D485" s="130">
        <v>150</v>
      </c>
      <c r="E485" s="500">
        <v>0</v>
      </c>
      <c r="F485" s="158">
        <f t="shared" si="12"/>
        <v>150</v>
      </c>
    </row>
    <row r="486" spans="1:6">
      <c r="A486" s="501">
        <v>454</v>
      </c>
      <c r="B486" s="275" t="s">
        <v>1351</v>
      </c>
      <c r="C486" s="33" t="s">
        <v>1352</v>
      </c>
      <c r="D486" s="130">
        <v>250</v>
      </c>
      <c r="E486" s="500">
        <v>0</v>
      </c>
      <c r="F486" s="158">
        <f t="shared" si="12"/>
        <v>250</v>
      </c>
    </row>
    <row r="487" spans="1:6">
      <c r="A487" s="501">
        <v>455</v>
      </c>
      <c r="B487" s="275" t="s">
        <v>1353</v>
      </c>
      <c r="C487" s="33" t="s">
        <v>1354</v>
      </c>
      <c r="D487" s="130">
        <v>250</v>
      </c>
      <c r="E487" s="500">
        <v>0</v>
      </c>
      <c r="F487" s="158">
        <f t="shared" si="12"/>
        <v>250</v>
      </c>
    </row>
    <row r="488" spans="1:6">
      <c r="A488" s="501">
        <v>456</v>
      </c>
      <c r="B488" s="275" t="s">
        <v>1312</v>
      </c>
      <c r="C488" s="33" t="s">
        <v>1313</v>
      </c>
      <c r="D488" s="130">
        <v>250</v>
      </c>
      <c r="E488" s="500">
        <v>0</v>
      </c>
      <c r="F488" s="158">
        <f t="shared" si="12"/>
        <v>250</v>
      </c>
    </row>
    <row r="489" spans="1:6">
      <c r="A489" s="501">
        <v>457</v>
      </c>
      <c r="B489" s="275" t="s">
        <v>1357</v>
      </c>
      <c r="C489" s="33" t="s">
        <v>1358</v>
      </c>
      <c r="D489" s="130">
        <v>850</v>
      </c>
      <c r="E489" s="500">
        <v>0</v>
      </c>
      <c r="F489" s="158">
        <f t="shared" si="12"/>
        <v>850</v>
      </c>
    </row>
    <row r="490" spans="1:6">
      <c r="A490" s="501">
        <v>458</v>
      </c>
      <c r="B490" s="275" t="s">
        <v>1361</v>
      </c>
      <c r="C490" s="33" t="s">
        <v>1362</v>
      </c>
      <c r="D490" s="130">
        <v>150</v>
      </c>
      <c r="E490" s="500">
        <v>0</v>
      </c>
      <c r="F490" s="158">
        <f t="shared" si="12"/>
        <v>150</v>
      </c>
    </row>
    <row r="491" spans="1:6">
      <c r="A491" s="501">
        <v>459</v>
      </c>
      <c r="B491" s="275" t="s">
        <v>1363</v>
      </c>
      <c r="C491" s="33" t="s">
        <v>1364</v>
      </c>
      <c r="D491" s="130">
        <v>250</v>
      </c>
      <c r="E491" s="500">
        <v>0</v>
      </c>
      <c r="F491" s="158">
        <f t="shared" si="12"/>
        <v>250</v>
      </c>
    </row>
    <row r="492" spans="1:6">
      <c r="A492" s="501">
        <v>460</v>
      </c>
      <c r="B492" s="275" t="s">
        <v>1365</v>
      </c>
      <c r="C492" s="33" t="s">
        <v>1366</v>
      </c>
      <c r="D492" s="130">
        <v>850</v>
      </c>
      <c r="E492" s="500">
        <v>0</v>
      </c>
      <c r="F492" s="158">
        <f t="shared" si="12"/>
        <v>850</v>
      </c>
    </row>
    <row r="493" spans="1:6">
      <c r="A493" s="501">
        <v>461</v>
      </c>
      <c r="B493" s="275" t="s">
        <v>1367</v>
      </c>
      <c r="C493" s="33" t="s">
        <v>1368</v>
      </c>
      <c r="D493" s="130">
        <v>350</v>
      </c>
      <c r="E493" s="500">
        <v>0</v>
      </c>
      <c r="F493" s="158">
        <f t="shared" si="12"/>
        <v>350</v>
      </c>
    </row>
    <row r="494" spans="1:6">
      <c r="A494" s="501">
        <v>462</v>
      </c>
      <c r="B494" s="275" t="s">
        <v>1369</v>
      </c>
      <c r="C494" s="33" t="s">
        <v>1370</v>
      </c>
      <c r="D494" s="130">
        <v>650</v>
      </c>
      <c r="E494" s="500">
        <v>0</v>
      </c>
      <c r="F494" s="158">
        <f t="shared" si="12"/>
        <v>650</v>
      </c>
    </row>
    <row r="495" spans="1:6" s="323" customFormat="1">
      <c r="A495" s="261"/>
      <c r="B495" s="299"/>
      <c r="C495" s="257" t="s">
        <v>1372</v>
      </c>
      <c r="D495" s="342"/>
      <c r="E495" s="343"/>
      <c r="F495" s="342"/>
    </row>
    <row r="496" spans="1:6">
      <c r="A496" s="501">
        <v>463</v>
      </c>
      <c r="B496" s="269" t="s">
        <v>1374</v>
      </c>
      <c r="C496" s="33" t="s">
        <v>1147</v>
      </c>
      <c r="D496" s="130">
        <v>2750</v>
      </c>
      <c r="E496" s="500">
        <v>0</v>
      </c>
      <c r="F496" s="158">
        <f t="shared" si="12"/>
        <v>2750</v>
      </c>
    </row>
    <row r="497" spans="1:6">
      <c r="A497" s="501">
        <v>464</v>
      </c>
      <c r="B497" s="269" t="s">
        <v>1375</v>
      </c>
      <c r="C497" s="33" t="s">
        <v>1356</v>
      </c>
      <c r="D497" s="130">
        <v>2300</v>
      </c>
      <c r="E497" s="500">
        <v>0</v>
      </c>
      <c r="F497" s="158">
        <f t="shared" si="12"/>
        <v>2300</v>
      </c>
    </row>
    <row r="498" spans="1:6">
      <c r="A498" s="501">
        <v>465</v>
      </c>
      <c r="B498" s="269" t="s">
        <v>1376</v>
      </c>
      <c r="C498" s="33" t="s">
        <v>1360</v>
      </c>
      <c r="D498" s="130">
        <v>2350</v>
      </c>
      <c r="E498" s="500">
        <v>0</v>
      </c>
      <c r="F498" s="158">
        <f t="shared" si="12"/>
        <v>2350</v>
      </c>
    </row>
    <row r="499" spans="1:6" s="323" customFormat="1" ht="17.25" customHeight="1">
      <c r="A499" s="261"/>
      <c r="B499" s="299"/>
      <c r="C499" s="257" t="s">
        <v>1379</v>
      </c>
      <c r="D499" s="342"/>
      <c r="E499" s="343"/>
      <c r="F499" s="342"/>
    </row>
    <row r="500" spans="1:6">
      <c r="A500" s="501">
        <v>466</v>
      </c>
      <c r="B500" s="269" t="s">
        <v>1380</v>
      </c>
      <c r="C500" s="160" t="s">
        <v>1381</v>
      </c>
      <c r="D500" s="130">
        <v>150</v>
      </c>
      <c r="E500" s="500">
        <v>0</v>
      </c>
      <c r="F500" s="158">
        <f t="shared" si="12"/>
        <v>150</v>
      </c>
    </row>
    <row r="501" spans="1:6">
      <c r="A501" s="501">
        <v>467</v>
      </c>
      <c r="B501" s="269" t="s">
        <v>1382</v>
      </c>
      <c r="C501" s="160" t="s">
        <v>1383</v>
      </c>
      <c r="D501" s="130">
        <v>200</v>
      </c>
      <c r="E501" s="500">
        <v>0</v>
      </c>
      <c r="F501" s="158">
        <f t="shared" si="12"/>
        <v>200</v>
      </c>
    </row>
    <row r="502" spans="1:6">
      <c r="A502" s="501">
        <v>468</v>
      </c>
      <c r="B502" s="269" t="s">
        <v>1382</v>
      </c>
      <c r="C502" s="160" t="s">
        <v>1384</v>
      </c>
      <c r="D502" s="130">
        <v>200</v>
      </c>
      <c r="E502" s="500">
        <v>0</v>
      </c>
      <c r="F502" s="158">
        <f t="shared" si="12"/>
        <v>200</v>
      </c>
    </row>
    <row r="503" spans="1:6">
      <c r="A503" s="501">
        <v>469</v>
      </c>
      <c r="B503" s="269" t="s">
        <v>1382</v>
      </c>
      <c r="C503" s="160" t="s">
        <v>1385</v>
      </c>
      <c r="D503" s="130">
        <v>200</v>
      </c>
      <c r="E503" s="500">
        <v>0</v>
      </c>
      <c r="F503" s="158">
        <f t="shared" si="12"/>
        <v>200</v>
      </c>
    </row>
    <row r="504" spans="1:6" ht="15.75">
      <c r="A504" s="501">
        <v>470</v>
      </c>
      <c r="B504" s="266" t="s">
        <v>2809</v>
      </c>
      <c r="C504" s="160" t="s">
        <v>1386</v>
      </c>
      <c r="D504" s="130">
        <v>150</v>
      </c>
      <c r="E504" s="500">
        <v>0</v>
      </c>
      <c r="F504" s="158">
        <f t="shared" si="12"/>
        <v>150</v>
      </c>
    </row>
    <row r="505" spans="1:6" ht="15" customHeight="1">
      <c r="A505" s="501">
        <v>471</v>
      </c>
      <c r="B505" s="71" t="s">
        <v>1387</v>
      </c>
      <c r="C505" s="160" t="s">
        <v>1388</v>
      </c>
      <c r="D505" s="130">
        <v>100</v>
      </c>
      <c r="E505" s="500">
        <v>0</v>
      </c>
      <c r="F505" s="158">
        <f t="shared" si="12"/>
        <v>100</v>
      </c>
    </row>
    <row r="506" spans="1:6" s="323" customFormat="1">
      <c r="A506" s="261"/>
      <c r="B506" s="299"/>
      <c r="C506" s="257" t="s">
        <v>1389</v>
      </c>
      <c r="D506" s="342"/>
      <c r="E506" s="343"/>
      <c r="F506" s="342"/>
    </row>
    <row r="507" spans="1:6">
      <c r="A507" s="501">
        <v>472</v>
      </c>
      <c r="B507" s="269" t="s">
        <v>1390</v>
      </c>
      <c r="C507" s="33" t="s">
        <v>1391</v>
      </c>
      <c r="D507" s="130">
        <v>550</v>
      </c>
      <c r="E507" s="500">
        <v>0</v>
      </c>
      <c r="F507" s="158">
        <f t="shared" si="12"/>
        <v>550</v>
      </c>
    </row>
    <row r="508" spans="1:6" ht="30">
      <c r="A508" s="501">
        <v>473</v>
      </c>
      <c r="B508" s="269" t="s">
        <v>1392</v>
      </c>
      <c r="C508" s="33" t="s">
        <v>1393</v>
      </c>
      <c r="D508" s="130">
        <v>550</v>
      </c>
      <c r="E508" s="500">
        <v>0</v>
      </c>
      <c r="F508" s="158">
        <f t="shared" si="12"/>
        <v>550</v>
      </c>
    </row>
    <row r="509" spans="1:6" ht="18.75" customHeight="1">
      <c r="A509" s="501">
        <v>474</v>
      </c>
      <c r="B509" s="269" t="s">
        <v>1394</v>
      </c>
      <c r="C509" s="33" t="s">
        <v>1395</v>
      </c>
      <c r="D509" s="130">
        <v>550</v>
      </c>
      <c r="E509" s="500">
        <v>0</v>
      </c>
      <c r="F509" s="158">
        <f t="shared" si="12"/>
        <v>550</v>
      </c>
    </row>
    <row r="510" spans="1:6">
      <c r="A510" s="501">
        <v>475</v>
      </c>
      <c r="B510" s="269" t="s">
        <v>1396</v>
      </c>
      <c r="C510" s="33" t="s">
        <v>1397</v>
      </c>
      <c r="D510" s="130">
        <v>550</v>
      </c>
      <c r="E510" s="500">
        <v>0</v>
      </c>
      <c r="F510" s="158">
        <f t="shared" si="12"/>
        <v>550</v>
      </c>
    </row>
    <row r="511" spans="1:6">
      <c r="A511" s="501">
        <v>476</v>
      </c>
      <c r="B511" s="269" t="s">
        <v>1398</v>
      </c>
      <c r="C511" s="33" t="s">
        <v>1399</v>
      </c>
      <c r="D511" s="130">
        <v>550</v>
      </c>
      <c r="E511" s="500">
        <v>0</v>
      </c>
      <c r="F511" s="158">
        <f t="shared" si="12"/>
        <v>550</v>
      </c>
    </row>
    <row r="512" spans="1:6">
      <c r="A512" s="501">
        <v>477</v>
      </c>
      <c r="B512" s="269" t="s">
        <v>1400</v>
      </c>
      <c r="C512" s="33" t="s">
        <v>1401</v>
      </c>
      <c r="D512" s="130">
        <v>550</v>
      </c>
      <c r="E512" s="500">
        <v>0</v>
      </c>
      <c r="F512" s="158">
        <f t="shared" si="12"/>
        <v>550</v>
      </c>
    </row>
    <row r="513" spans="1:6">
      <c r="A513" s="501">
        <v>478</v>
      </c>
      <c r="B513" s="269" t="s">
        <v>1402</v>
      </c>
      <c r="C513" s="33" t="s">
        <v>1403</v>
      </c>
      <c r="D513" s="130">
        <v>550</v>
      </c>
      <c r="E513" s="500">
        <v>0</v>
      </c>
      <c r="F513" s="158">
        <f t="shared" si="12"/>
        <v>550</v>
      </c>
    </row>
    <row r="514" spans="1:6">
      <c r="A514" s="501">
        <v>479</v>
      </c>
      <c r="B514" s="269" t="s">
        <v>1404</v>
      </c>
      <c r="C514" s="33" t="s">
        <v>1405</v>
      </c>
      <c r="D514" s="130">
        <v>3500</v>
      </c>
      <c r="E514" s="500">
        <v>0</v>
      </c>
      <c r="F514" s="158">
        <f t="shared" si="12"/>
        <v>3500</v>
      </c>
    </row>
    <row r="515" spans="1:6">
      <c r="A515" s="501">
        <v>480</v>
      </c>
      <c r="B515" s="269" t="s">
        <v>1406</v>
      </c>
      <c r="C515" s="33" t="s">
        <v>1407</v>
      </c>
      <c r="D515" s="130">
        <v>3500</v>
      </c>
      <c r="E515" s="500">
        <v>0</v>
      </c>
      <c r="F515" s="158">
        <f t="shared" si="12"/>
        <v>3500</v>
      </c>
    </row>
    <row r="516" spans="1:6">
      <c r="A516" s="501">
        <v>481</v>
      </c>
      <c r="B516" s="269" t="s">
        <v>1408</v>
      </c>
      <c r="C516" s="33" t="s">
        <v>1409</v>
      </c>
      <c r="D516" s="130">
        <v>550</v>
      </c>
      <c r="E516" s="500">
        <v>0</v>
      </c>
      <c r="F516" s="158">
        <f t="shared" si="12"/>
        <v>550</v>
      </c>
    </row>
    <row r="517" spans="1:6">
      <c r="A517" s="501">
        <v>482</v>
      </c>
      <c r="B517" s="269" t="s">
        <v>1410</v>
      </c>
      <c r="C517" s="33" t="s">
        <v>1411</v>
      </c>
      <c r="D517" s="130">
        <v>550</v>
      </c>
      <c r="E517" s="500">
        <v>0</v>
      </c>
      <c r="F517" s="158">
        <f t="shared" si="12"/>
        <v>550</v>
      </c>
    </row>
    <row r="518" spans="1:6">
      <c r="A518" s="501">
        <v>483</v>
      </c>
      <c r="B518" s="269" t="s">
        <v>1412</v>
      </c>
      <c r="C518" s="33" t="s">
        <v>1397</v>
      </c>
      <c r="D518" s="130">
        <v>550</v>
      </c>
      <c r="E518" s="500">
        <v>0</v>
      </c>
      <c r="F518" s="158">
        <f t="shared" si="12"/>
        <v>550</v>
      </c>
    </row>
    <row r="519" spans="1:6">
      <c r="A519" s="501">
        <v>484</v>
      </c>
      <c r="B519" s="269" t="s">
        <v>1413</v>
      </c>
      <c r="C519" s="33" t="s">
        <v>1414</v>
      </c>
      <c r="D519" s="130">
        <v>1000</v>
      </c>
      <c r="E519" s="500">
        <v>0</v>
      </c>
      <c r="F519" s="158">
        <f t="shared" si="12"/>
        <v>1000</v>
      </c>
    </row>
    <row r="520" spans="1:6">
      <c r="A520" s="501">
        <v>485</v>
      </c>
      <c r="B520" s="269" t="s">
        <v>1415</v>
      </c>
      <c r="C520" s="33" t="s">
        <v>1416</v>
      </c>
      <c r="D520" s="130">
        <v>550</v>
      </c>
      <c r="E520" s="500">
        <v>0</v>
      </c>
      <c r="F520" s="158">
        <f t="shared" ref="F520:F582" si="13">E520+D520</f>
        <v>550</v>
      </c>
    </row>
    <row r="521" spans="1:6">
      <c r="A521" s="501">
        <v>486</v>
      </c>
      <c r="B521" s="269" t="s">
        <v>1417</v>
      </c>
      <c r="C521" s="33" t="s">
        <v>1418</v>
      </c>
      <c r="D521" s="130">
        <v>550</v>
      </c>
      <c r="E521" s="500">
        <v>0</v>
      </c>
      <c r="F521" s="158">
        <f t="shared" si="13"/>
        <v>550</v>
      </c>
    </row>
    <row r="522" spans="1:6">
      <c r="A522" s="501">
        <v>487</v>
      </c>
      <c r="B522" s="269" t="s">
        <v>1419</v>
      </c>
      <c r="C522" s="33" t="s">
        <v>1420</v>
      </c>
      <c r="D522" s="130">
        <v>550</v>
      </c>
      <c r="E522" s="500">
        <v>0</v>
      </c>
      <c r="F522" s="158">
        <f t="shared" si="13"/>
        <v>550</v>
      </c>
    </row>
    <row r="523" spans="1:6">
      <c r="A523" s="501">
        <v>488</v>
      </c>
      <c r="B523" s="269" t="s">
        <v>1421</v>
      </c>
      <c r="C523" s="33" t="s">
        <v>1422</v>
      </c>
      <c r="D523" s="130">
        <v>550</v>
      </c>
      <c r="E523" s="500">
        <v>0</v>
      </c>
      <c r="F523" s="158">
        <f t="shared" si="13"/>
        <v>550</v>
      </c>
    </row>
    <row r="524" spans="1:6">
      <c r="A524" s="501">
        <v>489</v>
      </c>
      <c r="B524" s="269" t="s">
        <v>1423</v>
      </c>
      <c r="C524" s="33" t="s">
        <v>1424</v>
      </c>
      <c r="D524" s="130">
        <v>550</v>
      </c>
      <c r="E524" s="500">
        <v>0</v>
      </c>
      <c r="F524" s="158">
        <f t="shared" si="13"/>
        <v>550</v>
      </c>
    </row>
    <row r="525" spans="1:6">
      <c r="A525" s="501">
        <v>490</v>
      </c>
      <c r="B525" s="269" t="s">
        <v>1425</v>
      </c>
      <c r="C525" s="33" t="s">
        <v>1426</v>
      </c>
      <c r="D525" s="130">
        <v>550</v>
      </c>
      <c r="E525" s="500">
        <v>0</v>
      </c>
      <c r="F525" s="158">
        <f t="shared" si="13"/>
        <v>550</v>
      </c>
    </row>
    <row r="526" spans="1:6">
      <c r="A526" s="501">
        <v>491</v>
      </c>
      <c r="B526" s="269" t="s">
        <v>1427</v>
      </c>
      <c r="C526" s="33" t="s">
        <v>1428</v>
      </c>
      <c r="D526" s="130">
        <v>550</v>
      </c>
      <c r="E526" s="500">
        <v>0</v>
      </c>
      <c r="F526" s="158">
        <f t="shared" si="13"/>
        <v>550</v>
      </c>
    </row>
    <row r="527" spans="1:6" s="323" customFormat="1">
      <c r="A527" s="261"/>
      <c r="B527" s="299"/>
      <c r="C527" s="257" t="s">
        <v>1429</v>
      </c>
      <c r="D527" s="342"/>
      <c r="E527" s="343"/>
      <c r="F527" s="342"/>
    </row>
    <row r="528" spans="1:6" ht="30">
      <c r="A528" s="501">
        <v>492</v>
      </c>
      <c r="B528" s="269" t="s">
        <v>1430</v>
      </c>
      <c r="C528" s="33" t="s">
        <v>1431</v>
      </c>
      <c r="D528" s="130">
        <v>300</v>
      </c>
      <c r="E528" s="500">
        <v>0</v>
      </c>
      <c r="F528" s="158">
        <f t="shared" ref="F528:F592" si="14">E528+D528</f>
        <v>300</v>
      </c>
    </row>
    <row r="529" spans="1:6" ht="30">
      <c r="A529" s="501">
        <v>493</v>
      </c>
      <c r="B529" s="269" t="s">
        <v>1432</v>
      </c>
      <c r="C529" s="33" t="s">
        <v>1433</v>
      </c>
      <c r="D529" s="130">
        <v>300</v>
      </c>
      <c r="E529" s="500">
        <v>0</v>
      </c>
      <c r="F529" s="158">
        <f t="shared" si="14"/>
        <v>300</v>
      </c>
    </row>
    <row r="530" spans="1:6" ht="30">
      <c r="A530" s="501">
        <v>494</v>
      </c>
      <c r="B530" s="269" t="s">
        <v>1434</v>
      </c>
      <c r="C530" s="33" t="s">
        <v>1435</v>
      </c>
      <c r="D530" s="130">
        <v>600</v>
      </c>
      <c r="E530" s="500">
        <v>0</v>
      </c>
      <c r="F530" s="158">
        <f t="shared" si="14"/>
        <v>600</v>
      </c>
    </row>
    <row r="531" spans="1:6" ht="30">
      <c r="A531" s="501">
        <v>495</v>
      </c>
      <c r="B531" s="269" t="s">
        <v>1436</v>
      </c>
      <c r="C531" s="33" t="s">
        <v>1437</v>
      </c>
      <c r="D531" s="130">
        <v>600</v>
      </c>
      <c r="E531" s="500">
        <v>0</v>
      </c>
      <c r="F531" s="158">
        <f t="shared" si="14"/>
        <v>600</v>
      </c>
    </row>
    <row r="532" spans="1:6" ht="30">
      <c r="A532" s="501">
        <v>496</v>
      </c>
      <c r="B532" s="269" t="s">
        <v>1438</v>
      </c>
      <c r="C532" s="33" t="s">
        <v>1439</v>
      </c>
      <c r="D532" s="130">
        <v>600</v>
      </c>
      <c r="E532" s="500">
        <v>0</v>
      </c>
      <c r="F532" s="158">
        <f t="shared" si="14"/>
        <v>600</v>
      </c>
    </row>
    <row r="533" spans="1:6" ht="30">
      <c r="A533" s="501">
        <v>497</v>
      </c>
      <c r="B533" s="269" t="s">
        <v>1440</v>
      </c>
      <c r="C533" s="33" t="s">
        <v>1441</v>
      </c>
      <c r="D533" s="130">
        <v>350</v>
      </c>
      <c r="E533" s="500">
        <v>0</v>
      </c>
      <c r="F533" s="158">
        <f t="shared" si="14"/>
        <v>350</v>
      </c>
    </row>
    <row r="534" spans="1:6" ht="30">
      <c r="A534" s="501">
        <v>498</v>
      </c>
      <c r="B534" s="269" t="s">
        <v>1442</v>
      </c>
      <c r="C534" s="33" t="s">
        <v>1443</v>
      </c>
      <c r="D534" s="130">
        <v>500</v>
      </c>
      <c r="E534" s="500">
        <v>0</v>
      </c>
      <c r="F534" s="158">
        <f t="shared" si="14"/>
        <v>500</v>
      </c>
    </row>
    <row r="535" spans="1:6">
      <c r="A535" s="501">
        <v>499</v>
      </c>
      <c r="B535" s="269" t="s">
        <v>1444</v>
      </c>
      <c r="C535" s="33" t="s">
        <v>1445</v>
      </c>
      <c r="D535" s="130">
        <v>800</v>
      </c>
      <c r="E535" s="500">
        <v>0</v>
      </c>
      <c r="F535" s="158">
        <f t="shared" si="14"/>
        <v>800</v>
      </c>
    </row>
    <row r="536" spans="1:6" ht="30">
      <c r="A536" s="501">
        <v>500</v>
      </c>
      <c r="B536" s="269" t="s">
        <v>1446</v>
      </c>
      <c r="C536" s="33" t="s">
        <v>1447</v>
      </c>
      <c r="D536" s="130">
        <v>600</v>
      </c>
      <c r="E536" s="500">
        <v>0</v>
      </c>
      <c r="F536" s="158">
        <f t="shared" si="14"/>
        <v>600</v>
      </c>
    </row>
    <row r="537" spans="1:6" ht="30">
      <c r="A537" s="501">
        <v>501</v>
      </c>
      <c r="B537" s="269" t="s">
        <v>1448</v>
      </c>
      <c r="C537" s="33" t="s">
        <v>1449</v>
      </c>
      <c r="D537" s="130">
        <v>600</v>
      </c>
      <c r="E537" s="500">
        <v>0</v>
      </c>
      <c r="F537" s="158">
        <f t="shared" si="14"/>
        <v>600</v>
      </c>
    </row>
    <row r="538" spans="1:6" ht="30">
      <c r="A538" s="501">
        <v>502</v>
      </c>
      <c r="B538" s="269" t="s">
        <v>1450</v>
      </c>
      <c r="C538" s="33" t="s">
        <v>1451</v>
      </c>
      <c r="D538" s="130">
        <v>600</v>
      </c>
      <c r="E538" s="500">
        <v>0</v>
      </c>
      <c r="F538" s="158">
        <f t="shared" si="14"/>
        <v>600</v>
      </c>
    </row>
    <row r="539" spans="1:6" ht="30">
      <c r="A539" s="501">
        <v>503</v>
      </c>
      <c r="B539" s="269" t="s">
        <v>1452</v>
      </c>
      <c r="C539" s="33" t="s">
        <v>1453</v>
      </c>
      <c r="D539" s="130">
        <v>600</v>
      </c>
      <c r="E539" s="500">
        <v>0</v>
      </c>
      <c r="F539" s="158">
        <f t="shared" si="14"/>
        <v>600</v>
      </c>
    </row>
    <row r="540" spans="1:6" ht="30">
      <c r="A540" s="501">
        <v>504</v>
      </c>
      <c r="B540" s="269" t="s">
        <v>1454</v>
      </c>
      <c r="C540" s="33" t="s">
        <v>1455</v>
      </c>
      <c r="D540" s="130">
        <v>600</v>
      </c>
      <c r="E540" s="500">
        <v>0</v>
      </c>
      <c r="F540" s="158">
        <f t="shared" si="14"/>
        <v>600</v>
      </c>
    </row>
    <row r="541" spans="1:6" ht="30">
      <c r="A541" s="501">
        <v>505</v>
      </c>
      <c r="B541" s="269" t="s">
        <v>1456</v>
      </c>
      <c r="C541" s="33" t="s">
        <v>1457</v>
      </c>
      <c r="D541" s="130">
        <v>500</v>
      </c>
      <c r="E541" s="500">
        <v>0</v>
      </c>
      <c r="F541" s="158">
        <f t="shared" si="14"/>
        <v>500</v>
      </c>
    </row>
    <row r="542" spans="1:6" ht="30">
      <c r="A542" s="501">
        <v>506</v>
      </c>
      <c r="B542" s="269" t="s">
        <v>1458</v>
      </c>
      <c r="C542" s="33" t="s">
        <v>1459</v>
      </c>
      <c r="D542" s="130">
        <v>500</v>
      </c>
      <c r="E542" s="500">
        <v>0</v>
      </c>
      <c r="F542" s="158">
        <f t="shared" si="14"/>
        <v>500</v>
      </c>
    </row>
    <row r="543" spans="1:6" ht="30">
      <c r="A543" s="501">
        <v>507</v>
      </c>
      <c r="B543" s="269" t="s">
        <v>1460</v>
      </c>
      <c r="C543" s="33" t="s">
        <v>1461</v>
      </c>
      <c r="D543" s="130">
        <v>600</v>
      </c>
      <c r="E543" s="500">
        <v>0</v>
      </c>
      <c r="F543" s="158">
        <f t="shared" si="14"/>
        <v>600</v>
      </c>
    </row>
    <row r="544" spans="1:6" ht="30">
      <c r="A544" s="501">
        <v>508</v>
      </c>
      <c r="B544" s="269" t="s">
        <v>1462</v>
      </c>
      <c r="C544" s="33" t="s">
        <v>1463</v>
      </c>
      <c r="D544" s="130">
        <v>600</v>
      </c>
      <c r="E544" s="500">
        <v>0</v>
      </c>
      <c r="F544" s="158">
        <f t="shared" si="14"/>
        <v>600</v>
      </c>
    </row>
    <row r="545" spans="1:6" ht="30">
      <c r="A545" s="501">
        <v>509</v>
      </c>
      <c r="B545" s="269" t="s">
        <v>1464</v>
      </c>
      <c r="C545" s="33" t="s">
        <v>1465</v>
      </c>
      <c r="D545" s="130">
        <v>350</v>
      </c>
      <c r="E545" s="500">
        <v>0</v>
      </c>
      <c r="F545" s="158">
        <f t="shared" si="14"/>
        <v>350</v>
      </c>
    </row>
    <row r="546" spans="1:6" s="323" customFormat="1">
      <c r="A546" s="261"/>
      <c r="B546" s="299"/>
      <c r="C546" s="257" t="s">
        <v>1466</v>
      </c>
      <c r="D546" s="342"/>
      <c r="E546" s="343"/>
      <c r="F546" s="342"/>
    </row>
    <row r="547" spans="1:6" ht="30">
      <c r="A547" s="501">
        <v>510</v>
      </c>
      <c r="B547" s="269" t="s">
        <v>1467</v>
      </c>
      <c r="C547" s="33" t="s">
        <v>1468</v>
      </c>
      <c r="D547" s="130">
        <v>300</v>
      </c>
      <c r="E547" s="500">
        <v>0</v>
      </c>
      <c r="F547" s="158">
        <f t="shared" si="14"/>
        <v>300</v>
      </c>
    </row>
    <row r="548" spans="1:6" ht="30">
      <c r="A548" s="501">
        <v>511</v>
      </c>
      <c r="B548" s="269" t="s">
        <v>1469</v>
      </c>
      <c r="C548" s="33" t="s">
        <v>1470</v>
      </c>
      <c r="D548" s="130">
        <v>300</v>
      </c>
      <c r="E548" s="500">
        <v>0</v>
      </c>
      <c r="F548" s="158">
        <f t="shared" si="14"/>
        <v>300</v>
      </c>
    </row>
    <row r="549" spans="1:6" s="84" customFormat="1" ht="30">
      <c r="A549" s="501">
        <v>512</v>
      </c>
      <c r="B549" s="259" t="s">
        <v>2810</v>
      </c>
      <c r="C549" s="160" t="s">
        <v>2811</v>
      </c>
      <c r="D549" s="336">
        <v>500</v>
      </c>
      <c r="E549" s="131">
        <v>0</v>
      </c>
      <c r="F549" s="132">
        <f t="shared" si="14"/>
        <v>500</v>
      </c>
    </row>
    <row r="550" spans="1:6" s="84" customFormat="1" ht="33" customHeight="1">
      <c r="A550" s="501">
        <v>513</v>
      </c>
      <c r="B550" s="259" t="s">
        <v>2812</v>
      </c>
      <c r="C550" s="160" t="s">
        <v>2813</v>
      </c>
      <c r="D550" s="336">
        <v>500</v>
      </c>
      <c r="E550" s="131">
        <v>0</v>
      </c>
      <c r="F550" s="132">
        <f t="shared" si="14"/>
        <v>500</v>
      </c>
    </row>
    <row r="551" spans="1:6" ht="30">
      <c r="A551" s="501">
        <v>514</v>
      </c>
      <c r="B551" s="269" t="s">
        <v>1471</v>
      </c>
      <c r="C551" s="33" t="s">
        <v>1472</v>
      </c>
      <c r="D551" s="130">
        <v>300</v>
      </c>
      <c r="E551" s="500">
        <v>0</v>
      </c>
      <c r="F551" s="158">
        <f t="shared" si="14"/>
        <v>300</v>
      </c>
    </row>
    <row r="552" spans="1:6">
      <c r="A552" s="501">
        <v>515</v>
      </c>
      <c r="B552" s="269" t="s">
        <v>1473</v>
      </c>
      <c r="C552" s="33" t="s">
        <v>1474</v>
      </c>
      <c r="D552" s="130">
        <v>300</v>
      </c>
      <c r="E552" s="500">
        <v>0</v>
      </c>
      <c r="F552" s="158">
        <f t="shared" si="14"/>
        <v>300</v>
      </c>
    </row>
    <row r="553" spans="1:6" ht="30">
      <c r="A553" s="501">
        <v>516</v>
      </c>
      <c r="B553" s="269" t="s">
        <v>1475</v>
      </c>
      <c r="C553" s="33" t="s">
        <v>1476</v>
      </c>
      <c r="D553" s="130">
        <v>300</v>
      </c>
      <c r="E553" s="500">
        <v>0</v>
      </c>
      <c r="F553" s="158">
        <f t="shared" si="14"/>
        <v>300</v>
      </c>
    </row>
    <row r="554" spans="1:6" s="323" customFormat="1">
      <c r="A554" s="261"/>
      <c r="B554" s="299"/>
      <c r="C554" s="257" t="s">
        <v>1477</v>
      </c>
      <c r="D554" s="342"/>
      <c r="E554" s="343"/>
      <c r="F554" s="342"/>
    </row>
    <row r="555" spans="1:6" ht="30">
      <c r="A555" s="501">
        <v>517</v>
      </c>
      <c r="B555" s="269" t="s">
        <v>1478</v>
      </c>
      <c r="C555" s="33" t="s">
        <v>1479</v>
      </c>
      <c r="D555" s="130">
        <v>800</v>
      </c>
      <c r="E555" s="500">
        <v>0</v>
      </c>
      <c r="F555" s="158">
        <f t="shared" si="14"/>
        <v>800</v>
      </c>
    </row>
    <row r="556" spans="1:6" ht="30">
      <c r="A556" s="501">
        <v>518</v>
      </c>
      <c r="B556" s="269" t="s">
        <v>1478</v>
      </c>
      <c r="C556" s="33" t="s">
        <v>1480</v>
      </c>
      <c r="D556" s="130">
        <v>1000</v>
      </c>
      <c r="E556" s="500">
        <v>0</v>
      </c>
      <c r="F556" s="158">
        <f t="shared" si="14"/>
        <v>1000</v>
      </c>
    </row>
    <row r="557" spans="1:6">
      <c r="A557" s="501">
        <v>519</v>
      </c>
      <c r="B557" s="269" t="s">
        <v>1481</v>
      </c>
      <c r="C557" s="33" t="s">
        <v>1482</v>
      </c>
      <c r="D557" s="130">
        <v>600</v>
      </c>
      <c r="E557" s="500">
        <v>0</v>
      </c>
      <c r="F557" s="158">
        <f t="shared" si="14"/>
        <v>600</v>
      </c>
    </row>
    <row r="558" spans="1:6" ht="30">
      <c r="A558" s="501">
        <v>520</v>
      </c>
      <c r="B558" s="269" t="s">
        <v>1483</v>
      </c>
      <c r="C558" s="33" t="s">
        <v>1484</v>
      </c>
      <c r="D558" s="130">
        <v>600</v>
      </c>
      <c r="E558" s="500">
        <v>0</v>
      </c>
      <c r="F558" s="158">
        <f t="shared" si="14"/>
        <v>600</v>
      </c>
    </row>
    <row r="559" spans="1:6" s="323" customFormat="1">
      <c r="A559" s="261"/>
      <c r="B559" s="261"/>
      <c r="C559" s="257" t="s">
        <v>1371</v>
      </c>
      <c r="D559" s="342"/>
      <c r="E559" s="343"/>
      <c r="F559" s="342"/>
    </row>
    <row r="560" spans="1:6">
      <c r="A560" s="501">
        <v>521</v>
      </c>
      <c r="B560" s="205" t="s">
        <v>1501</v>
      </c>
      <c r="C560" s="169" t="s">
        <v>1502</v>
      </c>
      <c r="D560" s="336">
        <v>1700</v>
      </c>
      <c r="E560" s="131">
        <v>0</v>
      </c>
      <c r="F560" s="132">
        <f t="shared" si="14"/>
        <v>1700</v>
      </c>
    </row>
    <row r="561" spans="1:6">
      <c r="A561" s="501">
        <v>522</v>
      </c>
      <c r="B561" s="205" t="s">
        <v>1505</v>
      </c>
      <c r="C561" s="169" t="s">
        <v>1506</v>
      </c>
      <c r="D561" s="336">
        <v>1200</v>
      </c>
      <c r="E561" s="131">
        <v>0</v>
      </c>
      <c r="F561" s="132">
        <f t="shared" si="14"/>
        <v>1200</v>
      </c>
    </row>
    <row r="562" spans="1:6">
      <c r="A562" s="501">
        <v>523</v>
      </c>
      <c r="B562" s="205" t="s">
        <v>1509</v>
      </c>
      <c r="C562" s="169" t="s">
        <v>1510</v>
      </c>
      <c r="D562" s="336">
        <v>1700</v>
      </c>
      <c r="E562" s="131">
        <v>0</v>
      </c>
      <c r="F562" s="132">
        <f t="shared" si="14"/>
        <v>1700</v>
      </c>
    </row>
    <row r="563" spans="1:6">
      <c r="A563" s="501">
        <v>524</v>
      </c>
      <c r="B563" s="205" t="s">
        <v>1511</v>
      </c>
      <c r="C563" s="169" t="s">
        <v>1512</v>
      </c>
      <c r="D563" s="336">
        <v>1200</v>
      </c>
      <c r="E563" s="131">
        <v>0</v>
      </c>
      <c r="F563" s="132">
        <f t="shared" si="14"/>
        <v>1200</v>
      </c>
    </row>
    <row r="564" spans="1:6">
      <c r="A564" s="501">
        <v>525</v>
      </c>
      <c r="B564" s="205" t="s">
        <v>1515</v>
      </c>
      <c r="C564" s="169" t="s">
        <v>1516</v>
      </c>
      <c r="D564" s="336">
        <v>1700</v>
      </c>
      <c r="E564" s="131">
        <v>0</v>
      </c>
      <c r="F564" s="132">
        <f t="shared" si="14"/>
        <v>1700</v>
      </c>
    </row>
    <row r="565" spans="1:6">
      <c r="A565" s="501">
        <v>526</v>
      </c>
      <c r="B565" s="205" t="s">
        <v>1519</v>
      </c>
      <c r="C565" s="169" t="s">
        <v>1520</v>
      </c>
      <c r="D565" s="336">
        <v>1200</v>
      </c>
      <c r="E565" s="131">
        <v>0</v>
      </c>
      <c r="F565" s="132">
        <f t="shared" si="14"/>
        <v>1200</v>
      </c>
    </row>
    <row r="566" spans="1:6" s="84" customFormat="1" ht="15.6" customHeight="1">
      <c r="A566" s="501">
        <v>527</v>
      </c>
      <c r="B566" s="205" t="s">
        <v>1523</v>
      </c>
      <c r="C566" s="169" t="s">
        <v>2814</v>
      </c>
      <c r="D566" s="336">
        <v>2500</v>
      </c>
      <c r="E566" s="131">
        <v>0</v>
      </c>
      <c r="F566" s="132">
        <f t="shared" si="14"/>
        <v>2500</v>
      </c>
    </row>
    <row r="567" spans="1:6" s="84" customFormat="1">
      <c r="A567" s="501">
        <v>528</v>
      </c>
      <c r="B567" s="205" t="s">
        <v>1527</v>
      </c>
      <c r="C567" s="169" t="s">
        <v>1528</v>
      </c>
      <c r="D567" s="336">
        <v>1200</v>
      </c>
      <c r="E567" s="131">
        <v>0</v>
      </c>
      <c r="F567" s="132">
        <f t="shared" si="14"/>
        <v>1200</v>
      </c>
    </row>
    <row r="568" spans="1:6">
      <c r="A568" s="501">
        <v>529</v>
      </c>
      <c r="B568" s="205" t="s">
        <v>1531</v>
      </c>
      <c r="C568" s="169" t="s">
        <v>1532</v>
      </c>
      <c r="D568" s="336">
        <v>1700</v>
      </c>
      <c r="E568" s="131">
        <v>0</v>
      </c>
      <c r="F568" s="132">
        <f t="shared" si="14"/>
        <v>1700</v>
      </c>
    </row>
    <row r="569" spans="1:6" s="320" customFormat="1">
      <c r="A569" s="501">
        <v>530</v>
      </c>
      <c r="B569" s="205" t="s">
        <v>1535</v>
      </c>
      <c r="C569" s="169" t="s">
        <v>1536</v>
      </c>
      <c r="D569" s="336">
        <v>1200</v>
      </c>
      <c r="E569" s="131">
        <v>0</v>
      </c>
      <c r="F569" s="132">
        <f t="shared" si="14"/>
        <v>1200</v>
      </c>
    </row>
    <row r="570" spans="1:6">
      <c r="A570" s="501">
        <v>531</v>
      </c>
      <c r="B570" s="205" t="s">
        <v>1539</v>
      </c>
      <c r="C570" s="169" t="s">
        <v>1540</v>
      </c>
      <c r="D570" s="336">
        <v>1700</v>
      </c>
      <c r="E570" s="131">
        <v>0</v>
      </c>
      <c r="F570" s="132">
        <f t="shared" si="14"/>
        <v>1700</v>
      </c>
    </row>
    <row r="571" spans="1:6">
      <c r="A571" s="501">
        <v>532</v>
      </c>
      <c r="B571" s="205" t="s">
        <v>1543</v>
      </c>
      <c r="C571" s="169" t="s">
        <v>1544</v>
      </c>
      <c r="D571" s="336">
        <v>1200</v>
      </c>
      <c r="E571" s="131">
        <v>0</v>
      </c>
      <c r="F571" s="132">
        <f t="shared" si="14"/>
        <v>1200</v>
      </c>
    </row>
    <row r="572" spans="1:6">
      <c r="A572" s="501">
        <v>533</v>
      </c>
      <c r="B572" s="205" t="s">
        <v>433</v>
      </c>
      <c r="C572" s="169" t="s">
        <v>1547</v>
      </c>
      <c r="D572" s="336">
        <v>1700</v>
      </c>
      <c r="E572" s="131">
        <v>0</v>
      </c>
      <c r="F572" s="132">
        <f t="shared" si="14"/>
        <v>1700</v>
      </c>
    </row>
    <row r="573" spans="1:6">
      <c r="A573" s="501">
        <v>534</v>
      </c>
      <c r="B573" s="205" t="s">
        <v>435</v>
      </c>
      <c r="C573" s="169" t="s">
        <v>436</v>
      </c>
      <c r="D573" s="336">
        <v>1200</v>
      </c>
      <c r="E573" s="131">
        <v>0</v>
      </c>
      <c r="F573" s="132">
        <f t="shared" si="14"/>
        <v>1200</v>
      </c>
    </row>
    <row r="574" spans="1:6">
      <c r="A574" s="501">
        <v>535</v>
      </c>
      <c r="B574" s="205" t="s">
        <v>2815</v>
      </c>
      <c r="C574" s="169" t="s">
        <v>2816</v>
      </c>
      <c r="D574" s="336">
        <v>1800</v>
      </c>
      <c r="E574" s="131">
        <v>0</v>
      </c>
      <c r="F574" s="132">
        <f t="shared" si="14"/>
        <v>1800</v>
      </c>
    </row>
    <row r="575" spans="1:6">
      <c r="A575" s="501">
        <v>536</v>
      </c>
      <c r="B575" s="205" t="s">
        <v>1552</v>
      </c>
      <c r="C575" s="169" t="s">
        <v>2817</v>
      </c>
      <c r="D575" s="336">
        <v>1700</v>
      </c>
      <c r="E575" s="131">
        <v>0</v>
      </c>
      <c r="F575" s="132">
        <f t="shared" si="14"/>
        <v>1700</v>
      </c>
    </row>
    <row r="576" spans="1:6">
      <c r="A576" s="501">
        <v>537</v>
      </c>
      <c r="B576" s="205" t="s">
        <v>1556</v>
      </c>
      <c r="C576" s="169" t="s">
        <v>1557</v>
      </c>
      <c r="D576" s="336">
        <v>1200</v>
      </c>
      <c r="E576" s="131">
        <v>0</v>
      </c>
      <c r="F576" s="132">
        <f t="shared" si="14"/>
        <v>1200</v>
      </c>
    </row>
    <row r="577" spans="1:6">
      <c r="A577" s="501">
        <v>538</v>
      </c>
      <c r="B577" s="205" t="s">
        <v>1560</v>
      </c>
      <c r="C577" s="169" t="s">
        <v>1561</v>
      </c>
      <c r="D577" s="336">
        <v>1700</v>
      </c>
      <c r="E577" s="131">
        <v>0</v>
      </c>
      <c r="F577" s="132">
        <f t="shared" si="14"/>
        <v>1700</v>
      </c>
    </row>
    <row r="578" spans="1:6">
      <c r="A578" s="501">
        <v>539</v>
      </c>
      <c r="B578" s="205" t="s">
        <v>1564</v>
      </c>
      <c r="C578" s="169" t="s">
        <v>1565</v>
      </c>
      <c r="D578" s="336">
        <v>1200</v>
      </c>
      <c r="E578" s="131">
        <v>0</v>
      </c>
      <c r="F578" s="132">
        <f t="shared" si="14"/>
        <v>1200</v>
      </c>
    </row>
    <row r="579" spans="1:6">
      <c r="A579" s="501">
        <v>540</v>
      </c>
      <c r="B579" s="205" t="s">
        <v>1568</v>
      </c>
      <c r="C579" s="169" t="s">
        <v>1569</v>
      </c>
      <c r="D579" s="336">
        <v>1700</v>
      </c>
      <c r="E579" s="131">
        <v>0</v>
      </c>
      <c r="F579" s="132">
        <f t="shared" si="14"/>
        <v>1700</v>
      </c>
    </row>
    <row r="580" spans="1:6">
      <c r="A580" s="501">
        <v>541</v>
      </c>
      <c r="B580" s="205" t="s">
        <v>1572</v>
      </c>
      <c r="C580" s="169" t="s">
        <v>1573</v>
      </c>
      <c r="D580" s="336">
        <v>1200</v>
      </c>
      <c r="E580" s="131">
        <v>0</v>
      </c>
      <c r="F580" s="132">
        <f t="shared" si="14"/>
        <v>1200</v>
      </c>
    </row>
    <row r="581" spans="1:6">
      <c r="A581" s="501">
        <v>542</v>
      </c>
      <c r="B581" s="205" t="s">
        <v>1576</v>
      </c>
      <c r="C581" s="169" t="s">
        <v>1577</v>
      </c>
      <c r="D581" s="336">
        <v>1700</v>
      </c>
      <c r="E581" s="131">
        <v>0</v>
      </c>
      <c r="F581" s="132">
        <f t="shared" si="14"/>
        <v>1700</v>
      </c>
    </row>
    <row r="582" spans="1:6">
      <c r="A582" s="501">
        <v>543</v>
      </c>
      <c r="B582" s="205" t="s">
        <v>1580</v>
      </c>
      <c r="C582" s="169" t="s">
        <v>1581</v>
      </c>
      <c r="D582" s="336">
        <v>1200</v>
      </c>
      <c r="E582" s="131">
        <v>0</v>
      </c>
      <c r="F582" s="132">
        <f t="shared" si="14"/>
        <v>1200</v>
      </c>
    </row>
    <row r="583" spans="1:6">
      <c r="A583" s="501">
        <v>544</v>
      </c>
      <c r="B583" s="205" t="s">
        <v>1584</v>
      </c>
      <c r="C583" s="169" t="s">
        <v>1585</v>
      </c>
      <c r="D583" s="336">
        <v>1700</v>
      </c>
      <c r="E583" s="131">
        <v>0</v>
      </c>
      <c r="F583" s="132">
        <f t="shared" si="14"/>
        <v>1700</v>
      </c>
    </row>
    <row r="584" spans="1:6">
      <c r="A584" s="501">
        <v>545</v>
      </c>
      <c r="B584" s="205" t="s">
        <v>1588</v>
      </c>
      <c r="C584" s="169" t="s">
        <v>1589</v>
      </c>
      <c r="D584" s="336">
        <v>1200</v>
      </c>
      <c r="E584" s="131">
        <v>0</v>
      </c>
      <c r="F584" s="132">
        <f t="shared" si="14"/>
        <v>1200</v>
      </c>
    </row>
    <row r="585" spans="1:6">
      <c r="A585" s="501">
        <v>546</v>
      </c>
      <c r="B585" s="258" t="s">
        <v>1592</v>
      </c>
      <c r="C585" s="160" t="s">
        <v>1593</v>
      </c>
      <c r="D585" s="336">
        <v>1700</v>
      </c>
      <c r="E585" s="131">
        <v>0</v>
      </c>
      <c r="F585" s="132">
        <f t="shared" si="14"/>
        <v>1700</v>
      </c>
    </row>
    <row r="586" spans="1:6">
      <c r="A586" s="501">
        <v>547</v>
      </c>
      <c r="B586" s="258" t="s">
        <v>1596</v>
      </c>
      <c r="C586" s="160" t="s">
        <v>1587</v>
      </c>
      <c r="D586" s="336">
        <v>1200</v>
      </c>
      <c r="E586" s="131">
        <v>0</v>
      </c>
      <c r="F586" s="132">
        <f t="shared" si="14"/>
        <v>1200</v>
      </c>
    </row>
    <row r="587" spans="1:6">
      <c r="A587" s="501">
        <v>548</v>
      </c>
      <c r="B587" s="260" t="s">
        <v>1582</v>
      </c>
      <c r="C587" s="160" t="s">
        <v>1591</v>
      </c>
      <c r="D587" s="336">
        <v>1700</v>
      </c>
      <c r="E587" s="131">
        <v>0</v>
      </c>
      <c r="F587" s="132">
        <f t="shared" si="14"/>
        <v>1700</v>
      </c>
    </row>
    <row r="588" spans="1:6">
      <c r="A588" s="501">
        <v>549</v>
      </c>
      <c r="B588" s="260" t="s">
        <v>1586</v>
      </c>
      <c r="C588" s="160" t="s">
        <v>1595</v>
      </c>
      <c r="D588" s="336">
        <v>1200</v>
      </c>
      <c r="E588" s="131">
        <v>0</v>
      </c>
      <c r="F588" s="132">
        <f t="shared" si="14"/>
        <v>1200</v>
      </c>
    </row>
    <row r="589" spans="1:6" s="320" customFormat="1">
      <c r="A589" s="501">
        <v>550</v>
      </c>
      <c r="B589" s="260" t="s">
        <v>183</v>
      </c>
      <c r="C589" s="160" t="s">
        <v>188</v>
      </c>
      <c r="D589" s="336">
        <v>1700</v>
      </c>
      <c r="E589" s="131">
        <v>0</v>
      </c>
      <c r="F589" s="132">
        <f t="shared" si="14"/>
        <v>1700</v>
      </c>
    </row>
    <row r="590" spans="1:6" s="320" customFormat="1">
      <c r="A590" s="501">
        <v>551</v>
      </c>
      <c r="B590" s="260" t="s">
        <v>186</v>
      </c>
      <c r="C590" s="160" t="s">
        <v>190</v>
      </c>
      <c r="D590" s="336">
        <v>1200</v>
      </c>
      <c r="E590" s="131">
        <v>0</v>
      </c>
      <c r="F590" s="132">
        <f t="shared" si="14"/>
        <v>1200</v>
      </c>
    </row>
    <row r="591" spans="1:6" s="320" customFormat="1">
      <c r="A591" s="501">
        <v>552</v>
      </c>
      <c r="B591" s="260" t="s">
        <v>216</v>
      </c>
      <c r="C591" s="160" t="s">
        <v>224</v>
      </c>
      <c r="D591" s="336">
        <v>1500</v>
      </c>
      <c r="E591" s="131">
        <v>0</v>
      </c>
      <c r="F591" s="132">
        <f t="shared" si="14"/>
        <v>1500</v>
      </c>
    </row>
    <row r="592" spans="1:6" s="320" customFormat="1">
      <c r="A592" s="501">
        <v>553</v>
      </c>
      <c r="B592" s="260" t="s">
        <v>222</v>
      </c>
      <c r="C592" s="160" t="s">
        <v>227</v>
      </c>
      <c r="D592" s="336">
        <v>1000</v>
      </c>
      <c r="E592" s="131">
        <v>0</v>
      </c>
      <c r="F592" s="132">
        <f t="shared" si="14"/>
        <v>1000</v>
      </c>
    </row>
    <row r="593" spans="1:6" s="320" customFormat="1" ht="30">
      <c r="A593" s="501">
        <v>554</v>
      </c>
      <c r="B593" s="260" t="s">
        <v>2818</v>
      </c>
      <c r="C593" s="160" t="s">
        <v>225</v>
      </c>
      <c r="D593" s="336">
        <v>2000</v>
      </c>
      <c r="E593" s="131">
        <v>0</v>
      </c>
      <c r="F593" s="132">
        <v>2000</v>
      </c>
    </row>
    <row r="594" spans="1:6" s="320" customFormat="1" ht="30">
      <c r="A594" s="501">
        <v>555</v>
      </c>
      <c r="B594" s="260" t="s">
        <v>2819</v>
      </c>
      <c r="C594" s="160" t="s">
        <v>2820</v>
      </c>
      <c r="D594" s="336">
        <v>1000</v>
      </c>
      <c r="E594" s="131">
        <v>0</v>
      </c>
      <c r="F594" s="132">
        <f>E594+D594</f>
        <v>1000</v>
      </c>
    </row>
    <row r="595" spans="1:6">
      <c r="A595" s="501">
        <v>556</v>
      </c>
      <c r="B595" s="260" t="s">
        <v>2821</v>
      </c>
      <c r="C595" s="160" t="s">
        <v>226</v>
      </c>
      <c r="D595" s="336">
        <v>1700</v>
      </c>
      <c r="E595" s="131">
        <v>0</v>
      </c>
      <c r="F595" s="132">
        <f>E595+D595</f>
        <v>1700</v>
      </c>
    </row>
    <row r="596" spans="1:6">
      <c r="A596" s="501">
        <v>557</v>
      </c>
      <c r="B596" s="260" t="s">
        <v>1599</v>
      </c>
      <c r="C596" s="160" t="s">
        <v>1608</v>
      </c>
      <c r="D596" s="336">
        <v>1700</v>
      </c>
      <c r="E596" s="131">
        <v>0</v>
      </c>
      <c r="F596" s="132">
        <f t="shared" ref="F596:F647" si="15">E596+D596</f>
        <v>1700</v>
      </c>
    </row>
    <row r="597" spans="1:6">
      <c r="A597" s="501">
        <v>558</v>
      </c>
      <c r="B597" s="260" t="s">
        <v>1603</v>
      </c>
      <c r="C597" s="160" t="s">
        <v>1604</v>
      </c>
      <c r="D597" s="336">
        <v>1200</v>
      </c>
      <c r="E597" s="131">
        <v>0</v>
      </c>
      <c r="F597" s="132">
        <f t="shared" si="15"/>
        <v>1200</v>
      </c>
    </row>
    <row r="598" spans="1:6">
      <c r="A598" s="501">
        <v>559</v>
      </c>
      <c r="B598" s="205" t="s">
        <v>1614</v>
      </c>
      <c r="C598" s="169" t="s">
        <v>2822</v>
      </c>
      <c r="D598" s="336">
        <v>1700</v>
      </c>
      <c r="E598" s="131">
        <v>0</v>
      </c>
      <c r="F598" s="132">
        <f t="shared" si="15"/>
        <v>1700</v>
      </c>
    </row>
    <row r="599" spans="1:6">
      <c r="A599" s="501">
        <v>560</v>
      </c>
      <c r="B599" s="205" t="s">
        <v>1616</v>
      </c>
      <c r="C599" s="169" t="s">
        <v>1617</v>
      </c>
      <c r="D599" s="336">
        <v>1200</v>
      </c>
      <c r="E599" s="131">
        <v>0</v>
      </c>
      <c r="F599" s="132">
        <f t="shared" si="15"/>
        <v>1200</v>
      </c>
    </row>
    <row r="600" spans="1:6" ht="15.6" customHeight="1">
      <c r="A600" s="501">
        <v>561</v>
      </c>
      <c r="B600" s="259" t="s">
        <v>1618</v>
      </c>
      <c r="C600" s="160" t="s">
        <v>1619</v>
      </c>
      <c r="D600" s="336">
        <v>1700</v>
      </c>
      <c r="E600" s="131">
        <v>0</v>
      </c>
      <c r="F600" s="132">
        <f t="shared" si="15"/>
        <v>1700</v>
      </c>
    </row>
    <row r="601" spans="1:6" ht="15.6" customHeight="1">
      <c r="A601" s="501">
        <v>562</v>
      </c>
      <c r="B601" s="259" t="s">
        <v>1620</v>
      </c>
      <c r="C601" s="160" t="s">
        <v>1621</v>
      </c>
      <c r="D601" s="336">
        <v>1200</v>
      </c>
      <c r="E601" s="131">
        <v>0</v>
      </c>
      <c r="F601" s="132">
        <f t="shared" si="15"/>
        <v>1200</v>
      </c>
    </row>
    <row r="602" spans="1:6" ht="15.6" customHeight="1">
      <c r="A602" s="501">
        <v>563</v>
      </c>
      <c r="B602" s="259" t="s">
        <v>1622</v>
      </c>
      <c r="C602" s="160" t="s">
        <v>1623</v>
      </c>
      <c r="D602" s="336">
        <v>1200</v>
      </c>
      <c r="E602" s="131">
        <v>0</v>
      </c>
      <c r="F602" s="132">
        <f t="shared" si="15"/>
        <v>1200</v>
      </c>
    </row>
    <row r="603" spans="1:6" ht="15.6" customHeight="1">
      <c r="A603" s="501">
        <v>564</v>
      </c>
      <c r="B603" s="259" t="s">
        <v>1624</v>
      </c>
      <c r="C603" s="160" t="s">
        <v>1625</v>
      </c>
      <c r="D603" s="336">
        <v>800</v>
      </c>
      <c r="E603" s="131">
        <v>0</v>
      </c>
      <c r="F603" s="132">
        <f t="shared" si="15"/>
        <v>800</v>
      </c>
    </row>
    <row r="604" spans="1:6" ht="15.6" customHeight="1">
      <c r="A604" s="501">
        <v>565</v>
      </c>
      <c r="B604" s="259" t="s">
        <v>1633</v>
      </c>
      <c r="C604" s="160" t="s">
        <v>1634</v>
      </c>
      <c r="D604" s="336">
        <v>1200</v>
      </c>
      <c r="E604" s="131">
        <v>0</v>
      </c>
      <c r="F604" s="132">
        <f t="shared" si="15"/>
        <v>1200</v>
      </c>
    </row>
    <row r="605" spans="1:6" ht="15.6" customHeight="1">
      <c r="A605" s="501">
        <v>566</v>
      </c>
      <c r="B605" s="259" t="s">
        <v>1635</v>
      </c>
      <c r="C605" s="160" t="s">
        <v>1636</v>
      </c>
      <c r="D605" s="336">
        <v>800</v>
      </c>
      <c r="E605" s="131">
        <v>0</v>
      </c>
      <c r="F605" s="132">
        <f t="shared" si="15"/>
        <v>800</v>
      </c>
    </row>
    <row r="606" spans="1:6" ht="15" customHeight="1">
      <c r="A606" s="501">
        <v>567</v>
      </c>
      <c r="B606" s="259" t="s">
        <v>1637</v>
      </c>
      <c r="C606" s="160" t="s">
        <v>1638</v>
      </c>
      <c r="D606" s="336">
        <v>1700</v>
      </c>
      <c r="E606" s="131">
        <v>0</v>
      </c>
      <c r="F606" s="132">
        <f t="shared" si="15"/>
        <v>1700</v>
      </c>
    </row>
    <row r="607" spans="1:6" ht="15" customHeight="1">
      <c r="A607" s="501">
        <v>568</v>
      </c>
      <c r="B607" s="259" t="s">
        <v>1639</v>
      </c>
      <c r="C607" s="160" t="s">
        <v>1640</v>
      </c>
      <c r="D607" s="336">
        <v>1200</v>
      </c>
      <c r="E607" s="131">
        <v>0</v>
      </c>
      <c r="F607" s="132">
        <f t="shared" si="15"/>
        <v>1200</v>
      </c>
    </row>
    <row r="608" spans="1:6" ht="15" customHeight="1">
      <c r="A608" s="501">
        <v>569</v>
      </c>
      <c r="B608" s="259" t="s">
        <v>1641</v>
      </c>
      <c r="C608" s="160" t="s">
        <v>1642</v>
      </c>
      <c r="D608" s="336">
        <v>1700</v>
      </c>
      <c r="E608" s="131">
        <v>0</v>
      </c>
      <c r="F608" s="132">
        <f t="shared" si="15"/>
        <v>1700</v>
      </c>
    </row>
    <row r="609" spans="1:6" ht="15" customHeight="1">
      <c r="A609" s="501">
        <v>570</v>
      </c>
      <c r="B609" s="259" t="s">
        <v>1643</v>
      </c>
      <c r="C609" s="160" t="s">
        <v>1644</v>
      </c>
      <c r="D609" s="336">
        <v>1200</v>
      </c>
      <c r="E609" s="131">
        <v>0</v>
      </c>
      <c r="F609" s="132">
        <f t="shared" si="15"/>
        <v>1200</v>
      </c>
    </row>
    <row r="610" spans="1:6" ht="15" customHeight="1">
      <c r="A610" s="501">
        <v>571</v>
      </c>
      <c r="B610" s="258" t="s">
        <v>473</v>
      </c>
      <c r="C610" s="160" t="s">
        <v>474</v>
      </c>
      <c r="D610" s="336">
        <v>1700</v>
      </c>
      <c r="E610" s="131">
        <v>0</v>
      </c>
      <c r="F610" s="132">
        <f t="shared" si="15"/>
        <v>1700</v>
      </c>
    </row>
    <row r="611" spans="1:6" ht="15" customHeight="1">
      <c r="A611" s="501">
        <v>572</v>
      </c>
      <c r="B611" s="258" t="s">
        <v>475</v>
      </c>
      <c r="C611" s="160" t="s">
        <v>478</v>
      </c>
      <c r="D611" s="336">
        <v>1200</v>
      </c>
      <c r="E611" s="131">
        <v>0</v>
      </c>
      <c r="F611" s="132">
        <f t="shared" si="15"/>
        <v>1200</v>
      </c>
    </row>
    <row r="612" spans="1:6" ht="15" customHeight="1">
      <c r="A612" s="501">
        <v>573</v>
      </c>
      <c r="B612" s="259" t="s">
        <v>1645</v>
      </c>
      <c r="C612" s="160" t="s">
        <v>1646</v>
      </c>
      <c r="D612" s="336">
        <v>1200</v>
      </c>
      <c r="E612" s="131">
        <v>0</v>
      </c>
      <c r="F612" s="132">
        <f t="shared" si="15"/>
        <v>1200</v>
      </c>
    </row>
    <row r="613" spans="1:6" ht="15" customHeight="1">
      <c r="A613" s="501">
        <v>574</v>
      </c>
      <c r="B613" s="259" t="s">
        <v>1647</v>
      </c>
      <c r="C613" s="160" t="s">
        <v>1648</v>
      </c>
      <c r="D613" s="336">
        <v>800</v>
      </c>
      <c r="E613" s="131">
        <v>0</v>
      </c>
      <c r="F613" s="132">
        <f t="shared" si="15"/>
        <v>800</v>
      </c>
    </row>
    <row r="614" spans="1:6" ht="15" customHeight="1">
      <c r="A614" s="501">
        <v>575</v>
      </c>
      <c r="B614" s="259" t="s">
        <v>1649</v>
      </c>
      <c r="C614" s="160" t="s">
        <v>1650</v>
      </c>
      <c r="D614" s="336">
        <v>1200</v>
      </c>
      <c r="E614" s="131">
        <v>0</v>
      </c>
      <c r="F614" s="132">
        <f t="shared" si="15"/>
        <v>1200</v>
      </c>
    </row>
    <row r="615" spans="1:6" ht="15" customHeight="1">
      <c r="A615" s="501">
        <v>576</v>
      </c>
      <c r="B615" s="259" t="s">
        <v>1651</v>
      </c>
      <c r="C615" s="160" t="s">
        <v>1652</v>
      </c>
      <c r="D615" s="336">
        <v>800</v>
      </c>
      <c r="E615" s="131">
        <v>0</v>
      </c>
      <c r="F615" s="132">
        <f t="shared" si="15"/>
        <v>800</v>
      </c>
    </row>
    <row r="616" spans="1:6" ht="15" customHeight="1">
      <c r="A616" s="501">
        <v>577</v>
      </c>
      <c r="B616" s="259" t="s">
        <v>2823</v>
      </c>
      <c r="C616" s="160" t="s">
        <v>1654</v>
      </c>
      <c r="D616" s="336">
        <v>1200</v>
      </c>
      <c r="E616" s="131">
        <v>0</v>
      </c>
      <c r="F616" s="132">
        <f t="shared" si="15"/>
        <v>1200</v>
      </c>
    </row>
    <row r="617" spans="1:6" ht="15" customHeight="1">
      <c r="A617" s="501">
        <v>578</v>
      </c>
      <c r="B617" s="259" t="s">
        <v>2824</v>
      </c>
      <c r="C617" s="160" t="s">
        <v>1656</v>
      </c>
      <c r="D617" s="336">
        <v>800</v>
      </c>
      <c r="E617" s="131">
        <v>0</v>
      </c>
      <c r="F617" s="132">
        <f t="shared" si="15"/>
        <v>800</v>
      </c>
    </row>
    <row r="618" spans="1:6" ht="15" customHeight="1">
      <c r="A618" s="501">
        <v>579</v>
      </c>
      <c r="B618" s="259" t="s">
        <v>2825</v>
      </c>
      <c r="C618" s="160" t="s">
        <v>1658</v>
      </c>
      <c r="D618" s="336">
        <v>1200</v>
      </c>
      <c r="E618" s="131">
        <v>0</v>
      </c>
      <c r="F618" s="132">
        <f t="shared" si="15"/>
        <v>1200</v>
      </c>
    </row>
    <row r="619" spans="1:6" ht="15" customHeight="1">
      <c r="A619" s="501">
        <v>580</v>
      </c>
      <c r="B619" s="259" t="s">
        <v>2826</v>
      </c>
      <c r="C619" s="160" t="s">
        <v>1660</v>
      </c>
      <c r="D619" s="336">
        <v>800</v>
      </c>
      <c r="E619" s="131">
        <v>0</v>
      </c>
      <c r="F619" s="132">
        <f t="shared" si="15"/>
        <v>800</v>
      </c>
    </row>
    <row r="620" spans="1:6" ht="15" customHeight="1">
      <c r="A620" s="501">
        <v>581</v>
      </c>
      <c r="B620" s="259" t="s">
        <v>2827</v>
      </c>
      <c r="C620" s="160" t="s">
        <v>1662</v>
      </c>
      <c r="D620" s="336">
        <v>1600</v>
      </c>
      <c r="E620" s="131">
        <v>0</v>
      </c>
      <c r="F620" s="132">
        <f t="shared" si="15"/>
        <v>1600</v>
      </c>
    </row>
    <row r="621" spans="1:6" ht="15" customHeight="1">
      <c r="A621" s="501">
        <v>582</v>
      </c>
      <c r="B621" s="259" t="s">
        <v>2828</v>
      </c>
      <c r="C621" s="160" t="s">
        <v>543</v>
      </c>
      <c r="D621" s="336">
        <v>800</v>
      </c>
      <c r="E621" s="131">
        <v>0</v>
      </c>
      <c r="F621" s="132">
        <f t="shared" si="15"/>
        <v>800</v>
      </c>
    </row>
    <row r="622" spans="1:6" ht="15" customHeight="1">
      <c r="A622" s="501">
        <v>583</v>
      </c>
      <c r="B622" s="259" t="s">
        <v>2829</v>
      </c>
      <c r="C622" s="160" t="s">
        <v>1665</v>
      </c>
      <c r="D622" s="336">
        <v>500</v>
      </c>
      <c r="E622" s="131">
        <v>0</v>
      </c>
      <c r="F622" s="132">
        <f t="shared" si="15"/>
        <v>500</v>
      </c>
    </row>
    <row r="623" spans="1:6" ht="15" customHeight="1">
      <c r="A623" s="501">
        <v>584</v>
      </c>
      <c r="B623" s="259" t="s">
        <v>2830</v>
      </c>
      <c r="C623" s="160" t="s">
        <v>1667</v>
      </c>
      <c r="D623" s="336">
        <v>1000</v>
      </c>
      <c r="E623" s="131">
        <v>0</v>
      </c>
      <c r="F623" s="132">
        <f t="shared" si="15"/>
        <v>1000</v>
      </c>
    </row>
    <row r="624" spans="1:6" ht="15" customHeight="1">
      <c r="A624" s="501">
        <v>585</v>
      </c>
      <c r="B624" s="258" t="s">
        <v>1668</v>
      </c>
      <c r="C624" s="160" t="s">
        <v>1669</v>
      </c>
      <c r="D624" s="336">
        <v>1700</v>
      </c>
      <c r="E624" s="131">
        <v>0</v>
      </c>
      <c r="F624" s="132">
        <f t="shared" si="15"/>
        <v>1700</v>
      </c>
    </row>
    <row r="625" spans="1:6">
      <c r="A625" s="501">
        <v>586</v>
      </c>
      <c r="B625" s="258" t="s">
        <v>1670</v>
      </c>
      <c r="C625" s="160" t="s">
        <v>1671</v>
      </c>
      <c r="D625" s="336">
        <v>1200</v>
      </c>
      <c r="E625" s="131">
        <v>0</v>
      </c>
      <c r="F625" s="132">
        <f t="shared" si="15"/>
        <v>1200</v>
      </c>
    </row>
    <row r="626" spans="1:6">
      <c r="A626" s="501">
        <v>587</v>
      </c>
      <c r="B626" s="259" t="s">
        <v>1672</v>
      </c>
      <c r="C626" s="160" t="s">
        <v>1673</v>
      </c>
      <c r="D626" s="336">
        <v>500</v>
      </c>
      <c r="E626" s="131">
        <v>0</v>
      </c>
      <c r="F626" s="132">
        <f t="shared" si="15"/>
        <v>500</v>
      </c>
    </row>
    <row r="627" spans="1:6">
      <c r="A627" s="501">
        <v>588</v>
      </c>
      <c r="B627" s="259" t="s">
        <v>1674</v>
      </c>
      <c r="C627" s="160" t="s">
        <v>1675</v>
      </c>
      <c r="D627" s="336">
        <v>500</v>
      </c>
      <c r="E627" s="131">
        <v>0</v>
      </c>
      <c r="F627" s="132">
        <f t="shared" si="15"/>
        <v>500</v>
      </c>
    </row>
    <row r="628" spans="1:6" ht="15" customHeight="1">
      <c r="A628" s="501">
        <v>589</v>
      </c>
      <c r="B628" s="259" t="s">
        <v>1678</v>
      </c>
      <c r="C628" s="160" t="s">
        <v>2831</v>
      </c>
      <c r="D628" s="336">
        <v>900</v>
      </c>
      <c r="E628" s="131">
        <v>0</v>
      </c>
      <c r="F628" s="132">
        <f t="shared" si="15"/>
        <v>900</v>
      </c>
    </row>
    <row r="629" spans="1:6" ht="15" customHeight="1">
      <c r="A629" s="501">
        <v>590</v>
      </c>
      <c r="B629" s="259" t="s">
        <v>3720</v>
      </c>
      <c r="C629" s="160" t="s">
        <v>3739</v>
      </c>
      <c r="D629" s="336">
        <v>600</v>
      </c>
      <c r="E629" s="131">
        <v>0</v>
      </c>
      <c r="F629" s="132">
        <f t="shared" si="15"/>
        <v>600</v>
      </c>
    </row>
    <row r="630" spans="1:6" s="84" customFormat="1" ht="50.25" customHeight="1">
      <c r="A630" s="501">
        <v>591</v>
      </c>
      <c r="B630" s="259" t="s">
        <v>1680</v>
      </c>
      <c r="C630" s="160" t="s">
        <v>1681</v>
      </c>
      <c r="D630" s="336">
        <v>600</v>
      </c>
      <c r="E630" s="131">
        <v>0</v>
      </c>
      <c r="F630" s="132">
        <f t="shared" si="15"/>
        <v>600</v>
      </c>
    </row>
    <row r="631" spans="1:6" ht="90">
      <c r="A631" s="501">
        <v>592</v>
      </c>
      <c r="B631" s="259" t="s">
        <v>3740</v>
      </c>
      <c r="C631" s="160" t="s">
        <v>3741</v>
      </c>
      <c r="D631" s="336">
        <v>600</v>
      </c>
      <c r="E631" s="131">
        <v>0</v>
      </c>
      <c r="F631" s="132">
        <f t="shared" si="15"/>
        <v>600</v>
      </c>
    </row>
    <row r="632" spans="1:6" ht="90">
      <c r="A632" s="501">
        <v>593</v>
      </c>
      <c r="B632" s="259" t="s">
        <v>1684</v>
      </c>
      <c r="C632" s="160" t="s">
        <v>1685</v>
      </c>
      <c r="D632" s="336">
        <v>600</v>
      </c>
      <c r="E632" s="131">
        <v>0</v>
      </c>
      <c r="F632" s="132">
        <f t="shared" si="15"/>
        <v>600</v>
      </c>
    </row>
    <row r="633" spans="1:6" s="320" customFormat="1" ht="30">
      <c r="A633" s="501">
        <v>594</v>
      </c>
      <c r="B633" s="259" t="s">
        <v>1690</v>
      </c>
      <c r="C633" s="160" t="s">
        <v>1691</v>
      </c>
      <c r="D633" s="336">
        <v>600</v>
      </c>
      <c r="E633" s="131">
        <v>0</v>
      </c>
      <c r="F633" s="132">
        <f t="shared" si="15"/>
        <v>600</v>
      </c>
    </row>
    <row r="634" spans="1:6" s="320" customFormat="1" ht="30">
      <c r="A634" s="501">
        <v>595</v>
      </c>
      <c r="B634" s="259" t="s">
        <v>3742</v>
      </c>
      <c r="C634" s="160" t="s">
        <v>3743</v>
      </c>
      <c r="D634" s="336">
        <v>600</v>
      </c>
      <c r="E634" s="131">
        <v>0</v>
      </c>
      <c r="F634" s="132">
        <f t="shared" si="15"/>
        <v>600</v>
      </c>
    </row>
    <row r="635" spans="1:6" s="320" customFormat="1" ht="30">
      <c r="A635" s="501">
        <v>596</v>
      </c>
      <c r="B635" s="259" t="s">
        <v>1692</v>
      </c>
      <c r="C635" s="160" t="s">
        <v>1693</v>
      </c>
      <c r="D635" s="336">
        <v>900</v>
      </c>
      <c r="E635" s="131">
        <v>0</v>
      </c>
      <c r="F635" s="132">
        <f t="shared" si="15"/>
        <v>900</v>
      </c>
    </row>
    <row r="636" spans="1:6" s="320" customFormat="1" ht="45">
      <c r="A636" s="501">
        <v>597</v>
      </c>
      <c r="B636" s="259" t="s">
        <v>1694</v>
      </c>
      <c r="C636" s="160" t="s">
        <v>1695</v>
      </c>
      <c r="D636" s="336">
        <v>900</v>
      </c>
      <c r="E636" s="131">
        <v>0</v>
      </c>
      <c r="F636" s="132">
        <f t="shared" si="15"/>
        <v>900</v>
      </c>
    </row>
    <row r="637" spans="1:6" s="320" customFormat="1" ht="30">
      <c r="A637" s="501">
        <v>598</v>
      </c>
      <c r="B637" s="259" t="s">
        <v>3744</v>
      </c>
      <c r="C637" s="160" t="s">
        <v>2832</v>
      </c>
      <c r="D637" s="336">
        <v>550</v>
      </c>
      <c r="E637" s="131">
        <v>0</v>
      </c>
      <c r="F637" s="132">
        <v>550</v>
      </c>
    </row>
    <row r="638" spans="1:6" s="320" customFormat="1" ht="33.75" customHeight="1">
      <c r="A638" s="501">
        <v>599</v>
      </c>
      <c r="B638" s="259" t="s">
        <v>3745</v>
      </c>
      <c r="C638" s="160" t="s">
        <v>3746</v>
      </c>
      <c r="D638" s="336">
        <v>550</v>
      </c>
      <c r="E638" s="131">
        <v>0</v>
      </c>
      <c r="F638" s="132">
        <f t="shared" ref="F638" si="16">E638+D638</f>
        <v>550</v>
      </c>
    </row>
    <row r="639" spans="1:6" ht="45">
      <c r="A639" s="501">
        <v>600</v>
      </c>
      <c r="B639" s="259" t="s">
        <v>1700</v>
      </c>
      <c r="C639" s="160" t="s">
        <v>2833</v>
      </c>
      <c r="D639" s="336">
        <v>750</v>
      </c>
      <c r="E639" s="131">
        <v>0</v>
      </c>
      <c r="F639" s="132">
        <f>E639+D639</f>
        <v>750</v>
      </c>
    </row>
    <row r="640" spans="1:6" ht="60.75" customHeight="1">
      <c r="A640" s="501">
        <v>601</v>
      </c>
      <c r="B640" s="259" t="s">
        <v>3720</v>
      </c>
      <c r="C640" s="160" t="s">
        <v>2834</v>
      </c>
      <c r="D640" s="336">
        <v>900</v>
      </c>
      <c r="E640" s="131">
        <v>0</v>
      </c>
      <c r="F640" s="132">
        <f>E640+D640</f>
        <v>900</v>
      </c>
    </row>
    <row r="641" spans="1:6">
      <c r="A641" s="501">
        <v>602</v>
      </c>
      <c r="B641" s="259" t="s">
        <v>2835</v>
      </c>
      <c r="C641" s="160" t="s">
        <v>2836</v>
      </c>
      <c r="D641" s="336">
        <v>1500</v>
      </c>
      <c r="E641" s="131">
        <v>0</v>
      </c>
      <c r="F641" s="132">
        <f t="shared" ref="F641:F642" si="17">E641+D641</f>
        <v>1500</v>
      </c>
    </row>
    <row r="642" spans="1:6">
      <c r="A642" s="501">
        <v>603</v>
      </c>
      <c r="B642" s="259" t="s">
        <v>2837</v>
      </c>
      <c r="C642" s="160" t="s">
        <v>2838</v>
      </c>
      <c r="D642" s="336">
        <v>1000</v>
      </c>
      <c r="E642" s="131">
        <v>0</v>
      </c>
      <c r="F642" s="132">
        <f t="shared" si="17"/>
        <v>1000</v>
      </c>
    </row>
    <row r="643" spans="1:6">
      <c r="A643" s="261"/>
      <c r="B643" s="261"/>
      <c r="C643" s="257" t="s">
        <v>1709</v>
      </c>
      <c r="D643" s="342"/>
      <c r="E643" s="343"/>
      <c r="F643" s="342"/>
    </row>
    <row r="644" spans="1:6" s="323" customFormat="1">
      <c r="A644" s="501">
        <v>604</v>
      </c>
      <c r="B644" s="269" t="s">
        <v>1716</v>
      </c>
      <c r="C644" s="182" t="s">
        <v>1717</v>
      </c>
      <c r="D644" s="130">
        <v>800</v>
      </c>
      <c r="E644" s="500">
        <v>0</v>
      </c>
      <c r="F644" s="158">
        <f t="shared" si="15"/>
        <v>800</v>
      </c>
    </row>
    <row r="645" spans="1:6" ht="30">
      <c r="A645" s="501">
        <v>605</v>
      </c>
      <c r="B645" s="269" t="s">
        <v>2839</v>
      </c>
      <c r="C645" s="182" t="s">
        <v>1718</v>
      </c>
      <c r="D645" s="130">
        <v>2000</v>
      </c>
      <c r="E645" s="500">
        <v>0</v>
      </c>
      <c r="F645" s="158">
        <f t="shared" si="15"/>
        <v>2000</v>
      </c>
    </row>
    <row r="646" spans="1:6">
      <c r="A646" s="501">
        <v>606</v>
      </c>
      <c r="B646" s="258" t="s">
        <v>1601</v>
      </c>
      <c r="C646" s="160" t="s">
        <v>1602</v>
      </c>
      <c r="D646" s="336">
        <v>500</v>
      </c>
      <c r="E646" s="131">
        <v>0</v>
      </c>
      <c r="F646" s="132">
        <f t="shared" si="15"/>
        <v>500</v>
      </c>
    </row>
    <row r="647" spans="1:6" s="323" customFormat="1">
      <c r="A647" s="501">
        <v>607</v>
      </c>
      <c r="B647" s="260" t="s">
        <v>1605</v>
      </c>
      <c r="C647" s="160" t="s">
        <v>1606</v>
      </c>
      <c r="D647" s="336">
        <v>350</v>
      </c>
      <c r="E647" s="131">
        <v>0</v>
      </c>
      <c r="F647" s="132">
        <f t="shared" si="15"/>
        <v>350</v>
      </c>
    </row>
    <row r="648" spans="1:6">
      <c r="A648" s="261"/>
      <c r="B648" s="261"/>
      <c r="C648" s="257" t="s">
        <v>1609</v>
      </c>
      <c r="D648" s="342"/>
      <c r="E648" s="343"/>
      <c r="F648" s="342"/>
    </row>
    <row r="649" spans="1:6">
      <c r="A649" s="501">
        <v>608</v>
      </c>
      <c r="B649" s="260" t="s">
        <v>1737</v>
      </c>
      <c r="C649" s="160" t="s">
        <v>2840</v>
      </c>
      <c r="D649" s="336">
        <v>300</v>
      </c>
      <c r="E649" s="131">
        <v>0</v>
      </c>
      <c r="F649" s="132">
        <f t="shared" ref="F649:F712" si="18">E649+D649</f>
        <v>300</v>
      </c>
    </row>
    <row r="650" spans="1:6" ht="15" customHeight="1">
      <c r="A650" s="501">
        <v>609</v>
      </c>
      <c r="B650" s="259" t="s">
        <v>1745</v>
      </c>
      <c r="C650" s="160" t="s">
        <v>1746</v>
      </c>
      <c r="D650" s="336">
        <v>700</v>
      </c>
      <c r="E650" s="131">
        <v>0</v>
      </c>
      <c r="F650" s="132">
        <f t="shared" si="18"/>
        <v>700</v>
      </c>
    </row>
    <row r="651" spans="1:6" ht="15" customHeight="1">
      <c r="A651" s="501">
        <v>610</v>
      </c>
      <c r="B651" s="259" t="s">
        <v>1747</v>
      </c>
      <c r="C651" s="160" t="s">
        <v>1748</v>
      </c>
      <c r="D651" s="336">
        <v>800</v>
      </c>
      <c r="E651" s="131">
        <v>0</v>
      </c>
      <c r="F651" s="132">
        <f t="shared" si="18"/>
        <v>800</v>
      </c>
    </row>
    <row r="652" spans="1:6" ht="15" customHeight="1">
      <c r="A652" s="501">
        <v>611</v>
      </c>
      <c r="B652" s="259" t="s">
        <v>1749</v>
      </c>
      <c r="C652" s="160" t="s">
        <v>1750</v>
      </c>
      <c r="D652" s="336">
        <v>700</v>
      </c>
      <c r="E652" s="131">
        <v>0</v>
      </c>
      <c r="F652" s="132">
        <f t="shared" si="18"/>
        <v>700</v>
      </c>
    </row>
    <row r="653" spans="1:6" ht="15" customHeight="1">
      <c r="A653" s="501">
        <v>612</v>
      </c>
      <c r="B653" s="259" t="s">
        <v>1751</v>
      </c>
      <c r="C653" s="267" t="s">
        <v>1752</v>
      </c>
      <c r="D653" s="336">
        <v>700</v>
      </c>
      <c r="E653" s="131">
        <v>0</v>
      </c>
      <c r="F653" s="132">
        <f t="shared" si="18"/>
        <v>700</v>
      </c>
    </row>
    <row r="654" spans="1:6" ht="15" customHeight="1">
      <c r="A654" s="501">
        <v>613</v>
      </c>
      <c r="B654" s="259" t="s">
        <v>1753</v>
      </c>
      <c r="C654" s="160" t="s">
        <v>1754</v>
      </c>
      <c r="D654" s="336">
        <v>700</v>
      </c>
      <c r="E654" s="131">
        <v>0</v>
      </c>
      <c r="F654" s="132">
        <f t="shared" si="18"/>
        <v>700</v>
      </c>
    </row>
    <row r="655" spans="1:6" ht="15" customHeight="1">
      <c r="A655" s="501">
        <v>614</v>
      </c>
      <c r="B655" s="259" t="s">
        <v>1755</v>
      </c>
      <c r="C655" s="160" t="s">
        <v>1756</v>
      </c>
      <c r="D655" s="336">
        <v>600</v>
      </c>
      <c r="E655" s="131">
        <v>0</v>
      </c>
      <c r="F655" s="132">
        <f t="shared" si="18"/>
        <v>600</v>
      </c>
    </row>
    <row r="656" spans="1:6" ht="15" customHeight="1">
      <c r="A656" s="501">
        <v>615</v>
      </c>
      <c r="B656" s="259" t="s">
        <v>1757</v>
      </c>
      <c r="C656" s="160" t="s">
        <v>1758</v>
      </c>
      <c r="D656" s="336">
        <v>600</v>
      </c>
      <c r="E656" s="131">
        <v>0</v>
      </c>
      <c r="F656" s="132">
        <f t="shared" si="18"/>
        <v>600</v>
      </c>
    </row>
    <row r="657" spans="1:6" ht="15" customHeight="1">
      <c r="A657" s="501">
        <v>616</v>
      </c>
      <c r="B657" s="259" t="s">
        <v>1759</v>
      </c>
      <c r="C657" s="160" t="s">
        <v>1760</v>
      </c>
      <c r="D657" s="336">
        <v>800</v>
      </c>
      <c r="E657" s="131">
        <v>0</v>
      </c>
      <c r="F657" s="132">
        <f t="shared" si="18"/>
        <v>800</v>
      </c>
    </row>
    <row r="658" spans="1:6" ht="15" customHeight="1">
      <c r="A658" s="501">
        <v>617</v>
      </c>
      <c r="B658" s="259" t="s">
        <v>1763</v>
      </c>
      <c r="C658" s="160" t="s">
        <v>1764</v>
      </c>
      <c r="D658" s="336">
        <v>600</v>
      </c>
      <c r="E658" s="131">
        <v>0</v>
      </c>
      <c r="F658" s="132">
        <f t="shared" si="18"/>
        <v>600</v>
      </c>
    </row>
    <row r="659" spans="1:6" ht="15" customHeight="1">
      <c r="A659" s="501">
        <v>618</v>
      </c>
      <c r="B659" s="259" t="s">
        <v>1766</v>
      </c>
      <c r="C659" s="160" t="s">
        <v>1767</v>
      </c>
      <c r="D659" s="336">
        <v>700</v>
      </c>
      <c r="E659" s="131">
        <v>0</v>
      </c>
      <c r="F659" s="132">
        <f t="shared" si="18"/>
        <v>700</v>
      </c>
    </row>
    <row r="660" spans="1:6" ht="15" customHeight="1">
      <c r="A660" s="501">
        <v>619</v>
      </c>
      <c r="B660" s="259" t="s">
        <v>136</v>
      </c>
      <c r="C660" s="160" t="s">
        <v>137</v>
      </c>
      <c r="D660" s="336">
        <v>400</v>
      </c>
      <c r="E660" s="131">
        <v>0</v>
      </c>
      <c r="F660" s="132">
        <f t="shared" si="18"/>
        <v>400</v>
      </c>
    </row>
    <row r="661" spans="1:6" ht="15" customHeight="1">
      <c r="A661" s="501">
        <v>620</v>
      </c>
      <c r="B661" s="259" t="s">
        <v>1773</v>
      </c>
      <c r="C661" s="160" t="s">
        <v>1774</v>
      </c>
      <c r="D661" s="336">
        <v>450</v>
      </c>
      <c r="E661" s="131">
        <v>0</v>
      </c>
      <c r="F661" s="132">
        <f t="shared" si="18"/>
        <v>450</v>
      </c>
    </row>
    <row r="662" spans="1:6" ht="15" customHeight="1">
      <c r="A662" s="501">
        <v>621</v>
      </c>
      <c r="B662" s="259" t="s">
        <v>1775</v>
      </c>
      <c r="C662" s="160" t="s">
        <v>1776</v>
      </c>
      <c r="D662" s="336">
        <v>450</v>
      </c>
      <c r="E662" s="131">
        <v>0</v>
      </c>
      <c r="F662" s="132">
        <f t="shared" si="18"/>
        <v>450</v>
      </c>
    </row>
    <row r="663" spans="1:6" ht="15" customHeight="1">
      <c r="A663" s="501">
        <v>622</v>
      </c>
      <c r="B663" s="259" t="s">
        <v>1779</v>
      </c>
      <c r="C663" s="160" t="s">
        <v>1780</v>
      </c>
      <c r="D663" s="336">
        <v>600</v>
      </c>
      <c r="E663" s="131">
        <v>0</v>
      </c>
      <c r="F663" s="132">
        <f t="shared" si="18"/>
        <v>600</v>
      </c>
    </row>
    <row r="664" spans="1:6" ht="15" customHeight="1">
      <c r="A664" s="501">
        <v>623</v>
      </c>
      <c r="B664" s="259" t="s">
        <v>1782</v>
      </c>
      <c r="C664" s="160" t="s">
        <v>1783</v>
      </c>
      <c r="D664" s="336">
        <v>700</v>
      </c>
      <c r="E664" s="131">
        <v>0</v>
      </c>
      <c r="F664" s="132">
        <f t="shared" si="18"/>
        <v>700</v>
      </c>
    </row>
    <row r="665" spans="1:6" ht="15" customHeight="1">
      <c r="A665" s="501">
        <v>624</v>
      </c>
      <c r="B665" s="259" t="s">
        <v>1786</v>
      </c>
      <c r="C665" s="160" t="s">
        <v>1787</v>
      </c>
      <c r="D665" s="336">
        <v>600</v>
      </c>
      <c r="E665" s="131">
        <v>0</v>
      </c>
      <c r="F665" s="132">
        <f t="shared" si="18"/>
        <v>600</v>
      </c>
    </row>
    <row r="666" spans="1:6" ht="15" customHeight="1">
      <c r="A666" s="501">
        <v>625</v>
      </c>
      <c r="B666" s="259" t="s">
        <v>1788</v>
      </c>
      <c r="C666" s="160" t="s">
        <v>1789</v>
      </c>
      <c r="D666" s="336">
        <v>700</v>
      </c>
      <c r="E666" s="131">
        <v>0</v>
      </c>
      <c r="F666" s="132">
        <f t="shared" si="18"/>
        <v>700</v>
      </c>
    </row>
    <row r="667" spans="1:6" ht="15" customHeight="1">
      <c r="A667" s="501">
        <v>626</v>
      </c>
      <c r="B667" s="259" t="s">
        <v>1792</v>
      </c>
      <c r="C667" s="160" t="s">
        <v>1793</v>
      </c>
      <c r="D667" s="336">
        <v>600</v>
      </c>
      <c r="E667" s="131">
        <v>0</v>
      </c>
      <c r="F667" s="132">
        <f t="shared" si="18"/>
        <v>600</v>
      </c>
    </row>
    <row r="668" spans="1:6" ht="15" customHeight="1">
      <c r="A668" s="501">
        <v>627</v>
      </c>
      <c r="B668" s="259" t="s">
        <v>1796</v>
      </c>
      <c r="C668" s="160" t="s">
        <v>1797</v>
      </c>
      <c r="D668" s="336">
        <v>600</v>
      </c>
      <c r="E668" s="131">
        <v>0</v>
      </c>
      <c r="F668" s="132">
        <f t="shared" si="18"/>
        <v>600</v>
      </c>
    </row>
    <row r="669" spans="1:6" ht="15" customHeight="1">
      <c r="A669" s="501">
        <v>628</v>
      </c>
      <c r="B669" s="259" t="s">
        <v>1801</v>
      </c>
      <c r="C669" s="260" t="s">
        <v>1802</v>
      </c>
      <c r="D669" s="336">
        <v>700</v>
      </c>
      <c r="E669" s="131">
        <v>0</v>
      </c>
      <c r="F669" s="132">
        <f t="shared" si="18"/>
        <v>700</v>
      </c>
    </row>
    <row r="670" spans="1:6" ht="15" customHeight="1">
      <c r="A670" s="501">
        <v>629</v>
      </c>
      <c r="B670" s="259" t="s">
        <v>1805</v>
      </c>
      <c r="C670" s="160" t="s">
        <v>1806</v>
      </c>
      <c r="D670" s="336">
        <v>700</v>
      </c>
      <c r="E670" s="131">
        <v>0</v>
      </c>
      <c r="F670" s="132">
        <f t="shared" si="18"/>
        <v>700</v>
      </c>
    </row>
    <row r="671" spans="1:6">
      <c r="A671" s="501">
        <v>630</v>
      </c>
      <c r="B671" s="259" t="s">
        <v>1809</v>
      </c>
      <c r="C671" s="160" t="s">
        <v>1810</v>
      </c>
      <c r="D671" s="336">
        <v>800</v>
      </c>
      <c r="E671" s="131">
        <v>0</v>
      </c>
      <c r="F671" s="132">
        <f t="shared" si="18"/>
        <v>800</v>
      </c>
    </row>
    <row r="672" spans="1:6">
      <c r="A672" s="501">
        <v>631</v>
      </c>
      <c r="B672" s="205" t="s">
        <v>1813</v>
      </c>
      <c r="C672" s="169" t="s">
        <v>1815</v>
      </c>
      <c r="D672" s="336">
        <v>700</v>
      </c>
      <c r="E672" s="131">
        <v>0</v>
      </c>
      <c r="F672" s="132">
        <f t="shared" si="18"/>
        <v>700</v>
      </c>
    </row>
    <row r="673" spans="1:6">
      <c r="A673" s="501">
        <v>632</v>
      </c>
      <c r="B673" s="205" t="s">
        <v>1818</v>
      </c>
      <c r="C673" s="160" t="s">
        <v>1819</v>
      </c>
      <c r="D673" s="336">
        <v>800</v>
      </c>
      <c r="E673" s="131">
        <v>0</v>
      </c>
      <c r="F673" s="132">
        <f t="shared" si="18"/>
        <v>800</v>
      </c>
    </row>
    <row r="674" spans="1:6">
      <c r="A674" s="501">
        <v>633</v>
      </c>
      <c r="B674" s="259" t="s">
        <v>1823</v>
      </c>
      <c r="C674" s="160" t="s">
        <v>1824</v>
      </c>
      <c r="D674" s="336">
        <v>600</v>
      </c>
      <c r="E674" s="131">
        <v>0</v>
      </c>
      <c r="F674" s="132">
        <f t="shared" si="18"/>
        <v>600</v>
      </c>
    </row>
    <row r="675" spans="1:6">
      <c r="A675" s="501">
        <v>634</v>
      </c>
      <c r="B675" s="259" t="s">
        <v>1825</v>
      </c>
      <c r="C675" s="160" t="s">
        <v>1826</v>
      </c>
      <c r="D675" s="336">
        <v>600</v>
      </c>
      <c r="E675" s="131">
        <v>0</v>
      </c>
      <c r="F675" s="132">
        <f t="shared" si="18"/>
        <v>600</v>
      </c>
    </row>
    <row r="676" spans="1:6">
      <c r="A676" s="501">
        <v>635</v>
      </c>
      <c r="B676" s="259" t="s">
        <v>1827</v>
      </c>
      <c r="C676" s="160" t="s">
        <v>1828</v>
      </c>
      <c r="D676" s="336">
        <v>600</v>
      </c>
      <c r="E676" s="131">
        <v>0</v>
      </c>
      <c r="F676" s="132">
        <f t="shared" si="18"/>
        <v>600</v>
      </c>
    </row>
    <row r="677" spans="1:6">
      <c r="A677" s="501">
        <v>636</v>
      </c>
      <c r="B677" s="259" t="s">
        <v>1829</v>
      </c>
      <c r="C677" s="160" t="s">
        <v>1830</v>
      </c>
      <c r="D677" s="336">
        <v>600</v>
      </c>
      <c r="E677" s="131">
        <v>0</v>
      </c>
      <c r="F677" s="132">
        <f t="shared" si="18"/>
        <v>600</v>
      </c>
    </row>
    <row r="678" spans="1:6">
      <c r="A678" s="501">
        <v>637</v>
      </c>
      <c r="B678" s="259" t="s">
        <v>1831</v>
      </c>
      <c r="C678" s="160" t="s">
        <v>1832</v>
      </c>
      <c r="D678" s="336">
        <v>600</v>
      </c>
      <c r="E678" s="131">
        <v>0</v>
      </c>
      <c r="F678" s="132">
        <f t="shared" si="18"/>
        <v>600</v>
      </c>
    </row>
    <row r="679" spans="1:6">
      <c r="A679" s="501">
        <v>638</v>
      </c>
      <c r="B679" s="259" t="s">
        <v>1835</v>
      </c>
      <c r="C679" s="160" t="s">
        <v>1836</v>
      </c>
      <c r="D679" s="336">
        <v>800</v>
      </c>
      <c r="E679" s="131">
        <v>0</v>
      </c>
      <c r="F679" s="132">
        <f t="shared" si="18"/>
        <v>800</v>
      </c>
    </row>
    <row r="680" spans="1:6">
      <c r="A680" s="501">
        <v>639</v>
      </c>
      <c r="B680" s="259" t="s">
        <v>1837</v>
      </c>
      <c r="C680" s="160" t="s">
        <v>1838</v>
      </c>
      <c r="D680" s="336">
        <v>800</v>
      </c>
      <c r="E680" s="131">
        <v>0</v>
      </c>
      <c r="F680" s="132">
        <f t="shared" si="18"/>
        <v>800</v>
      </c>
    </row>
    <row r="681" spans="1:6">
      <c r="A681" s="501">
        <v>640</v>
      </c>
      <c r="B681" s="259" t="s">
        <v>1839</v>
      </c>
      <c r="C681" s="160" t="s">
        <v>1840</v>
      </c>
      <c r="D681" s="336">
        <v>800</v>
      </c>
      <c r="E681" s="131">
        <v>0</v>
      </c>
      <c r="F681" s="132">
        <f t="shared" si="18"/>
        <v>800</v>
      </c>
    </row>
    <row r="682" spans="1:6">
      <c r="A682" s="501">
        <v>641</v>
      </c>
      <c r="B682" s="259" t="s">
        <v>1841</v>
      </c>
      <c r="C682" s="160" t="s">
        <v>1842</v>
      </c>
      <c r="D682" s="336">
        <v>800</v>
      </c>
      <c r="E682" s="131">
        <v>0</v>
      </c>
      <c r="F682" s="132">
        <f t="shared" si="18"/>
        <v>800</v>
      </c>
    </row>
    <row r="683" spans="1:6">
      <c r="A683" s="501">
        <v>642</v>
      </c>
      <c r="B683" s="259" t="s">
        <v>1843</v>
      </c>
      <c r="C683" s="160" t="s">
        <v>1844</v>
      </c>
      <c r="D683" s="336">
        <v>800</v>
      </c>
      <c r="E683" s="131">
        <v>0</v>
      </c>
      <c r="F683" s="132">
        <f t="shared" si="18"/>
        <v>800</v>
      </c>
    </row>
    <row r="684" spans="1:6">
      <c r="A684" s="501">
        <v>643</v>
      </c>
      <c r="B684" s="259" t="s">
        <v>1846</v>
      </c>
      <c r="C684" s="160" t="s">
        <v>1822</v>
      </c>
      <c r="D684" s="336">
        <v>600</v>
      </c>
      <c r="E684" s="131">
        <v>0</v>
      </c>
      <c r="F684" s="132">
        <f t="shared" si="18"/>
        <v>600</v>
      </c>
    </row>
    <row r="685" spans="1:6">
      <c r="A685" s="501">
        <v>644</v>
      </c>
      <c r="B685" s="259" t="s">
        <v>1849</v>
      </c>
      <c r="C685" s="160" t="s">
        <v>1795</v>
      </c>
      <c r="D685" s="336">
        <v>800</v>
      </c>
      <c r="E685" s="131">
        <v>0</v>
      </c>
      <c r="F685" s="132">
        <f t="shared" si="18"/>
        <v>800</v>
      </c>
    </row>
    <row r="686" spans="1:6">
      <c r="A686" s="501">
        <v>645</v>
      </c>
      <c r="B686" s="259" t="s">
        <v>1852</v>
      </c>
      <c r="C686" s="160" t="s">
        <v>1851</v>
      </c>
      <c r="D686" s="336">
        <v>700</v>
      </c>
      <c r="E686" s="131">
        <v>0</v>
      </c>
      <c r="F686" s="132">
        <f t="shared" si="18"/>
        <v>700</v>
      </c>
    </row>
    <row r="687" spans="1:6">
      <c r="A687" s="501">
        <v>646</v>
      </c>
      <c r="B687" s="259" t="s">
        <v>1854</v>
      </c>
      <c r="C687" s="160" t="s">
        <v>1834</v>
      </c>
      <c r="D687" s="336">
        <v>800</v>
      </c>
      <c r="E687" s="131">
        <v>0</v>
      </c>
      <c r="F687" s="132">
        <f t="shared" si="18"/>
        <v>800</v>
      </c>
    </row>
    <row r="688" spans="1:6">
      <c r="A688" s="501">
        <v>647</v>
      </c>
      <c r="B688" s="259" t="s">
        <v>1855</v>
      </c>
      <c r="C688" s="160" t="s">
        <v>3747</v>
      </c>
      <c r="D688" s="336">
        <v>1200</v>
      </c>
      <c r="E688" s="131">
        <v>0</v>
      </c>
      <c r="F688" s="132">
        <f t="shared" si="18"/>
        <v>1200</v>
      </c>
    </row>
    <row r="689" spans="1:7" ht="16.149999999999999" customHeight="1">
      <c r="A689" s="501">
        <v>648</v>
      </c>
      <c r="B689" s="259" t="s">
        <v>1859</v>
      </c>
      <c r="C689" s="160" t="s">
        <v>1812</v>
      </c>
      <c r="D689" s="336">
        <v>700</v>
      </c>
      <c r="E689" s="131">
        <v>0</v>
      </c>
      <c r="F689" s="132">
        <f t="shared" si="18"/>
        <v>700</v>
      </c>
    </row>
    <row r="690" spans="1:7" ht="18.75" customHeight="1">
      <c r="A690" s="501">
        <v>649</v>
      </c>
      <c r="B690" s="259" t="s">
        <v>1860</v>
      </c>
      <c r="C690" s="160" t="s">
        <v>1848</v>
      </c>
      <c r="D690" s="336">
        <v>800</v>
      </c>
      <c r="E690" s="131">
        <v>0</v>
      </c>
      <c r="F690" s="132">
        <f t="shared" si="18"/>
        <v>800</v>
      </c>
    </row>
    <row r="691" spans="1:7" ht="15" customHeight="1">
      <c r="A691" s="501">
        <v>650</v>
      </c>
      <c r="B691" s="259" t="s">
        <v>1863</v>
      </c>
      <c r="C691" s="160" t="s">
        <v>1864</v>
      </c>
      <c r="D691" s="336">
        <v>2500</v>
      </c>
      <c r="E691" s="131">
        <v>0</v>
      </c>
      <c r="F691" s="132">
        <f t="shared" si="18"/>
        <v>2500</v>
      </c>
    </row>
    <row r="692" spans="1:7" ht="18" customHeight="1">
      <c r="A692" s="501">
        <v>651</v>
      </c>
      <c r="B692" s="259" t="s">
        <v>1867</v>
      </c>
      <c r="C692" s="160" t="s">
        <v>1868</v>
      </c>
      <c r="D692" s="336">
        <v>700</v>
      </c>
      <c r="E692" s="131">
        <v>0</v>
      </c>
      <c r="F692" s="132">
        <f t="shared" si="18"/>
        <v>700</v>
      </c>
    </row>
    <row r="693" spans="1:7" ht="17.25" customHeight="1">
      <c r="A693" s="501">
        <v>652</v>
      </c>
      <c r="B693" s="259" t="s">
        <v>1871</v>
      </c>
      <c r="C693" s="160" t="s">
        <v>1872</v>
      </c>
      <c r="D693" s="336">
        <v>600</v>
      </c>
      <c r="E693" s="131">
        <v>0</v>
      </c>
      <c r="F693" s="132">
        <f t="shared" si="18"/>
        <v>600</v>
      </c>
    </row>
    <row r="694" spans="1:7" ht="17.25" customHeight="1">
      <c r="A694" s="501">
        <v>653</v>
      </c>
      <c r="B694" s="259" t="s">
        <v>1875</v>
      </c>
      <c r="C694" s="160" t="s">
        <v>1876</v>
      </c>
      <c r="D694" s="336">
        <v>2500</v>
      </c>
      <c r="E694" s="131">
        <v>0</v>
      </c>
      <c r="F694" s="132">
        <f t="shared" si="18"/>
        <v>2500</v>
      </c>
    </row>
    <row r="695" spans="1:7" ht="17.25" customHeight="1">
      <c r="A695" s="501">
        <v>654</v>
      </c>
      <c r="B695" s="259" t="s">
        <v>71</v>
      </c>
      <c r="C695" s="160" t="s">
        <v>2841</v>
      </c>
      <c r="D695" s="336">
        <v>1200</v>
      </c>
      <c r="E695" s="131">
        <v>0</v>
      </c>
      <c r="F695" s="132">
        <f t="shared" si="18"/>
        <v>1200</v>
      </c>
      <c r="G695" s="320"/>
    </row>
    <row r="696" spans="1:7" s="84" customFormat="1" ht="17.25" customHeight="1">
      <c r="A696" s="501">
        <v>655</v>
      </c>
      <c r="B696" s="259" t="s">
        <v>1877</v>
      </c>
      <c r="C696" s="160" t="s">
        <v>2842</v>
      </c>
      <c r="D696" s="336">
        <v>600</v>
      </c>
      <c r="E696" s="131">
        <v>0</v>
      </c>
      <c r="F696" s="132">
        <f t="shared" si="18"/>
        <v>600</v>
      </c>
    </row>
    <row r="697" spans="1:7" ht="17.25" customHeight="1">
      <c r="A697" s="501">
        <v>656</v>
      </c>
      <c r="B697" s="259" t="s">
        <v>2843</v>
      </c>
      <c r="C697" s="160" t="s">
        <v>2844</v>
      </c>
      <c r="D697" s="336">
        <v>1800</v>
      </c>
      <c r="E697" s="131">
        <v>0</v>
      </c>
      <c r="F697" s="132">
        <f t="shared" si="18"/>
        <v>1800</v>
      </c>
    </row>
    <row r="698" spans="1:7" ht="17.25" customHeight="1">
      <c r="A698" s="501">
        <v>657</v>
      </c>
      <c r="B698" s="259" t="s">
        <v>1879</v>
      </c>
      <c r="C698" s="160" t="s">
        <v>1880</v>
      </c>
      <c r="D698" s="336">
        <v>600</v>
      </c>
      <c r="E698" s="131">
        <v>0</v>
      </c>
      <c r="F698" s="132">
        <f t="shared" si="18"/>
        <v>600</v>
      </c>
    </row>
    <row r="699" spans="1:7" ht="17.25" customHeight="1">
      <c r="A699" s="501">
        <v>658</v>
      </c>
      <c r="B699" s="259" t="s">
        <v>1881</v>
      </c>
      <c r="C699" s="160" t="s">
        <v>1882</v>
      </c>
      <c r="D699" s="336">
        <v>800</v>
      </c>
      <c r="E699" s="131">
        <v>0</v>
      </c>
      <c r="F699" s="132">
        <f t="shared" si="18"/>
        <v>800</v>
      </c>
    </row>
    <row r="700" spans="1:7" ht="17.25" customHeight="1">
      <c r="A700" s="501">
        <v>659</v>
      </c>
      <c r="B700" s="259" t="s">
        <v>1883</v>
      </c>
      <c r="C700" s="160" t="s">
        <v>1884</v>
      </c>
      <c r="D700" s="336">
        <v>600</v>
      </c>
      <c r="E700" s="131">
        <v>0</v>
      </c>
      <c r="F700" s="132">
        <f t="shared" si="18"/>
        <v>600</v>
      </c>
    </row>
    <row r="701" spans="1:7" ht="17.25" customHeight="1">
      <c r="A701" s="501">
        <v>660</v>
      </c>
      <c r="B701" s="259" t="s">
        <v>1885</v>
      </c>
      <c r="C701" s="160" t="s">
        <v>1886</v>
      </c>
      <c r="D701" s="336">
        <v>800</v>
      </c>
      <c r="E701" s="131">
        <v>0</v>
      </c>
      <c r="F701" s="132">
        <f t="shared" si="18"/>
        <v>800</v>
      </c>
    </row>
    <row r="702" spans="1:7" ht="17.25" customHeight="1">
      <c r="A702" s="501">
        <v>661</v>
      </c>
      <c r="B702" s="259" t="s">
        <v>1887</v>
      </c>
      <c r="C702" s="160" t="s">
        <v>1888</v>
      </c>
      <c r="D702" s="336">
        <v>600</v>
      </c>
      <c r="E702" s="131">
        <v>0</v>
      </c>
      <c r="F702" s="132">
        <f t="shared" si="18"/>
        <v>600</v>
      </c>
    </row>
    <row r="703" spans="1:7" ht="17.25" customHeight="1">
      <c r="A703" s="501">
        <v>662</v>
      </c>
      <c r="B703" s="259" t="s">
        <v>1889</v>
      </c>
      <c r="C703" s="160" t="s">
        <v>1890</v>
      </c>
      <c r="D703" s="336">
        <v>800</v>
      </c>
      <c r="E703" s="131">
        <v>0</v>
      </c>
      <c r="F703" s="132">
        <f t="shared" si="18"/>
        <v>800</v>
      </c>
    </row>
    <row r="704" spans="1:7" ht="17.25" customHeight="1">
      <c r="A704" s="501">
        <v>663</v>
      </c>
      <c r="B704" s="259" t="s">
        <v>1891</v>
      </c>
      <c r="C704" s="160" t="s">
        <v>1892</v>
      </c>
      <c r="D704" s="336">
        <v>600</v>
      </c>
      <c r="E704" s="131">
        <v>0</v>
      </c>
      <c r="F704" s="132">
        <f t="shared" si="18"/>
        <v>600</v>
      </c>
    </row>
    <row r="705" spans="1:6" ht="17.25" customHeight="1">
      <c r="A705" s="501">
        <v>664</v>
      </c>
      <c r="B705" s="259" t="s">
        <v>1893</v>
      </c>
      <c r="C705" s="160" t="s">
        <v>1894</v>
      </c>
      <c r="D705" s="336">
        <v>800</v>
      </c>
      <c r="E705" s="131">
        <v>0</v>
      </c>
      <c r="F705" s="132">
        <f t="shared" si="18"/>
        <v>800</v>
      </c>
    </row>
    <row r="706" spans="1:6" ht="17.25" customHeight="1">
      <c r="A706" s="501">
        <v>665</v>
      </c>
      <c r="B706" s="259" t="s">
        <v>1895</v>
      </c>
      <c r="C706" s="160" t="s">
        <v>1896</v>
      </c>
      <c r="D706" s="336">
        <v>800</v>
      </c>
      <c r="E706" s="131">
        <v>0</v>
      </c>
      <c r="F706" s="132">
        <f t="shared" si="18"/>
        <v>800</v>
      </c>
    </row>
    <row r="707" spans="1:6" ht="17.25" customHeight="1">
      <c r="A707" s="501">
        <v>666</v>
      </c>
      <c r="B707" s="259" t="s">
        <v>1897</v>
      </c>
      <c r="C707" s="160" t="s">
        <v>1898</v>
      </c>
      <c r="D707" s="336">
        <v>700</v>
      </c>
      <c r="E707" s="131">
        <v>0</v>
      </c>
      <c r="F707" s="132">
        <f t="shared" si="18"/>
        <v>700</v>
      </c>
    </row>
    <row r="708" spans="1:6" ht="17.25" customHeight="1">
      <c r="A708" s="501">
        <v>667</v>
      </c>
      <c r="B708" s="259" t="s">
        <v>1899</v>
      </c>
      <c r="C708" s="160" t="s">
        <v>1900</v>
      </c>
      <c r="D708" s="336">
        <v>800</v>
      </c>
      <c r="E708" s="131">
        <v>0</v>
      </c>
      <c r="F708" s="132">
        <f t="shared" si="18"/>
        <v>800</v>
      </c>
    </row>
    <row r="709" spans="1:6" ht="17.25" customHeight="1">
      <c r="A709" s="501">
        <v>668</v>
      </c>
      <c r="B709" s="259" t="s">
        <v>1901</v>
      </c>
      <c r="C709" s="160" t="s">
        <v>1902</v>
      </c>
      <c r="D709" s="336">
        <v>700</v>
      </c>
      <c r="E709" s="131">
        <v>0</v>
      </c>
      <c r="F709" s="132">
        <f t="shared" si="18"/>
        <v>700</v>
      </c>
    </row>
    <row r="710" spans="1:6" ht="17.25" customHeight="1">
      <c r="A710" s="501">
        <v>669</v>
      </c>
      <c r="B710" s="259" t="s">
        <v>1906</v>
      </c>
      <c r="C710" s="160" t="s">
        <v>1907</v>
      </c>
      <c r="D710" s="336">
        <v>1600</v>
      </c>
      <c r="E710" s="131">
        <v>0</v>
      </c>
      <c r="F710" s="132">
        <f t="shared" si="18"/>
        <v>1600</v>
      </c>
    </row>
    <row r="711" spans="1:6" ht="17.25" customHeight="1">
      <c r="A711" s="501">
        <v>670</v>
      </c>
      <c r="B711" s="259" t="s">
        <v>1909</v>
      </c>
      <c r="C711" s="160" t="s">
        <v>1910</v>
      </c>
      <c r="D711" s="336">
        <v>600</v>
      </c>
      <c r="E711" s="131">
        <v>0</v>
      </c>
      <c r="F711" s="132">
        <f t="shared" si="18"/>
        <v>600</v>
      </c>
    </row>
    <row r="712" spans="1:6" ht="17.25" customHeight="1">
      <c r="A712" s="501">
        <v>671</v>
      </c>
      <c r="B712" s="259" t="s">
        <v>1911</v>
      </c>
      <c r="C712" s="160" t="s">
        <v>1912</v>
      </c>
      <c r="D712" s="336">
        <v>600</v>
      </c>
      <c r="E712" s="131">
        <v>0</v>
      </c>
      <c r="F712" s="132">
        <f t="shared" si="18"/>
        <v>600</v>
      </c>
    </row>
    <row r="713" spans="1:6" ht="17.25" customHeight="1">
      <c r="A713" s="501">
        <v>672</v>
      </c>
      <c r="B713" s="259" t="s">
        <v>1913</v>
      </c>
      <c r="C713" s="160" t="s">
        <v>1914</v>
      </c>
      <c r="D713" s="336">
        <v>600</v>
      </c>
      <c r="E713" s="131">
        <v>0</v>
      </c>
      <c r="F713" s="132">
        <f t="shared" ref="F713:F768" si="19">E713+D713</f>
        <v>600</v>
      </c>
    </row>
    <row r="714" spans="1:6" ht="17.25" customHeight="1">
      <c r="A714" s="501">
        <v>673</v>
      </c>
      <c r="B714" s="259" t="s">
        <v>1915</v>
      </c>
      <c r="C714" s="160" t="s">
        <v>1916</v>
      </c>
      <c r="D714" s="336">
        <v>600</v>
      </c>
      <c r="E714" s="131">
        <v>0</v>
      </c>
      <c r="F714" s="132">
        <f t="shared" si="19"/>
        <v>600</v>
      </c>
    </row>
    <row r="715" spans="1:6" s="323" customFormat="1" ht="17.25" customHeight="1">
      <c r="A715" s="501">
        <v>674</v>
      </c>
      <c r="B715" s="259" t="s">
        <v>1921</v>
      </c>
      <c r="C715" s="160" t="s">
        <v>1922</v>
      </c>
      <c r="D715" s="336">
        <v>400</v>
      </c>
      <c r="E715" s="131">
        <v>0</v>
      </c>
      <c r="F715" s="132">
        <f t="shared" si="19"/>
        <v>400</v>
      </c>
    </row>
    <row r="716" spans="1:6" ht="17.25" customHeight="1">
      <c r="A716" s="261"/>
      <c r="B716" s="299"/>
      <c r="C716" s="300" t="s">
        <v>2847</v>
      </c>
      <c r="D716" s="342"/>
      <c r="E716" s="343"/>
      <c r="F716" s="342"/>
    </row>
    <row r="717" spans="1:6" s="84" customFormat="1" ht="17.25" customHeight="1">
      <c r="A717" s="501">
        <v>675</v>
      </c>
      <c r="B717" s="275" t="s">
        <v>2848</v>
      </c>
      <c r="C717" s="33" t="s">
        <v>2849</v>
      </c>
      <c r="D717" s="344">
        <v>1000</v>
      </c>
      <c r="E717" s="345">
        <v>0</v>
      </c>
      <c r="F717" s="346">
        <f>E717+D717</f>
        <v>1000</v>
      </c>
    </row>
    <row r="718" spans="1:6" s="84" customFormat="1" ht="17.25" customHeight="1">
      <c r="A718" s="501">
        <v>676</v>
      </c>
      <c r="B718" s="258" t="s">
        <v>2850</v>
      </c>
      <c r="C718" s="160" t="s">
        <v>2851</v>
      </c>
      <c r="D718" s="351">
        <v>700</v>
      </c>
      <c r="E718" s="352">
        <v>0</v>
      </c>
      <c r="F718" s="353">
        <f t="shared" ref="F718:F721" si="20">E718+D718</f>
        <v>700</v>
      </c>
    </row>
    <row r="719" spans="1:6" s="84" customFormat="1" ht="17.25" customHeight="1">
      <c r="A719" s="501">
        <v>677</v>
      </c>
      <c r="B719" s="258" t="s">
        <v>2852</v>
      </c>
      <c r="C719" s="160" t="s">
        <v>2853</v>
      </c>
      <c r="D719" s="351">
        <v>1100</v>
      </c>
      <c r="E719" s="352">
        <v>0</v>
      </c>
      <c r="F719" s="353">
        <f t="shared" si="20"/>
        <v>1100</v>
      </c>
    </row>
    <row r="720" spans="1:6" s="84" customFormat="1" ht="17.25" customHeight="1">
      <c r="A720" s="501">
        <v>678</v>
      </c>
      <c r="B720" s="258" t="s">
        <v>2854</v>
      </c>
      <c r="C720" s="160" t="s">
        <v>2855</v>
      </c>
      <c r="D720" s="351">
        <v>1100</v>
      </c>
      <c r="E720" s="352">
        <v>0</v>
      </c>
      <c r="F720" s="353">
        <f t="shared" si="20"/>
        <v>1100</v>
      </c>
    </row>
    <row r="721" spans="1:6" s="323" customFormat="1">
      <c r="A721" s="501">
        <v>679</v>
      </c>
      <c r="B721" s="258" t="s">
        <v>2856</v>
      </c>
      <c r="C721" s="160" t="s">
        <v>2857</v>
      </c>
      <c r="D721" s="351">
        <v>1100</v>
      </c>
      <c r="E721" s="352">
        <v>0</v>
      </c>
      <c r="F721" s="353">
        <f t="shared" si="20"/>
        <v>1100</v>
      </c>
    </row>
    <row r="722" spans="1:6">
      <c r="A722" s="261"/>
      <c r="B722" s="299"/>
      <c r="C722" s="301" t="s">
        <v>2858</v>
      </c>
      <c r="D722" s="342"/>
      <c r="E722" s="343"/>
      <c r="F722" s="342"/>
    </row>
    <row r="723" spans="1:6" ht="17.25" customHeight="1">
      <c r="A723" s="501">
        <v>680</v>
      </c>
      <c r="B723" s="269" t="s">
        <v>1994</v>
      </c>
      <c r="C723" s="270" t="s">
        <v>1970</v>
      </c>
      <c r="D723" s="336">
        <v>3000</v>
      </c>
      <c r="E723" s="500">
        <v>0</v>
      </c>
      <c r="F723" s="158">
        <f t="shared" si="19"/>
        <v>3000</v>
      </c>
    </row>
    <row r="724" spans="1:6" ht="15" customHeight="1">
      <c r="A724" s="501">
        <v>681</v>
      </c>
      <c r="B724" s="269" t="s">
        <v>1997</v>
      </c>
      <c r="C724" s="270" t="s">
        <v>1973</v>
      </c>
      <c r="D724" s="336">
        <v>3000</v>
      </c>
      <c r="E724" s="500">
        <v>0</v>
      </c>
      <c r="F724" s="158">
        <f t="shared" si="19"/>
        <v>3000</v>
      </c>
    </row>
    <row r="725" spans="1:6" ht="15.75" customHeight="1">
      <c r="A725" s="501">
        <v>682</v>
      </c>
      <c r="B725" s="269" t="s">
        <v>2000</v>
      </c>
      <c r="C725" s="270" t="s">
        <v>1978</v>
      </c>
      <c r="D725" s="336">
        <v>2300</v>
      </c>
      <c r="E725" s="500">
        <v>0</v>
      </c>
      <c r="F725" s="158">
        <f t="shared" si="19"/>
        <v>2300</v>
      </c>
    </row>
    <row r="726" spans="1:6" ht="14.25" customHeight="1">
      <c r="A726" s="501">
        <v>683</v>
      </c>
      <c r="B726" s="269" t="s">
        <v>2003</v>
      </c>
      <c r="C726" s="270" t="s">
        <v>1981</v>
      </c>
      <c r="D726" s="336">
        <v>2800</v>
      </c>
      <c r="E726" s="500">
        <v>0</v>
      </c>
      <c r="F726" s="158">
        <f t="shared" si="19"/>
        <v>2800</v>
      </c>
    </row>
    <row r="727" spans="1:6" ht="16.5" customHeight="1">
      <c r="A727" s="501">
        <v>684</v>
      </c>
      <c r="B727" s="269" t="s">
        <v>3748</v>
      </c>
      <c r="C727" s="270" t="s">
        <v>1985</v>
      </c>
      <c r="D727" s="336">
        <v>3000</v>
      </c>
      <c r="E727" s="500">
        <v>0</v>
      </c>
      <c r="F727" s="158">
        <f t="shared" si="19"/>
        <v>3000</v>
      </c>
    </row>
    <row r="728" spans="1:6" ht="18" customHeight="1">
      <c r="A728" s="501">
        <v>685</v>
      </c>
      <c r="B728" s="269" t="s">
        <v>3749</v>
      </c>
      <c r="C728" s="270" t="s">
        <v>1989</v>
      </c>
      <c r="D728" s="336">
        <v>3000</v>
      </c>
      <c r="E728" s="500">
        <v>0</v>
      </c>
      <c r="F728" s="158">
        <f t="shared" si="19"/>
        <v>3000</v>
      </c>
    </row>
    <row r="729" spans="1:6" ht="18" customHeight="1">
      <c r="A729" s="501">
        <v>686</v>
      </c>
      <c r="B729" s="269" t="s">
        <v>3750</v>
      </c>
      <c r="C729" s="270" t="s">
        <v>1993</v>
      </c>
      <c r="D729" s="336">
        <v>3000</v>
      </c>
      <c r="E729" s="500">
        <v>0</v>
      </c>
      <c r="F729" s="158">
        <f>E729+D729</f>
        <v>3000</v>
      </c>
    </row>
    <row r="730" spans="1:6" ht="18" customHeight="1">
      <c r="A730" s="501">
        <v>687</v>
      </c>
      <c r="B730" s="269" t="s">
        <v>3751</v>
      </c>
      <c r="C730" s="270" t="s">
        <v>3752</v>
      </c>
      <c r="D730" s="336">
        <v>3300</v>
      </c>
      <c r="E730" s="500">
        <v>0</v>
      </c>
      <c r="F730" s="158">
        <f t="shared" ref="F730" si="21">E730+D730</f>
        <v>3300</v>
      </c>
    </row>
    <row r="731" spans="1:6" s="84" customFormat="1" ht="18" customHeight="1">
      <c r="A731" s="501">
        <v>688</v>
      </c>
      <c r="B731" s="263" t="s">
        <v>2859</v>
      </c>
      <c r="C731" s="263" t="s">
        <v>2860</v>
      </c>
      <c r="D731" s="336">
        <v>1200</v>
      </c>
      <c r="E731" s="500">
        <v>0</v>
      </c>
      <c r="F731" s="158">
        <f t="shared" si="19"/>
        <v>1200</v>
      </c>
    </row>
    <row r="732" spans="1:6" s="85" customFormat="1">
      <c r="A732" s="501">
        <v>689</v>
      </c>
      <c r="B732" s="269" t="s">
        <v>2015</v>
      </c>
      <c r="C732" s="270" t="s">
        <v>2016</v>
      </c>
      <c r="D732" s="336">
        <v>3500</v>
      </c>
      <c r="E732" s="500">
        <v>0</v>
      </c>
      <c r="F732" s="158">
        <f t="shared" si="19"/>
        <v>3500</v>
      </c>
    </row>
    <row r="733" spans="1:6" ht="30">
      <c r="A733" s="501">
        <v>690</v>
      </c>
      <c r="B733" s="269" t="s">
        <v>2861</v>
      </c>
      <c r="C733" s="272" t="s">
        <v>2862</v>
      </c>
      <c r="D733" s="336">
        <v>6000</v>
      </c>
      <c r="E733" s="500">
        <v>0</v>
      </c>
      <c r="F733" s="158">
        <f t="shared" si="19"/>
        <v>6000</v>
      </c>
    </row>
    <row r="734" spans="1:6">
      <c r="A734" s="501">
        <v>691</v>
      </c>
      <c r="B734" s="269" t="s">
        <v>2019</v>
      </c>
      <c r="C734" s="270" t="s">
        <v>2020</v>
      </c>
      <c r="D734" s="336">
        <v>3300</v>
      </c>
      <c r="E734" s="500">
        <v>0</v>
      </c>
      <c r="F734" s="158">
        <f t="shared" si="19"/>
        <v>3300</v>
      </c>
    </row>
    <row r="735" spans="1:6" ht="15.75" customHeight="1">
      <c r="A735" s="501">
        <v>692</v>
      </c>
      <c r="B735" s="269" t="s">
        <v>2023</v>
      </c>
      <c r="C735" s="270" t="s">
        <v>2024</v>
      </c>
      <c r="D735" s="336">
        <v>4000</v>
      </c>
      <c r="E735" s="500">
        <v>0</v>
      </c>
      <c r="F735" s="158">
        <f t="shared" si="19"/>
        <v>4000</v>
      </c>
    </row>
    <row r="736" spans="1:6" ht="15" customHeight="1">
      <c r="A736" s="501">
        <v>693</v>
      </c>
      <c r="B736" s="269" t="s">
        <v>2027</v>
      </c>
      <c r="C736" s="270" t="s">
        <v>2028</v>
      </c>
      <c r="D736" s="336">
        <v>3000</v>
      </c>
      <c r="E736" s="500">
        <v>0</v>
      </c>
      <c r="F736" s="158">
        <f t="shared" si="19"/>
        <v>3000</v>
      </c>
    </row>
    <row r="737" spans="1:6" s="84" customFormat="1" ht="15" customHeight="1">
      <c r="A737" s="501">
        <v>694</v>
      </c>
      <c r="B737" s="269" t="s">
        <v>2029</v>
      </c>
      <c r="C737" s="270" t="s">
        <v>2008</v>
      </c>
      <c r="D737" s="336">
        <v>2500</v>
      </c>
      <c r="E737" s="500">
        <v>0</v>
      </c>
      <c r="F737" s="158">
        <f t="shared" si="19"/>
        <v>2500</v>
      </c>
    </row>
    <row r="738" spans="1:6">
      <c r="A738" s="501">
        <v>695</v>
      </c>
      <c r="B738" s="269" t="s">
        <v>2031</v>
      </c>
      <c r="C738" s="270" t="s">
        <v>2032</v>
      </c>
      <c r="D738" s="336">
        <v>3000</v>
      </c>
      <c r="E738" s="500">
        <v>0</v>
      </c>
      <c r="F738" s="158">
        <f t="shared" si="19"/>
        <v>3000</v>
      </c>
    </row>
    <row r="739" spans="1:6">
      <c r="A739" s="501">
        <v>696</v>
      </c>
      <c r="B739" s="259" t="s">
        <v>3753</v>
      </c>
      <c r="C739" s="270" t="s">
        <v>3754</v>
      </c>
      <c r="D739" s="336">
        <v>5000</v>
      </c>
      <c r="E739" s="500">
        <v>0</v>
      </c>
      <c r="F739" s="158">
        <f t="shared" si="19"/>
        <v>5000</v>
      </c>
    </row>
    <row r="740" spans="1:6">
      <c r="A740" s="501">
        <v>697</v>
      </c>
      <c r="B740" s="269" t="s">
        <v>2863</v>
      </c>
      <c r="C740" s="270" t="s">
        <v>2864</v>
      </c>
      <c r="D740" s="336">
        <v>6000</v>
      </c>
      <c r="E740" s="500">
        <v>0</v>
      </c>
      <c r="F740" s="158">
        <f t="shared" si="19"/>
        <v>6000</v>
      </c>
    </row>
    <row r="741" spans="1:6">
      <c r="A741" s="501">
        <v>698</v>
      </c>
      <c r="B741" s="269" t="s">
        <v>3755</v>
      </c>
      <c r="C741" s="270" t="s">
        <v>2014</v>
      </c>
      <c r="D741" s="336">
        <v>3500</v>
      </c>
      <c r="E741" s="500">
        <v>0</v>
      </c>
      <c r="F741" s="158">
        <f t="shared" si="19"/>
        <v>3500</v>
      </c>
    </row>
    <row r="742" spans="1:6" ht="15.6" customHeight="1">
      <c r="A742" s="501">
        <v>699</v>
      </c>
      <c r="B742" s="269" t="s">
        <v>3756</v>
      </c>
      <c r="C742" s="270" t="s">
        <v>3757</v>
      </c>
      <c r="D742" s="336">
        <v>3000</v>
      </c>
      <c r="E742" s="500">
        <v>0</v>
      </c>
      <c r="F742" s="158">
        <f t="shared" si="19"/>
        <v>3000</v>
      </c>
    </row>
    <row r="743" spans="1:6" ht="15.6" customHeight="1">
      <c r="A743" s="501">
        <v>700</v>
      </c>
      <c r="B743" s="269" t="s">
        <v>2034</v>
      </c>
      <c r="C743" s="272" t="s">
        <v>2018</v>
      </c>
      <c r="D743" s="130">
        <v>3400</v>
      </c>
      <c r="E743" s="500">
        <v>0</v>
      </c>
      <c r="F743" s="158">
        <f t="shared" si="19"/>
        <v>3400</v>
      </c>
    </row>
    <row r="744" spans="1:6" ht="15.6" customHeight="1">
      <c r="A744" s="501">
        <v>701</v>
      </c>
      <c r="B744" s="269" t="s">
        <v>3758</v>
      </c>
      <c r="C744" s="272" t="s">
        <v>2022</v>
      </c>
      <c r="D744" s="130">
        <v>3300</v>
      </c>
      <c r="E744" s="500">
        <v>0</v>
      </c>
      <c r="F744" s="158">
        <f t="shared" si="19"/>
        <v>3300</v>
      </c>
    </row>
    <row r="745" spans="1:6" s="323" customFormat="1" ht="15.6" customHeight="1">
      <c r="A745" s="501">
        <v>702</v>
      </c>
      <c r="B745" s="269" t="s">
        <v>2038</v>
      </c>
      <c r="C745" s="272" t="s">
        <v>2039</v>
      </c>
      <c r="D745" s="130">
        <v>3300</v>
      </c>
      <c r="E745" s="500">
        <v>0</v>
      </c>
      <c r="F745" s="158">
        <f t="shared" si="19"/>
        <v>3300</v>
      </c>
    </row>
    <row r="746" spans="1:6">
      <c r="A746" s="501">
        <v>703</v>
      </c>
      <c r="B746" s="269" t="s">
        <v>2042</v>
      </c>
      <c r="C746" s="272" t="s">
        <v>2043</v>
      </c>
      <c r="D746" s="130">
        <v>5800</v>
      </c>
      <c r="E746" s="500">
        <v>0</v>
      </c>
      <c r="F746" s="158">
        <f t="shared" si="19"/>
        <v>5800</v>
      </c>
    </row>
    <row r="747" spans="1:6">
      <c r="A747" s="501">
        <v>704</v>
      </c>
      <c r="B747" s="269" t="s">
        <v>2046</v>
      </c>
      <c r="C747" s="272" t="s">
        <v>2047</v>
      </c>
      <c r="D747" s="130">
        <v>6000</v>
      </c>
      <c r="E747" s="500">
        <v>0</v>
      </c>
      <c r="F747" s="158">
        <f t="shared" si="19"/>
        <v>6000</v>
      </c>
    </row>
    <row r="748" spans="1:6">
      <c r="A748" s="501">
        <v>705</v>
      </c>
      <c r="B748" s="269" t="s">
        <v>2050</v>
      </c>
      <c r="C748" s="272" t="s">
        <v>2051</v>
      </c>
      <c r="D748" s="130">
        <v>6000</v>
      </c>
      <c r="E748" s="500">
        <v>0</v>
      </c>
      <c r="F748" s="158">
        <f t="shared" si="19"/>
        <v>6000</v>
      </c>
    </row>
    <row r="749" spans="1:6">
      <c r="A749" s="261"/>
      <c r="B749" s="299"/>
      <c r="C749" s="294" t="s">
        <v>2052</v>
      </c>
      <c r="D749" s="342"/>
      <c r="E749" s="343"/>
      <c r="F749" s="342"/>
    </row>
    <row r="750" spans="1:6" ht="30">
      <c r="A750" s="501">
        <v>706</v>
      </c>
      <c r="B750" s="259" t="s">
        <v>2053</v>
      </c>
      <c r="C750" s="273" t="s">
        <v>3759</v>
      </c>
      <c r="D750" s="354">
        <v>2500</v>
      </c>
      <c r="E750" s="355">
        <v>0</v>
      </c>
      <c r="F750" s="356">
        <f t="shared" si="19"/>
        <v>2500</v>
      </c>
    </row>
    <row r="751" spans="1:6" ht="30">
      <c r="A751" s="501">
        <v>707</v>
      </c>
      <c r="B751" s="259" t="s">
        <v>1953</v>
      </c>
      <c r="C751" s="273" t="s">
        <v>2057</v>
      </c>
      <c r="D751" s="354">
        <v>2200</v>
      </c>
      <c r="E751" s="355">
        <v>0</v>
      </c>
      <c r="F751" s="356">
        <f t="shared" si="19"/>
        <v>2200</v>
      </c>
    </row>
    <row r="752" spans="1:6" ht="30">
      <c r="A752" s="501">
        <v>708</v>
      </c>
      <c r="B752" s="259" t="s">
        <v>2058</v>
      </c>
      <c r="C752" s="273" t="s">
        <v>2059</v>
      </c>
      <c r="D752" s="354">
        <v>2200</v>
      </c>
      <c r="E752" s="355">
        <v>0</v>
      </c>
      <c r="F752" s="356">
        <f t="shared" si="19"/>
        <v>2200</v>
      </c>
    </row>
    <row r="753" spans="1:6" ht="30">
      <c r="A753" s="501">
        <v>709</v>
      </c>
      <c r="B753" s="259" t="s">
        <v>2060</v>
      </c>
      <c r="C753" s="273" t="s">
        <v>2061</v>
      </c>
      <c r="D753" s="354">
        <v>2300</v>
      </c>
      <c r="E753" s="355">
        <v>0</v>
      </c>
      <c r="F753" s="356">
        <f t="shared" si="19"/>
        <v>2300</v>
      </c>
    </row>
    <row r="754" spans="1:6" ht="30">
      <c r="A754" s="501">
        <v>710</v>
      </c>
      <c r="B754" s="259" t="s">
        <v>1990</v>
      </c>
      <c r="C754" s="273" t="s">
        <v>2062</v>
      </c>
      <c r="D754" s="354">
        <v>2200</v>
      </c>
      <c r="E754" s="355">
        <v>0</v>
      </c>
      <c r="F754" s="356">
        <f t="shared" si="19"/>
        <v>2200</v>
      </c>
    </row>
    <row r="755" spans="1:6">
      <c r="A755" s="501">
        <v>711</v>
      </c>
      <c r="B755" s="302" t="s">
        <v>2865</v>
      </c>
      <c r="C755" s="302" t="s">
        <v>2866</v>
      </c>
      <c r="D755" s="354">
        <v>2500</v>
      </c>
      <c r="E755" s="355">
        <v>0</v>
      </c>
      <c r="F755" s="356">
        <f t="shared" si="19"/>
        <v>2500</v>
      </c>
    </row>
    <row r="756" spans="1:6">
      <c r="A756" s="501">
        <v>712</v>
      </c>
      <c r="B756" s="259" t="s">
        <v>1944</v>
      </c>
      <c r="C756" s="160" t="s">
        <v>2867</v>
      </c>
      <c r="D756" s="354">
        <v>2500</v>
      </c>
      <c r="E756" s="355">
        <v>0</v>
      </c>
      <c r="F756" s="356">
        <f t="shared" si="19"/>
        <v>2500</v>
      </c>
    </row>
    <row r="757" spans="1:6">
      <c r="A757" s="501">
        <v>713</v>
      </c>
      <c r="B757" s="259" t="s">
        <v>2868</v>
      </c>
      <c r="C757" s="160" t="s">
        <v>2869</v>
      </c>
      <c r="D757" s="336">
        <v>2500</v>
      </c>
      <c r="E757" s="131">
        <v>0</v>
      </c>
      <c r="F757" s="132">
        <f t="shared" si="19"/>
        <v>2500</v>
      </c>
    </row>
    <row r="758" spans="1:6">
      <c r="A758" s="501">
        <v>714</v>
      </c>
      <c r="B758" s="259" t="s">
        <v>1990</v>
      </c>
      <c r="C758" s="267" t="s">
        <v>2870</v>
      </c>
      <c r="D758" s="336">
        <v>2400</v>
      </c>
      <c r="E758" s="131">
        <v>0</v>
      </c>
      <c r="F758" s="132">
        <f t="shared" si="19"/>
        <v>2400</v>
      </c>
    </row>
    <row r="759" spans="1:6" ht="30">
      <c r="A759" s="501">
        <v>715</v>
      </c>
      <c r="B759" s="259" t="s">
        <v>2063</v>
      </c>
      <c r="C759" s="273" t="s">
        <v>2064</v>
      </c>
      <c r="D759" s="336">
        <v>2200</v>
      </c>
      <c r="E759" s="131">
        <v>0</v>
      </c>
      <c r="F759" s="132">
        <f t="shared" si="19"/>
        <v>2200</v>
      </c>
    </row>
    <row r="760" spans="1:6" s="84" customFormat="1" ht="30">
      <c r="A760" s="501">
        <v>716</v>
      </c>
      <c r="B760" s="259" t="s">
        <v>2065</v>
      </c>
      <c r="C760" s="273" t="s">
        <v>2066</v>
      </c>
      <c r="D760" s="336">
        <v>2300</v>
      </c>
      <c r="E760" s="131">
        <v>0</v>
      </c>
      <c r="F760" s="132">
        <f t="shared" si="19"/>
        <v>2300</v>
      </c>
    </row>
    <row r="761" spans="1:6" s="84" customFormat="1" ht="30">
      <c r="A761" s="501">
        <v>717</v>
      </c>
      <c r="B761" s="259" t="s">
        <v>2067</v>
      </c>
      <c r="C761" s="273" t="s">
        <v>2068</v>
      </c>
      <c r="D761" s="336">
        <v>2200</v>
      </c>
      <c r="E761" s="131">
        <v>0</v>
      </c>
      <c r="F761" s="132">
        <f t="shared" si="19"/>
        <v>2200</v>
      </c>
    </row>
    <row r="762" spans="1:6">
      <c r="A762" s="501">
        <v>718</v>
      </c>
      <c r="B762" s="259" t="s">
        <v>1945</v>
      </c>
      <c r="C762" s="273" t="s">
        <v>2871</v>
      </c>
      <c r="D762" s="336">
        <v>2300</v>
      </c>
      <c r="E762" s="131">
        <v>0</v>
      </c>
      <c r="F762" s="132">
        <f t="shared" si="19"/>
        <v>2300</v>
      </c>
    </row>
    <row r="763" spans="1:6" s="323" customFormat="1" ht="15.6" customHeight="1">
      <c r="A763" s="501">
        <v>719</v>
      </c>
      <c r="B763" s="259" t="s">
        <v>1942</v>
      </c>
      <c r="C763" s="273" t="s">
        <v>2872</v>
      </c>
      <c r="D763" s="336">
        <v>2300</v>
      </c>
      <c r="E763" s="131">
        <v>0</v>
      </c>
      <c r="F763" s="132">
        <f t="shared" si="19"/>
        <v>2300</v>
      </c>
    </row>
    <row r="764" spans="1:6" s="84" customFormat="1" ht="30">
      <c r="A764" s="501">
        <v>720</v>
      </c>
      <c r="B764" s="259" t="s">
        <v>1932</v>
      </c>
      <c r="C764" s="273" t="s">
        <v>2069</v>
      </c>
      <c r="D764" s="336">
        <v>2300</v>
      </c>
      <c r="E764" s="131">
        <v>0</v>
      </c>
      <c r="F764" s="132">
        <f t="shared" si="19"/>
        <v>2300</v>
      </c>
    </row>
    <row r="765" spans="1:6" s="84" customFormat="1">
      <c r="A765" s="261"/>
      <c r="B765" s="299"/>
      <c r="C765" s="294" t="s">
        <v>2070</v>
      </c>
      <c r="D765" s="342"/>
      <c r="E765" s="343"/>
      <c r="F765" s="342"/>
    </row>
    <row r="766" spans="1:6" s="84" customFormat="1" ht="30">
      <c r="A766" s="501">
        <v>721</v>
      </c>
      <c r="B766" s="303" t="s">
        <v>2071</v>
      </c>
      <c r="C766" s="273" t="s">
        <v>2873</v>
      </c>
      <c r="D766" s="336">
        <v>6000</v>
      </c>
      <c r="E766" s="131">
        <v>0</v>
      </c>
      <c r="F766" s="132">
        <f t="shared" ref="F766:F840" si="22">E766+D766</f>
        <v>6000</v>
      </c>
    </row>
    <row r="767" spans="1:6" s="84" customFormat="1" ht="30">
      <c r="A767" s="501">
        <v>722</v>
      </c>
      <c r="B767" s="303" t="s">
        <v>2874</v>
      </c>
      <c r="C767" s="273" t="s">
        <v>2875</v>
      </c>
      <c r="D767" s="336">
        <v>6000</v>
      </c>
      <c r="E767" s="131">
        <v>0</v>
      </c>
      <c r="F767" s="132">
        <f t="shared" si="22"/>
        <v>6000</v>
      </c>
    </row>
    <row r="768" spans="1:6" s="84" customFormat="1" ht="30">
      <c r="A768" s="501">
        <v>723</v>
      </c>
      <c r="B768" s="303" t="s">
        <v>1949</v>
      </c>
      <c r="C768" s="273" t="s">
        <v>2876</v>
      </c>
      <c r="D768" s="336">
        <v>6000</v>
      </c>
      <c r="E768" s="131">
        <v>0</v>
      </c>
      <c r="F768" s="132">
        <f t="shared" si="22"/>
        <v>6000</v>
      </c>
    </row>
    <row r="769" spans="1:8" s="84" customFormat="1" ht="30">
      <c r="A769" s="501">
        <v>724</v>
      </c>
      <c r="B769" s="303" t="s">
        <v>2877</v>
      </c>
      <c r="C769" s="273" t="s">
        <v>2878</v>
      </c>
      <c r="D769" s="336">
        <v>6000</v>
      </c>
      <c r="E769" s="131">
        <v>0</v>
      </c>
      <c r="F769" s="336">
        <f t="shared" si="22"/>
        <v>6000</v>
      </c>
    </row>
    <row r="770" spans="1:8" s="84" customFormat="1" ht="45">
      <c r="A770" s="501">
        <v>725</v>
      </c>
      <c r="B770" s="304" t="s">
        <v>2879</v>
      </c>
      <c r="C770" s="273" t="s">
        <v>2880</v>
      </c>
      <c r="D770" s="336">
        <v>9300</v>
      </c>
      <c r="E770" s="131">
        <v>0</v>
      </c>
      <c r="F770" s="336">
        <f t="shared" si="22"/>
        <v>9300</v>
      </c>
    </row>
    <row r="771" spans="1:8" s="84" customFormat="1" ht="45">
      <c r="A771" s="501">
        <v>726</v>
      </c>
      <c r="B771" s="304" t="s">
        <v>2881</v>
      </c>
      <c r="C771" s="273" t="s">
        <v>2882</v>
      </c>
      <c r="D771" s="336">
        <v>9300</v>
      </c>
      <c r="E771" s="131">
        <v>0</v>
      </c>
      <c r="F771" s="336">
        <f t="shared" si="22"/>
        <v>9300</v>
      </c>
    </row>
    <row r="772" spans="1:8" s="84" customFormat="1" ht="45">
      <c r="A772" s="501">
        <v>727</v>
      </c>
      <c r="B772" s="304" t="s">
        <v>2883</v>
      </c>
      <c r="C772" s="273" t="s">
        <v>2884</v>
      </c>
      <c r="D772" s="336">
        <v>12000</v>
      </c>
      <c r="E772" s="131">
        <v>0</v>
      </c>
      <c r="F772" s="336">
        <f t="shared" si="22"/>
        <v>12000</v>
      </c>
    </row>
    <row r="773" spans="1:8" s="84" customFormat="1" ht="30">
      <c r="A773" s="501">
        <v>728</v>
      </c>
      <c r="B773" s="259" t="s">
        <v>1934</v>
      </c>
      <c r="C773" s="273" t="s">
        <v>2885</v>
      </c>
      <c r="D773" s="354">
        <v>6000</v>
      </c>
      <c r="E773" s="355">
        <v>0</v>
      </c>
      <c r="F773" s="354">
        <f t="shared" si="22"/>
        <v>6000</v>
      </c>
    </row>
    <row r="774" spans="1:8" s="84" customFormat="1" ht="30">
      <c r="A774" s="501">
        <v>729</v>
      </c>
      <c r="B774" s="305" t="s">
        <v>2886</v>
      </c>
      <c r="C774" s="273" t="s">
        <v>2887</v>
      </c>
      <c r="D774" s="354">
        <v>5000</v>
      </c>
      <c r="E774" s="355">
        <v>0</v>
      </c>
      <c r="F774" s="354">
        <f t="shared" si="22"/>
        <v>5000</v>
      </c>
    </row>
    <row r="775" spans="1:8" s="84" customFormat="1" ht="30">
      <c r="A775" s="501">
        <v>730</v>
      </c>
      <c r="B775" s="302" t="s">
        <v>2888</v>
      </c>
      <c r="C775" s="273" t="s">
        <v>2889</v>
      </c>
      <c r="D775" s="354">
        <v>5000</v>
      </c>
      <c r="E775" s="355">
        <v>0</v>
      </c>
      <c r="F775" s="354">
        <f t="shared" si="22"/>
        <v>5000</v>
      </c>
    </row>
    <row r="776" spans="1:8" s="84" customFormat="1" ht="30">
      <c r="A776" s="501">
        <v>731</v>
      </c>
      <c r="B776" s="306" t="s">
        <v>2890</v>
      </c>
      <c r="C776" s="273" t="s">
        <v>2891</v>
      </c>
      <c r="D776" s="354">
        <v>6000</v>
      </c>
      <c r="E776" s="355">
        <v>0</v>
      </c>
      <c r="F776" s="354">
        <f t="shared" si="22"/>
        <v>6000</v>
      </c>
    </row>
    <row r="777" spans="1:8" s="84" customFormat="1">
      <c r="A777" s="501">
        <v>732</v>
      </c>
      <c r="B777" s="259" t="s">
        <v>2892</v>
      </c>
      <c r="C777" s="307" t="s">
        <v>2893</v>
      </c>
      <c r="D777" s="336">
        <v>6000</v>
      </c>
      <c r="E777" s="131">
        <v>0</v>
      </c>
      <c r="F777" s="336">
        <f t="shared" si="22"/>
        <v>6000</v>
      </c>
    </row>
    <row r="778" spans="1:8" s="84" customFormat="1">
      <c r="A778" s="501">
        <v>733</v>
      </c>
      <c r="B778" s="259" t="s">
        <v>2894</v>
      </c>
      <c r="C778" s="273" t="s">
        <v>2895</v>
      </c>
      <c r="D778" s="354">
        <v>6000</v>
      </c>
      <c r="E778" s="355">
        <v>0</v>
      </c>
      <c r="F778" s="354">
        <f t="shared" si="22"/>
        <v>6000</v>
      </c>
    </row>
    <row r="779" spans="1:8" s="323" customFormat="1" ht="18.75" customHeight="1">
      <c r="A779" s="501">
        <v>734</v>
      </c>
      <c r="B779" s="303" t="s">
        <v>2073</v>
      </c>
      <c r="C779" s="273" t="s">
        <v>2896</v>
      </c>
      <c r="D779" s="336">
        <v>6000</v>
      </c>
      <c r="E779" s="131">
        <v>0</v>
      </c>
      <c r="F779" s="336">
        <f t="shared" si="22"/>
        <v>6000</v>
      </c>
    </row>
    <row r="780" spans="1:8" s="323" customFormat="1" ht="30">
      <c r="A780" s="501">
        <v>735</v>
      </c>
      <c r="B780" s="304" t="s">
        <v>2897</v>
      </c>
      <c r="C780" s="273" t="s">
        <v>2898</v>
      </c>
      <c r="D780" s="336">
        <v>6000</v>
      </c>
      <c r="E780" s="131">
        <v>0</v>
      </c>
      <c r="F780" s="336">
        <f t="shared" si="22"/>
        <v>6000</v>
      </c>
    </row>
    <row r="781" spans="1:8" s="84" customFormat="1" ht="15.75" customHeight="1">
      <c r="A781" s="261"/>
      <c r="B781" s="308"/>
      <c r="C781" s="309" t="s">
        <v>2899</v>
      </c>
      <c r="D781" s="342"/>
      <c r="E781" s="343"/>
      <c r="F781" s="342"/>
    </row>
    <row r="782" spans="1:8" s="84" customFormat="1" ht="15" customHeight="1">
      <c r="A782" s="501">
        <v>736</v>
      </c>
      <c r="B782" s="357" t="s">
        <v>2900</v>
      </c>
      <c r="C782" s="310" t="s">
        <v>2901</v>
      </c>
      <c r="D782" s="336">
        <v>6000</v>
      </c>
      <c r="E782" s="131">
        <v>0</v>
      </c>
      <c r="F782" s="132">
        <f>E782+D782</f>
        <v>6000</v>
      </c>
    </row>
    <row r="783" spans="1:8" s="84" customFormat="1" ht="15" customHeight="1">
      <c r="A783" s="501">
        <v>737</v>
      </c>
      <c r="B783" s="357" t="s">
        <v>2902</v>
      </c>
      <c r="C783" s="310" t="s">
        <v>2903</v>
      </c>
      <c r="D783" s="336">
        <v>5500</v>
      </c>
      <c r="E783" s="131">
        <v>0</v>
      </c>
      <c r="F783" s="132">
        <v>5500</v>
      </c>
      <c r="H783" s="359"/>
    </row>
    <row r="784" spans="1:8" s="84" customFormat="1" ht="15" customHeight="1">
      <c r="A784" s="501">
        <v>738</v>
      </c>
      <c r="B784" s="357" t="s">
        <v>3760</v>
      </c>
      <c r="C784" s="302" t="s">
        <v>3761</v>
      </c>
      <c r="D784" s="336">
        <v>5000</v>
      </c>
      <c r="E784" s="131">
        <v>0</v>
      </c>
      <c r="F784" s="132">
        <v>5000</v>
      </c>
    </row>
    <row r="785" spans="1:6" s="84" customFormat="1" ht="14.25" customHeight="1">
      <c r="A785" s="501">
        <v>739</v>
      </c>
      <c r="B785" s="358" t="s">
        <v>2904</v>
      </c>
      <c r="C785" s="302" t="s">
        <v>2905</v>
      </c>
      <c r="D785" s="336">
        <v>9000</v>
      </c>
      <c r="E785" s="131">
        <v>0</v>
      </c>
      <c r="F785" s="132">
        <v>9000</v>
      </c>
    </row>
    <row r="786" spans="1:6" s="84" customFormat="1" ht="14.25" customHeight="1">
      <c r="A786" s="501">
        <v>740</v>
      </c>
      <c r="B786" s="357" t="s">
        <v>2906</v>
      </c>
      <c r="C786" s="302" t="s">
        <v>2907</v>
      </c>
      <c r="D786" s="336">
        <v>5500</v>
      </c>
      <c r="E786" s="131">
        <v>0</v>
      </c>
      <c r="F786" s="132">
        <v>5500</v>
      </c>
    </row>
    <row r="787" spans="1:6" s="84" customFormat="1" ht="13.5" customHeight="1">
      <c r="A787" s="501">
        <v>741</v>
      </c>
      <c r="B787" s="307" t="s">
        <v>2900</v>
      </c>
      <c r="C787" s="302" t="s">
        <v>2908</v>
      </c>
      <c r="D787" s="336">
        <v>5500</v>
      </c>
      <c r="E787" s="131">
        <v>0</v>
      </c>
      <c r="F787" s="132">
        <v>5500</v>
      </c>
    </row>
    <row r="788" spans="1:6" s="84" customFormat="1" ht="12.75" customHeight="1">
      <c r="A788" s="501">
        <v>742</v>
      </c>
      <c r="B788" s="358" t="s">
        <v>2909</v>
      </c>
      <c r="C788" s="310" t="s">
        <v>2910</v>
      </c>
      <c r="D788" s="336">
        <v>9000</v>
      </c>
      <c r="E788" s="131">
        <v>0</v>
      </c>
      <c r="F788" s="132">
        <v>9000</v>
      </c>
    </row>
    <row r="789" spans="1:6" s="325" customFormat="1" ht="18.75" customHeight="1">
      <c r="A789" s="501">
        <v>743</v>
      </c>
      <c r="B789" s="307" t="s">
        <v>2911</v>
      </c>
      <c r="C789" s="302" t="s">
        <v>2912</v>
      </c>
      <c r="D789" s="336">
        <v>5500</v>
      </c>
      <c r="E789" s="131">
        <v>0</v>
      </c>
      <c r="F789" s="132">
        <v>5500</v>
      </c>
    </row>
    <row r="790" spans="1:6" s="84" customFormat="1" ht="15.6" customHeight="1">
      <c r="A790" s="501">
        <v>744</v>
      </c>
      <c r="B790" s="358" t="s">
        <v>2913</v>
      </c>
      <c r="C790" s="310" t="s">
        <v>2914</v>
      </c>
      <c r="D790" s="336">
        <v>9000</v>
      </c>
      <c r="E790" s="131">
        <v>0</v>
      </c>
      <c r="F790" s="132">
        <v>9000</v>
      </c>
    </row>
    <row r="791" spans="1:6" s="84" customFormat="1" ht="15.6" customHeight="1">
      <c r="A791" s="501">
        <v>745</v>
      </c>
      <c r="B791" s="307" t="s">
        <v>2915</v>
      </c>
      <c r="C791" s="302" t="s">
        <v>2916</v>
      </c>
      <c r="D791" s="336">
        <v>5500</v>
      </c>
      <c r="E791" s="131">
        <v>0</v>
      </c>
      <c r="F791" s="132">
        <v>5500</v>
      </c>
    </row>
    <row r="792" spans="1:6" s="84" customFormat="1" ht="15.6" customHeight="1">
      <c r="A792" s="290"/>
      <c r="B792" s="311"/>
      <c r="C792" s="311" t="s">
        <v>2917</v>
      </c>
      <c r="D792" s="360"/>
      <c r="E792" s="361"/>
      <c r="F792" s="360"/>
    </row>
    <row r="793" spans="1:6" s="84" customFormat="1" ht="15.6" customHeight="1">
      <c r="A793" s="501">
        <v>746</v>
      </c>
      <c r="B793" s="259" t="s">
        <v>2097</v>
      </c>
      <c r="C793" s="273" t="s">
        <v>2098</v>
      </c>
      <c r="D793" s="336">
        <v>2500</v>
      </c>
      <c r="E793" s="131">
        <v>0</v>
      </c>
      <c r="F793" s="132">
        <f t="shared" si="22"/>
        <v>2500</v>
      </c>
    </row>
    <row r="794" spans="1:6" s="84" customFormat="1" ht="15.6" customHeight="1">
      <c r="A794" s="501">
        <v>747</v>
      </c>
      <c r="B794" s="259" t="s">
        <v>2101</v>
      </c>
      <c r="C794" s="273" t="s">
        <v>2102</v>
      </c>
      <c r="D794" s="336">
        <v>2500</v>
      </c>
      <c r="E794" s="131">
        <v>0</v>
      </c>
      <c r="F794" s="132">
        <f t="shared" si="22"/>
        <v>2500</v>
      </c>
    </row>
    <row r="795" spans="1:6" s="84" customFormat="1" ht="15.6" customHeight="1">
      <c r="A795" s="501">
        <v>748</v>
      </c>
      <c r="B795" s="259" t="s">
        <v>2105</v>
      </c>
      <c r="C795" s="273" t="s">
        <v>2106</v>
      </c>
      <c r="D795" s="336">
        <v>2500</v>
      </c>
      <c r="E795" s="131">
        <v>0</v>
      </c>
      <c r="F795" s="132">
        <f t="shared" si="22"/>
        <v>2500</v>
      </c>
    </row>
    <row r="796" spans="1:6" s="84" customFormat="1" ht="15.6" customHeight="1">
      <c r="A796" s="501">
        <v>749</v>
      </c>
      <c r="B796" s="259" t="s">
        <v>2109</v>
      </c>
      <c r="C796" s="273" t="s">
        <v>2110</v>
      </c>
      <c r="D796" s="336">
        <v>2500</v>
      </c>
      <c r="E796" s="131">
        <v>0</v>
      </c>
      <c r="F796" s="132">
        <f t="shared" si="22"/>
        <v>2500</v>
      </c>
    </row>
    <row r="797" spans="1:6" s="84" customFormat="1" ht="15.6" customHeight="1">
      <c r="A797" s="501">
        <v>750</v>
      </c>
      <c r="B797" s="259" t="s">
        <v>2113</v>
      </c>
      <c r="C797" s="273" t="s">
        <v>2114</v>
      </c>
      <c r="D797" s="336">
        <v>2000</v>
      </c>
      <c r="E797" s="131">
        <v>0</v>
      </c>
      <c r="F797" s="132">
        <f t="shared" si="22"/>
        <v>2000</v>
      </c>
    </row>
    <row r="798" spans="1:6" s="84" customFormat="1" ht="15.6" customHeight="1">
      <c r="A798" s="501">
        <v>751</v>
      </c>
      <c r="B798" s="259" t="s">
        <v>2117</v>
      </c>
      <c r="C798" s="273" t="s">
        <v>2118</v>
      </c>
      <c r="D798" s="336">
        <v>3500</v>
      </c>
      <c r="E798" s="131">
        <v>0</v>
      </c>
      <c r="F798" s="132">
        <f t="shared" si="22"/>
        <v>3500</v>
      </c>
    </row>
    <row r="799" spans="1:6" s="84" customFormat="1" ht="15.6" customHeight="1">
      <c r="A799" s="501">
        <v>752</v>
      </c>
      <c r="B799" s="259" t="s">
        <v>2121</v>
      </c>
      <c r="C799" s="273" t="s">
        <v>2122</v>
      </c>
      <c r="D799" s="336">
        <v>2500</v>
      </c>
      <c r="E799" s="131">
        <v>0</v>
      </c>
      <c r="F799" s="132">
        <f t="shared" si="22"/>
        <v>2500</v>
      </c>
    </row>
    <row r="800" spans="1:6" s="84" customFormat="1" ht="15.6" customHeight="1">
      <c r="A800" s="501">
        <v>753</v>
      </c>
      <c r="B800" s="259" t="s">
        <v>2125</v>
      </c>
      <c r="C800" s="273" t="s">
        <v>2126</v>
      </c>
      <c r="D800" s="336">
        <v>2500</v>
      </c>
      <c r="E800" s="131">
        <v>0</v>
      </c>
      <c r="F800" s="132">
        <f t="shared" si="22"/>
        <v>2500</v>
      </c>
    </row>
    <row r="801" spans="1:6" s="84" customFormat="1" ht="15.6" customHeight="1">
      <c r="A801" s="501">
        <v>754</v>
      </c>
      <c r="B801" s="259" t="s">
        <v>2129</v>
      </c>
      <c r="C801" s="205" t="s">
        <v>2130</v>
      </c>
      <c r="D801" s="336">
        <v>2600</v>
      </c>
      <c r="E801" s="131">
        <v>0</v>
      </c>
      <c r="F801" s="132">
        <f t="shared" si="22"/>
        <v>2600</v>
      </c>
    </row>
    <row r="802" spans="1:6" s="84" customFormat="1" ht="15.6" customHeight="1">
      <c r="A802" s="501">
        <v>755</v>
      </c>
      <c r="B802" s="259" t="s">
        <v>2133</v>
      </c>
      <c r="C802" s="273" t="s">
        <v>2134</v>
      </c>
      <c r="D802" s="336">
        <v>2500</v>
      </c>
      <c r="E802" s="131">
        <v>0</v>
      </c>
      <c r="F802" s="132">
        <f t="shared" si="22"/>
        <v>2500</v>
      </c>
    </row>
    <row r="803" spans="1:6" s="84" customFormat="1" ht="15.6" customHeight="1">
      <c r="A803" s="501">
        <v>756</v>
      </c>
      <c r="B803" s="259" t="s">
        <v>2137</v>
      </c>
      <c r="C803" s="273" t="s">
        <v>2138</v>
      </c>
      <c r="D803" s="336">
        <v>2300</v>
      </c>
      <c r="E803" s="131">
        <v>0</v>
      </c>
      <c r="F803" s="132">
        <f t="shared" si="22"/>
        <v>2300</v>
      </c>
    </row>
    <row r="804" spans="1:6" s="84" customFormat="1" ht="15.6" customHeight="1">
      <c r="A804" s="501">
        <v>757</v>
      </c>
      <c r="B804" s="259" t="s">
        <v>2140</v>
      </c>
      <c r="C804" s="273" t="s">
        <v>2141</v>
      </c>
      <c r="D804" s="336">
        <v>2800</v>
      </c>
      <c r="E804" s="131">
        <v>0</v>
      </c>
      <c r="F804" s="132">
        <f t="shared" si="22"/>
        <v>2800</v>
      </c>
    </row>
    <row r="805" spans="1:6" s="84" customFormat="1" ht="16.899999999999999" customHeight="1">
      <c r="A805" s="501">
        <v>758</v>
      </c>
      <c r="B805" s="259" t="s">
        <v>2144</v>
      </c>
      <c r="C805" s="273" t="s">
        <v>2145</v>
      </c>
      <c r="D805" s="336">
        <v>2000</v>
      </c>
      <c r="E805" s="131">
        <v>0</v>
      </c>
      <c r="F805" s="132">
        <f t="shared" si="22"/>
        <v>2000</v>
      </c>
    </row>
    <row r="806" spans="1:6" s="84" customFormat="1" ht="15" customHeight="1">
      <c r="A806" s="501">
        <v>759</v>
      </c>
      <c r="B806" s="259" t="s">
        <v>2146</v>
      </c>
      <c r="C806" s="273" t="s">
        <v>2147</v>
      </c>
      <c r="D806" s="336">
        <v>2500</v>
      </c>
      <c r="E806" s="131">
        <v>0</v>
      </c>
      <c r="F806" s="132">
        <f t="shared" si="22"/>
        <v>2500</v>
      </c>
    </row>
    <row r="807" spans="1:6" s="84" customFormat="1" ht="15" customHeight="1">
      <c r="A807" s="501">
        <v>760</v>
      </c>
      <c r="B807" s="259" t="s">
        <v>2148</v>
      </c>
      <c r="C807" s="273" t="s">
        <v>2149</v>
      </c>
      <c r="D807" s="336">
        <v>2000</v>
      </c>
      <c r="E807" s="131">
        <v>0</v>
      </c>
      <c r="F807" s="132">
        <f t="shared" si="22"/>
        <v>2000</v>
      </c>
    </row>
    <row r="808" spans="1:6" s="84" customFormat="1" ht="30.75" customHeight="1">
      <c r="A808" s="501">
        <v>761</v>
      </c>
      <c r="B808" s="259" t="s">
        <v>2152</v>
      </c>
      <c r="C808" s="273" t="s">
        <v>2153</v>
      </c>
      <c r="D808" s="336">
        <v>2400</v>
      </c>
      <c r="E808" s="131">
        <v>0</v>
      </c>
      <c r="F808" s="132">
        <f t="shared" si="22"/>
        <v>2400</v>
      </c>
    </row>
    <row r="809" spans="1:6" s="84" customFormat="1">
      <c r="A809" s="501">
        <v>762</v>
      </c>
      <c r="B809" s="259" t="s">
        <v>2156</v>
      </c>
      <c r="C809" s="205" t="s">
        <v>2157</v>
      </c>
      <c r="D809" s="336">
        <v>2500</v>
      </c>
      <c r="E809" s="131">
        <v>0</v>
      </c>
      <c r="F809" s="132">
        <f t="shared" si="22"/>
        <v>2500</v>
      </c>
    </row>
    <row r="810" spans="1:6" s="84" customFormat="1">
      <c r="A810" s="501">
        <v>763</v>
      </c>
      <c r="B810" s="259" t="s">
        <v>2160</v>
      </c>
      <c r="C810" s="273" t="s">
        <v>2161</v>
      </c>
      <c r="D810" s="336">
        <v>2000</v>
      </c>
      <c r="E810" s="131">
        <v>0</v>
      </c>
      <c r="F810" s="132">
        <f t="shared" si="22"/>
        <v>2000</v>
      </c>
    </row>
    <row r="811" spans="1:6" s="84" customFormat="1" ht="30">
      <c r="A811" s="501">
        <v>764</v>
      </c>
      <c r="B811" s="259" t="s">
        <v>2164</v>
      </c>
      <c r="C811" s="273" t="s">
        <v>2165</v>
      </c>
      <c r="D811" s="336">
        <v>2800</v>
      </c>
      <c r="E811" s="131">
        <v>0</v>
      </c>
      <c r="F811" s="132">
        <f t="shared" si="22"/>
        <v>2800</v>
      </c>
    </row>
    <row r="812" spans="1:6" s="84" customFormat="1">
      <c r="A812" s="501">
        <v>765</v>
      </c>
      <c r="B812" s="259" t="s">
        <v>2166</v>
      </c>
      <c r="C812" s="273" t="s">
        <v>2167</v>
      </c>
      <c r="D812" s="336">
        <v>2000</v>
      </c>
      <c r="E812" s="131">
        <v>0</v>
      </c>
      <c r="F812" s="132">
        <f t="shared" si="22"/>
        <v>2000</v>
      </c>
    </row>
    <row r="813" spans="1:6" s="84" customFormat="1">
      <c r="A813" s="501">
        <v>766</v>
      </c>
      <c r="B813" s="259" t="s">
        <v>2179</v>
      </c>
      <c r="C813" s="273" t="s">
        <v>2918</v>
      </c>
      <c r="D813" s="336">
        <v>2500</v>
      </c>
      <c r="E813" s="131">
        <v>0</v>
      </c>
      <c r="F813" s="132">
        <f t="shared" si="22"/>
        <v>2500</v>
      </c>
    </row>
    <row r="814" spans="1:6" s="84" customFormat="1">
      <c r="A814" s="501">
        <v>767</v>
      </c>
      <c r="B814" s="259" t="s">
        <v>2181</v>
      </c>
      <c r="C814" s="273" t="s">
        <v>2919</v>
      </c>
      <c r="D814" s="336">
        <v>2000</v>
      </c>
      <c r="E814" s="131">
        <v>0</v>
      </c>
      <c r="F814" s="132">
        <f t="shared" si="22"/>
        <v>2000</v>
      </c>
    </row>
    <row r="815" spans="1:6" s="84" customFormat="1">
      <c r="A815" s="501">
        <v>768</v>
      </c>
      <c r="B815" s="259" t="s">
        <v>2183</v>
      </c>
      <c r="C815" s="273" t="s">
        <v>2184</v>
      </c>
      <c r="D815" s="336">
        <v>2000</v>
      </c>
      <c r="E815" s="131">
        <v>0</v>
      </c>
      <c r="F815" s="132">
        <f t="shared" si="22"/>
        <v>2000</v>
      </c>
    </row>
    <row r="816" spans="1:6" s="323" customFormat="1" ht="15" customHeight="1">
      <c r="A816" s="261"/>
      <c r="B816" s="299"/>
      <c r="C816" s="294" t="s">
        <v>2920</v>
      </c>
      <c r="D816" s="362"/>
      <c r="E816" s="363"/>
      <c r="F816" s="364"/>
    </row>
    <row r="817" spans="1:7" s="320" customFormat="1" ht="15" customHeight="1">
      <c r="A817" s="501">
        <v>769</v>
      </c>
      <c r="B817" s="269" t="s">
        <v>2083</v>
      </c>
      <c r="C817" s="272" t="s">
        <v>2921</v>
      </c>
      <c r="D817" s="344">
        <v>1500</v>
      </c>
      <c r="E817" s="345">
        <v>0</v>
      </c>
      <c r="F817" s="346">
        <f t="shared" ref="F817" si="23">E817+D817</f>
        <v>1500</v>
      </c>
    </row>
    <row r="818" spans="1:7" s="320" customFormat="1" ht="15" customHeight="1">
      <c r="A818" s="501">
        <v>770</v>
      </c>
      <c r="B818" s="269" t="s">
        <v>2080</v>
      </c>
      <c r="C818" s="272" t="s">
        <v>2922</v>
      </c>
      <c r="D818" s="344">
        <v>6500</v>
      </c>
      <c r="E818" s="345">
        <v>0</v>
      </c>
      <c r="F818" s="346">
        <f>E818+D818</f>
        <v>6500</v>
      </c>
    </row>
    <row r="819" spans="1:7" s="320" customFormat="1" ht="15" customHeight="1">
      <c r="A819" s="501">
        <v>771</v>
      </c>
      <c r="B819" s="269" t="s">
        <v>3762</v>
      </c>
      <c r="C819" s="272" t="s">
        <v>3763</v>
      </c>
      <c r="D819" s="344">
        <v>8000</v>
      </c>
      <c r="E819" s="345">
        <v>0</v>
      </c>
      <c r="F819" s="346">
        <f>E819+D819</f>
        <v>8000</v>
      </c>
    </row>
    <row r="820" spans="1:7" s="320" customFormat="1" ht="15" customHeight="1">
      <c r="A820" s="261"/>
      <c r="B820" s="261"/>
      <c r="C820" s="294" t="s">
        <v>2139</v>
      </c>
      <c r="D820" s="342"/>
      <c r="E820" s="343"/>
      <c r="F820" s="342"/>
    </row>
    <row r="821" spans="1:7" ht="15" customHeight="1">
      <c r="A821" s="501">
        <v>772</v>
      </c>
      <c r="B821" s="205" t="s">
        <v>2142</v>
      </c>
      <c r="C821" s="160" t="s">
        <v>2143</v>
      </c>
      <c r="D821" s="336">
        <v>5000</v>
      </c>
      <c r="E821" s="131">
        <v>0</v>
      </c>
      <c r="F821" s="132">
        <f t="shared" si="22"/>
        <v>5000</v>
      </c>
    </row>
    <row r="822" spans="1:7" ht="15" customHeight="1">
      <c r="A822" s="501">
        <v>773</v>
      </c>
      <c r="B822" s="205" t="s">
        <v>2150</v>
      </c>
      <c r="C822" s="160" t="s">
        <v>2151</v>
      </c>
      <c r="D822" s="336">
        <v>6000</v>
      </c>
      <c r="E822" s="131">
        <v>0</v>
      </c>
      <c r="F822" s="132">
        <f t="shared" si="22"/>
        <v>6000</v>
      </c>
      <c r="G822" s="365"/>
    </row>
    <row r="823" spans="1:7" s="320" customFormat="1" ht="15" customHeight="1">
      <c r="A823" s="501">
        <v>774</v>
      </c>
      <c r="B823" s="205" t="s">
        <v>2154</v>
      </c>
      <c r="C823" s="160" t="s">
        <v>2155</v>
      </c>
      <c r="D823" s="336">
        <v>7000</v>
      </c>
      <c r="E823" s="131">
        <v>0</v>
      </c>
      <c r="F823" s="132">
        <f t="shared" si="22"/>
        <v>7000</v>
      </c>
      <c r="G823" s="366"/>
    </row>
    <row r="824" spans="1:7" s="320" customFormat="1" ht="15" customHeight="1">
      <c r="A824" s="501">
        <v>775</v>
      </c>
      <c r="B824" s="205" t="s">
        <v>2158</v>
      </c>
      <c r="C824" s="160" t="s">
        <v>2159</v>
      </c>
      <c r="D824" s="336">
        <v>9000</v>
      </c>
      <c r="E824" s="131">
        <v>0</v>
      </c>
      <c r="F824" s="132">
        <f t="shared" si="22"/>
        <v>9000</v>
      </c>
    </row>
    <row r="825" spans="1:7" s="320" customFormat="1" ht="15" customHeight="1">
      <c r="A825" s="501">
        <v>776</v>
      </c>
      <c r="B825" s="205" t="s">
        <v>2923</v>
      </c>
      <c r="C825" s="160" t="s">
        <v>2924</v>
      </c>
      <c r="D825" s="336">
        <v>12000</v>
      </c>
      <c r="E825" s="131">
        <v>0</v>
      </c>
      <c r="F825" s="132">
        <f t="shared" si="22"/>
        <v>12000</v>
      </c>
    </row>
    <row r="826" spans="1:7" s="320" customFormat="1" ht="15" customHeight="1">
      <c r="A826" s="501">
        <v>777</v>
      </c>
      <c r="B826" s="205" t="s">
        <v>2925</v>
      </c>
      <c r="C826" s="160" t="s">
        <v>2926</v>
      </c>
      <c r="D826" s="336">
        <v>5400</v>
      </c>
      <c r="E826" s="131">
        <v>0</v>
      </c>
      <c r="F826" s="132">
        <f t="shared" si="22"/>
        <v>5400</v>
      </c>
    </row>
    <row r="827" spans="1:7" s="320" customFormat="1" ht="15" customHeight="1">
      <c r="A827" s="501">
        <v>778</v>
      </c>
      <c r="B827" s="258" t="s">
        <v>2162</v>
      </c>
      <c r="C827" s="160" t="s">
        <v>2163</v>
      </c>
      <c r="D827" s="336">
        <v>5000</v>
      </c>
      <c r="E827" s="131">
        <v>0</v>
      </c>
      <c r="F827" s="132">
        <f t="shared" si="22"/>
        <v>5000</v>
      </c>
    </row>
    <row r="828" spans="1:7" ht="15" customHeight="1">
      <c r="A828" s="501">
        <v>779</v>
      </c>
      <c r="B828" s="258" t="s">
        <v>2191</v>
      </c>
      <c r="C828" s="160" t="s">
        <v>2192</v>
      </c>
      <c r="D828" s="336">
        <v>6000</v>
      </c>
      <c r="E828" s="131">
        <v>0</v>
      </c>
      <c r="F828" s="132">
        <f t="shared" si="22"/>
        <v>6000</v>
      </c>
    </row>
    <row r="829" spans="1:7" ht="15" customHeight="1">
      <c r="A829" s="501">
        <v>780</v>
      </c>
      <c r="B829" s="258" t="s">
        <v>2193</v>
      </c>
      <c r="C829" s="160" t="s">
        <v>2194</v>
      </c>
      <c r="D829" s="336">
        <v>7000</v>
      </c>
      <c r="E829" s="131">
        <v>0</v>
      </c>
      <c r="F829" s="132">
        <f t="shared" si="22"/>
        <v>7000</v>
      </c>
    </row>
    <row r="830" spans="1:7" ht="15" customHeight="1">
      <c r="A830" s="501">
        <v>781</v>
      </c>
      <c r="B830" s="258" t="s">
        <v>2197</v>
      </c>
      <c r="C830" s="160" t="s">
        <v>2198</v>
      </c>
      <c r="D830" s="336">
        <v>9000</v>
      </c>
      <c r="E830" s="131">
        <v>0</v>
      </c>
      <c r="F830" s="132">
        <f t="shared" si="22"/>
        <v>9000</v>
      </c>
    </row>
    <row r="831" spans="1:7" s="320" customFormat="1" ht="15" customHeight="1">
      <c r="A831" s="501">
        <v>782</v>
      </c>
      <c r="B831" s="258" t="s">
        <v>2199</v>
      </c>
      <c r="C831" s="160" t="s">
        <v>2927</v>
      </c>
      <c r="D831" s="336">
        <v>10000</v>
      </c>
      <c r="E831" s="131">
        <v>0</v>
      </c>
      <c r="F831" s="132">
        <f t="shared" si="22"/>
        <v>10000</v>
      </c>
    </row>
    <row r="832" spans="1:7" ht="15" customHeight="1">
      <c r="A832" s="501">
        <v>783</v>
      </c>
      <c r="B832" s="205" t="s">
        <v>2217</v>
      </c>
      <c r="C832" s="160" t="s">
        <v>2202</v>
      </c>
      <c r="D832" s="336">
        <v>5000</v>
      </c>
      <c r="E832" s="131">
        <v>0</v>
      </c>
      <c r="F832" s="132">
        <f t="shared" si="22"/>
        <v>5000</v>
      </c>
    </row>
    <row r="833" spans="1:6" ht="15.75" customHeight="1">
      <c r="A833" s="501">
        <v>784</v>
      </c>
      <c r="B833" s="205" t="s">
        <v>2220</v>
      </c>
      <c r="C833" s="160" t="s">
        <v>2204</v>
      </c>
      <c r="D833" s="336">
        <v>11200</v>
      </c>
      <c r="E833" s="131">
        <v>0</v>
      </c>
      <c r="F833" s="132">
        <f t="shared" si="22"/>
        <v>11200</v>
      </c>
    </row>
    <row r="834" spans="1:6" s="326" customFormat="1" ht="15.75" customHeight="1">
      <c r="A834" s="501">
        <v>785</v>
      </c>
      <c r="B834" s="205" t="s">
        <v>2223</v>
      </c>
      <c r="C834" s="160" t="s">
        <v>2222</v>
      </c>
      <c r="D834" s="336">
        <v>6000</v>
      </c>
      <c r="E834" s="131">
        <v>0</v>
      </c>
      <c r="F834" s="132">
        <f t="shared" si="22"/>
        <v>6000</v>
      </c>
    </row>
    <row r="835" spans="1:6">
      <c r="A835" s="501">
        <v>786</v>
      </c>
      <c r="B835" s="260" t="s">
        <v>3764</v>
      </c>
      <c r="C835" s="160" t="s">
        <v>2219</v>
      </c>
      <c r="D835" s="336">
        <v>2000</v>
      </c>
      <c r="E835" s="131">
        <v>0</v>
      </c>
      <c r="F835" s="132">
        <f t="shared" si="22"/>
        <v>2000</v>
      </c>
    </row>
    <row r="836" spans="1:6" s="320" customFormat="1">
      <c r="A836" s="501">
        <v>787</v>
      </c>
      <c r="B836" s="260" t="s">
        <v>2928</v>
      </c>
      <c r="C836" s="160" t="s">
        <v>2208</v>
      </c>
      <c r="D836" s="336">
        <v>4000</v>
      </c>
      <c r="E836" s="131">
        <v>0</v>
      </c>
      <c r="F836" s="132">
        <f t="shared" si="22"/>
        <v>4000</v>
      </c>
    </row>
    <row r="837" spans="1:6" ht="16.5" customHeight="1">
      <c r="A837" s="501">
        <v>788</v>
      </c>
      <c r="B837" s="260" t="s">
        <v>2929</v>
      </c>
      <c r="C837" s="160" t="s">
        <v>2225</v>
      </c>
      <c r="D837" s="336">
        <v>5000</v>
      </c>
      <c r="E837" s="131">
        <v>0</v>
      </c>
      <c r="F837" s="132">
        <f t="shared" si="22"/>
        <v>5000</v>
      </c>
    </row>
    <row r="838" spans="1:6" s="323" customFormat="1">
      <c r="A838" s="501">
        <v>789</v>
      </c>
      <c r="B838" s="260" t="s">
        <v>3765</v>
      </c>
      <c r="C838" s="160" t="s">
        <v>2930</v>
      </c>
      <c r="D838" s="336">
        <v>7000</v>
      </c>
      <c r="E838" s="131">
        <v>0</v>
      </c>
      <c r="F838" s="132">
        <f t="shared" si="22"/>
        <v>7000</v>
      </c>
    </row>
    <row r="839" spans="1:6" ht="15" customHeight="1">
      <c r="A839" s="501">
        <v>790</v>
      </c>
      <c r="B839" s="260" t="s">
        <v>2931</v>
      </c>
      <c r="C839" s="160" t="s">
        <v>2228</v>
      </c>
      <c r="D839" s="336">
        <v>5000</v>
      </c>
      <c r="E839" s="131">
        <v>0</v>
      </c>
      <c r="F839" s="132">
        <f t="shared" si="22"/>
        <v>5000</v>
      </c>
    </row>
    <row r="840" spans="1:6" ht="15" customHeight="1">
      <c r="A840" s="501">
        <v>791</v>
      </c>
      <c r="B840" s="260" t="s">
        <v>2932</v>
      </c>
      <c r="C840" s="160" t="s">
        <v>2231</v>
      </c>
      <c r="D840" s="336">
        <v>10000</v>
      </c>
      <c r="E840" s="131">
        <v>0</v>
      </c>
      <c r="F840" s="132">
        <f t="shared" si="22"/>
        <v>10000</v>
      </c>
    </row>
    <row r="841" spans="1:6" ht="15" customHeight="1">
      <c r="A841" s="501">
        <v>792</v>
      </c>
      <c r="B841" s="259" t="s">
        <v>2235</v>
      </c>
      <c r="C841" s="160" t="s">
        <v>2236</v>
      </c>
      <c r="D841" s="336">
        <v>500</v>
      </c>
      <c r="E841" s="131">
        <v>0</v>
      </c>
      <c r="F841" s="132">
        <f t="shared" ref="F841:F910" si="24">E841+D841</f>
        <v>500</v>
      </c>
    </row>
    <row r="842" spans="1:6" ht="15" customHeight="1">
      <c r="A842" s="261"/>
      <c r="B842" s="261"/>
      <c r="C842" s="257" t="s">
        <v>2224</v>
      </c>
      <c r="D842" s="342"/>
      <c r="E842" s="343"/>
      <c r="F842" s="342"/>
    </row>
    <row r="843" spans="1:6" s="323" customFormat="1">
      <c r="A843" s="501">
        <v>793</v>
      </c>
      <c r="B843" s="260" t="s">
        <v>2241</v>
      </c>
      <c r="C843" s="160" t="s">
        <v>2242</v>
      </c>
      <c r="D843" s="336">
        <v>1000</v>
      </c>
      <c r="E843" s="131">
        <v>0</v>
      </c>
      <c r="F843" s="132">
        <f t="shared" si="24"/>
        <v>1000</v>
      </c>
    </row>
    <row r="844" spans="1:6">
      <c r="A844" s="501">
        <v>794</v>
      </c>
      <c r="B844" s="260" t="s">
        <v>2245</v>
      </c>
      <c r="C844" s="160" t="s">
        <v>2246</v>
      </c>
      <c r="D844" s="336">
        <v>1800</v>
      </c>
      <c r="E844" s="131">
        <v>0</v>
      </c>
      <c r="F844" s="132">
        <f t="shared" si="24"/>
        <v>1800</v>
      </c>
    </row>
    <row r="845" spans="1:6" ht="31.5" customHeight="1">
      <c r="A845" s="501">
        <v>795</v>
      </c>
      <c r="B845" s="260" t="s">
        <v>2249</v>
      </c>
      <c r="C845" s="160" t="s">
        <v>2250</v>
      </c>
      <c r="D845" s="336">
        <v>2500</v>
      </c>
      <c r="E845" s="131">
        <v>0</v>
      </c>
      <c r="F845" s="132">
        <f t="shared" si="24"/>
        <v>2500</v>
      </c>
    </row>
    <row r="846" spans="1:6">
      <c r="A846" s="501">
        <v>796</v>
      </c>
      <c r="B846" s="260" t="s">
        <v>2253</v>
      </c>
      <c r="C846" s="160" t="s">
        <v>2254</v>
      </c>
      <c r="D846" s="336">
        <v>3450</v>
      </c>
      <c r="E846" s="131">
        <v>0</v>
      </c>
      <c r="F846" s="132">
        <f t="shared" si="24"/>
        <v>3450</v>
      </c>
    </row>
    <row r="847" spans="1:6">
      <c r="A847" s="261"/>
      <c r="B847" s="261"/>
      <c r="C847" s="257" t="s">
        <v>2933</v>
      </c>
      <c r="D847" s="342"/>
      <c r="E847" s="343"/>
      <c r="F847" s="342"/>
    </row>
    <row r="848" spans="1:6" ht="30">
      <c r="A848" s="501">
        <v>797</v>
      </c>
      <c r="B848" s="71" t="s">
        <v>2258</v>
      </c>
      <c r="C848" s="33" t="s">
        <v>2934</v>
      </c>
      <c r="D848" s="130">
        <v>800</v>
      </c>
      <c r="E848" s="500">
        <v>0</v>
      </c>
      <c r="F848" s="158">
        <f t="shared" si="24"/>
        <v>800</v>
      </c>
    </row>
    <row r="849" spans="1:6" ht="30">
      <c r="A849" s="501">
        <v>798</v>
      </c>
      <c r="B849" s="71" t="s">
        <v>2260</v>
      </c>
      <c r="C849" s="33" t="s">
        <v>2935</v>
      </c>
      <c r="D849" s="336">
        <v>1000</v>
      </c>
      <c r="E849" s="500">
        <v>0</v>
      </c>
      <c r="F849" s="158">
        <f t="shared" si="24"/>
        <v>1000</v>
      </c>
    </row>
    <row r="850" spans="1:6" s="323" customFormat="1" ht="30">
      <c r="A850" s="501">
        <v>799</v>
      </c>
      <c r="B850" s="71" t="s">
        <v>2265</v>
      </c>
      <c r="C850" s="33" t="s">
        <v>2936</v>
      </c>
      <c r="D850" s="336">
        <v>1200</v>
      </c>
      <c r="E850" s="500">
        <v>0</v>
      </c>
      <c r="F850" s="158">
        <f t="shared" si="24"/>
        <v>1200</v>
      </c>
    </row>
    <row r="851" spans="1:6" s="323" customFormat="1" ht="30">
      <c r="A851" s="501">
        <v>800</v>
      </c>
      <c r="B851" s="71" t="s">
        <v>2269</v>
      </c>
      <c r="C851" s="33" t="s">
        <v>2937</v>
      </c>
      <c r="D851" s="336">
        <v>1400</v>
      </c>
      <c r="E851" s="500">
        <v>0</v>
      </c>
      <c r="F851" s="158">
        <f t="shared" si="24"/>
        <v>1400</v>
      </c>
    </row>
    <row r="852" spans="1:6" s="323" customFormat="1" ht="30">
      <c r="A852" s="501">
        <v>801</v>
      </c>
      <c r="B852" s="71" t="s">
        <v>2273</v>
      </c>
      <c r="C852" s="33" t="s">
        <v>2938</v>
      </c>
      <c r="D852" s="336">
        <v>1500</v>
      </c>
      <c r="E852" s="500">
        <v>0</v>
      </c>
      <c r="F852" s="158">
        <f t="shared" si="24"/>
        <v>1500</v>
      </c>
    </row>
    <row r="853" spans="1:6" s="323" customFormat="1">
      <c r="A853" s="261"/>
      <c r="B853" s="261"/>
      <c r="C853" s="257" t="s">
        <v>2939</v>
      </c>
      <c r="D853" s="342"/>
      <c r="E853" s="343"/>
      <c r="F853" s="342"/>
    </row>
    <row r="854" spans="1:6" s="323" customFormat="1">
      <c r="A854" s="501">
        <v>802</v>
      </c>
      <c r="B854" s="258" t="s">
        <v>468</v>
      </c>
      <c r="C854" s="160" t="s">
        <v>469</v>
      </c>
      <c r="D854" s="336">
        <v>2500</v>
      </c>
      <c r="E854" s="131">
        <v>0</v>
      </c>
      <c r="F854" s="132">
        <f>E854+D854</f>
        <v>2500</v>
      </c>
    </row>
    <row r="855" spans="1:6" s="323" customFormat="1">
      <c r="A855" s="501">
        <v>803</v>
      </c>
      <c r="B855" s="258" t="s">
        <v>471</v>
      </c>
      <c r="C855" s="160" t="s">
        <v>472</v>
      </c>
      <c r="D855" s="336">
        <v>2500</v>
      </c>
      <c r="E855" s="131">
        <v>0</v>
      </c>
      <c r="F855" s="132">
        <f>E855+D855</f>
        <v>2500</v>
      </c>
    </row>
    <row r="856" spans="1:6" s="323" customFormat="1">
      <c r="A856" s="501">
        <v>804</v>
      </c>
      <c r="B856" s="258" t="s">
        <v>2940</v>
      </c>
      <c r="C856" s="160" t="s">
        <v>2941</v>
      </c>
      <c r="D856" s="336">
        <v>2000</v>
      </c>
      <c r="E856" s="131">
        <v>0</v>
      </c>
      <c r="F856" s="132">
        <f t="shared" ref="F856:F871" si="25">E856+D856</f>
        <v>2000</v>
      </c>
    </row>
    <row r="857" spans="1:6" s="323" customFormat="1" ht="15.75">
      <c r="A857" s="501">
        <v>805</v>
      </c>
      <c r="B857" s="268" t="s">
        <v>2942</v>
      </c>
      <c r="C857" s="268" t="s">
        <v>2943</v>
      </c>
      <c r="D857" s="336">
        <v>1600</v>
      </c>
      <c r="E857" s="131">
        <v>0</v>
      </c>
      <c r="F857" s="132">
        <f t="shared" si="25"/>
        <v>1600</v>
      </c>
    </row>
    <row r="858" spans="1:6" s="323" customFormat="1" ht="15.75">
      <c r="A858" s="501">
        <v>806</v>
      </c>
      <c r="B858" s="268" t="s">
        <v>2944</v>
      </c>
      <c r="C858" s="268" t="s">
        <v>2945</v>
      </c>
      <c r="D858" s="336">
        <v>1300</v>
      </c>
      <c r="E858" s="131">
        <v>0</v>
      </c>
      <c r="F858" s="132">
        <f t="shared" si="25"/>
        <v>1300</v>
      </c>
    </row>
    <row r="859" spans="1:6" s="323" customFormat="1" ht="15.75">
      <c r="A859" s="501">
        <v>807</v>
      </c>
      <c r="B859" s="268" t="s">
        <v>2946</v>
      </c>
      <c r="C859" s="268" t="s">
        <v>2947</v>
      </c>
      <c r="D859" s="336">
        <v>3000</v>
      </c>
      <c r="E859" s="131">
        <v>0</v>
      </c>
      <c r="F859" s="132">
        <f t="shared" si="25"/>
        <v>3000</v>
      </c>
    </row>
    <row r="860" spans="1:6" s="323" customFormat="1">
      <c r="A860" s="501">
        <v>808</v>
      </c>
      <c r="B860" s="260" t="s">
        <v>483</v>
      </c>
      <c r="C860" s="160" t="s">
        <v>484</v>
      </c>
      <c r="D860" s="336">
        <v>5000</v>
      </c>
      <c r="E860" s="131">
        <v>0</v>
      </c>
      <c r="F860" s="132">
        <f t="shared" si="25"/>
        <v>5000</v>
      </c>
    </row>
    <row r="861" spans="1:6" s="323" customFormat="1">
      <c r="A861" s="501">
        <v>809</v>
      </c>
      <c r="B861" s="258" t="s">
        <v>487</v>
      </c>
      <c r="C861" s="259" t="s">
        <v>489</v>
      </c>
      <c r="D861" s="336">
        <v>200</v>
      </c>
      <c r="E861" s="131">
        <v>0</v>
      </c>
      <c r="F861" s="132">
        <f t="shared" si="25"/>
        <v>200</v>
      </c>
    </row>
    <row r="862" spans="1:6" s="323" customFormat="1">
      <c r="A862" s="501">
        <v>810</v>
      </c>
      <c r="B862" s="258" t="s">
        <v>492</v>
      </c>
      <c r="C862" s="259" t="s">
        <v>493</v>
      </c>
      <c r="D862" s="336">
        <v>3000</v>
      </c>
      <c r="E862" s="131">
        <v>0</v>
      </c>
      <c r="F862" s="132">
        <f t="shared" si="25"/>
        <v>3000</v>
      </c>
    </row>
    <row r="863" spans="1:6" s="327" customFormat="1">
      <c r="A863" s="501">
        <v>811</v>
      </c>
      <c r="B863" s="258" t="s">
        <v>496</v>
      </c>
      <c r="C863" s="259" t="s">
        <v>497</v>
      </c>
      <c r="D863" s="336">
        <v>300</v>
      </c>
      <c r="E863" s="131">
        <v>0</v>
      </c>
      <c r="F863" s="132">
        <f t="shared" si="25"/>
        <v>300</v>
      </c>
    </row>
    <row r="864" spans="1:6" s="327" customFormat="1">
      <c r="A864" s="501">
        <v>812</v>
      </c>
      <c r="B864" s="259" t="s">
        <v>498</v>
      </c>
      <c r="C864" s="259" t="s">
        <v>499</v>
      </c>
      <c r="D864" s="336">
        <v>8000</v>
      </c>
      <c r="E864" s="131">
        <v>0</v>
      </c>
      <c r="F864" s="132">
        <f t="shared" si="25"/>
        <v>8000</v>
      </c>
    </row>
    <row r="865" spans="1:6" s="323" customFormat="1">
      <c r="A865" s="501">
        <v>813</v>
      </c>
      <c r="B865" s="259" t="s">
        <v>502</v>
      </c>
      <c r="C865" s="259" t="s">
        <v>503</v>
      </c>
      <c r="D865" s="336">
        <v>50</v>
      </c>
      <c r="E865" s="131">
        <v>0</v>
      </c>
      <c r="F865" s="132">
        <f t="shared" si="25"/>
        <v>50</v>
      </c>
    </row>
    <row r="866" spans="1:6" s="323" customFormat="1">
      <c r="A866" s="501">
        <v>814</v>
      </c>
      <c r="B866" s="259" t="s">
        <v>511</v>
      </c>
      <c r="C866" s="259" t="s">
        <v>512</v>
      </c>
      <c r="D866" s="336">
        <v>1000</v>
      </c>
      <c r="E866" s="131">
        <v>0</v>
      </c>
      <c r="F866" s="132">
        <f t="shared" si="25"/>
        <v>1000</v>
      </c>
    </row>
    <row r="867" spans="1:6" s="323" customFormat="1">
      <c r="A867" s="501">
        <v>815</v>
      </c>
      <c r="B867" s="259" t="s">
        <v>515</v>
      </c>
      <c r="C867" s="259" t="s">
        <v>516</v>
      </c>
      <c r="D867" s="336">
        <v>5000</v>
      </c>
      <c r="E867" s="131">
        <v>0</v>
      </c>
      <c r="F867" s="132">
        <f t="shared" si="25"/>
        <v>5000</v>
      </c>
    </row>
    <row r="868" spans="1:6" s="323" customFormat="1">
      <c r="A868" s="501">
        <v>816</v>
      </c>
      <c r="B868" s="259" t="s">
        <v>519</v>
      </c>
      <c r="C868" s="259" t="s">
        <v>520</v>
      </c>
      <c r="D868" s="336">
        <v>1400</v>
      </c>
      <c r="E868" s="131">
        <v>0</v>
      </c>
      <c r="F868" s="132">
        <f t="shared" si="25"/>
        <v>1400</v>
      </c>
    </row>
    <row r="869" spans="1:6">
      <c r="A869" s="501">
        <v>817</v>
      </c>
      <c r="B869" s="259" t="s">
        <v>521</v>
      </c>
      <c r="C869" s="259" t="s">
        <v>522</v>
      </c>
      <c r="D869" s="336">
        <v>3000</v>
      </c>
      <c r="E869" s="131">
        <v>0</v>
      </c>
      <c r="F869" s="132">
        <f t="shared" si="25"/>
        <v>3000</v>
      </c>
    </row>
    <row r="870" spans="1:6">
      <c r="A870" s="501">
        <v>818</v>
      </c>
      <c r="B870" s="259" t="s">
        <v>525</v>
      </c>
      <c r="C870" s="259" t="s">
        <v>526</v>
      </c>
      <c r="D870" s="336">
        <v>900</v>
      </c>
      <c r="E870" s="131">
        <v>0</v>
      </c>
      <c r="F870" s="132">
        <f t="shared" si="25"/>
        <v>900</v>
      </c>
    </row>
    <row r="871" spans="1:6" ht="15.75">
      <c r="A871" s="501">
        <v>819</v>
      </c>
      <c r="B871" s="268" t="s">
        <v>2948</v>
      </c>
      <c r="C871" s="268" t="s">
        <v>2949</v>
      </c>
      <c r="D871" s="336">
        <v>400</v>
      </c>
      <c r="E871" s="131">
        <v>0</v>
      </c>
      <c r="F871" s="132">
        <f t="shared" si="25"/>
        <v>400</v>
      </c>
    </row>
    <row r="872" spans="1:6">
      <c r="A872" s="501">
        <v>820</v>
      </c>
      <c r="B872" s="259" t="s">
        <v>2278</v>
      </c>
      <c r="C872" s="160" t="s">
        <v>2279</v>
      </c>
      <c r="D872" s="336">
        <v>9000</v>
      </c>
      <c r="E872" s="131">
        <v>0</v>
      </c>
      <c r="F872" s="132">
        <f t="shared" si="24"/>
        <v>9000</v>
      </c>
    </row>
    <row r="873" spans="1:6" ht="30">
      <c r="A873" s="501">
        <v>821</v>
      </c>
      <c r="B873" s="259" t="s">
        <v>2281</v>
      </c>
      <c r="C873" s="205" t="s">
        <v>2950</v>
      </c>
      <c r="D873" s="336">
        <v>6600</v>
      </c>
      <c r="E873" s="131">
        <v>0</v>
      </c>
      <c r="F873" s="132">
        <f t="shared" si="24"/>
        <v>6600</v>
      </c>
    </row>
    <row r="874" spans="1:6">
      <c r="A874" s="501">
        <v>822</v>
      </c>
      <c r="B874" s="259" t="s">
        <v>2283</v>
      </c>
      <c r="C874" s="160" t="s">
        <v>2284</v>
      </c>
      <c r="D874" s="336">
        <v>31000</v>
      </c>
      <c r="E874" s="131">
        <v>0</v>
      </c>
      <c r="F874" s="132">
        <f t="shared" si="24"/>
        <v>31000</v>
      </c>
    </row>
    <row r="875" spans="1:6">
      <c r="A875" s="501">
        <v>823</v>
      </c>
      <c r="B875" s="259" t="s">
        <v>2285</v>
      </c>
      <c r="C875" s="160" t="s">
        <v>2286</v>
      </c>
      <c r="D875" s="336">
        <v>31000</v>
      </c>
      <c r="E875" s="131">
        <v>0</v>
      </c>
      <c r="F875" s="132">
        <f t="shared" si="24"/>
        <v>31000</v>
      </c>
    </row>
    <row r="876" spans="1:6" ht="16.149999999999999" customHeight="1">
      <c r="A876" s="501">
        <v>824</v>
      </c>
      <c r="B876" s="259" t="s">
        <v>2287</v>
      </c>
      <c r="C876" s="160" t="s">
        <v>2288</v>
      </c>
      <c r="D876" s="336">
        <v>30000</v>
      </c>
      <c r="E876" s="131">
        <v>0</v>
      </c>
      <c r="F876" s="132">
        <f t="shared" si="24"/>
        <v>30000</v>
      </c>
    </row>
    <row r="877" spans="1:6" ht="16.5" customHeight="1">
      <c r="A877" s="501">
        <v>825</v>
      </c>
      <c r="B877" s="259" t="s">
        <v>2289</v>
      </c>
      <c r="C877" s="160" t="s">
        <v>2290</v>
      </c>
      <c r="D877" s="336">
        <v>30000</v>
      </c>
      <c r="E877" s="131">
        <v>0</v>
      </c>
      <c r="F877" s="132">
        <f t="shared" si="24"/>
        <v>30000</v>
      </c>
    </row>
    <row r="878" spans="1:6" ht="14.25" customHeight="1">
      <c r="A878" s="501">
        <v>826</v>
      </c>
      <c r="B878" s="259" t="s">
        <v>2291</v>
      </c>
      <c r="C878" s="160" t="s">
        <v>2292</v>
      </c>
      <c r="D878" s="336">
        <v>20000</v>
      </c>
      <c r="E878" s="131">
        <v>0</v>
      </c>
      <c r="F878" s="132">
        <f t="shared" si="24"/>
        <v>20000</v>
      </c>
    </row>
    <row r="879" spans="1:6" ht="14.25" customHeight="1">
      <c r="A879" s="501">
        <v>827</v>
      </c>
      <c r="B879" s="259" t="s">
        <v>2293</v>
      </c>
      <c r="C879" s="160" t="s">
        <v>2294</v>
      </c>
      <c r="D879" s="336">
        <v>35000</v>
      </c>
      <c r="E879" s="131">
        <v>0</v>
      </c>
      <c r="F879" s="132">
        <f t="shared" si="24"/>
        <v>35000</v>
      </c>
    </row>
    <row r="880" spans="1:6" ht="15" customHeight="1">
      <c r="A880" s="501">
        <v>828</v>
      </c>
      <c r="B880" s="259" t="s">
        <v>2296</v>
      </c>
      <c r="C880" s="160" t="s">
        <v>2297</v>
      </c>
      <c r="D880" s="336">
        <v>28000</v>
      </c>
      <c r="E880" s="131">
        <v>0</v>
      </c>
      <c r="F880" s="132">
        <f t="shared" si="24"/>
        <v>28000</v>
      </c>
    </row>
    <row r="881" spans="1:6" s="323" customFormat="1">
      <c r="A881" s="501">
        <v>829</v>
      </c>
      <c r="B881" s="259" t="s">
        <v>2300</v>
      </c>
      <c r="C881" s="160" t="s">
        <v>2301</v>
      </c>
      <c r="D881" s="336">
        <v>30000</v>
      </c>
      <c r="E881" s="131">
        <v>0</v>
      </c>
      <c r="F881" s="132">
        <f t="shared" si="24"/>
        <v>30000</v>
      </c>
    </row>
    <row r="882" spans="1:6">
      <c r="A882" s="501">
        <v>830</v>
      </c>
      <c r="B882" s="259" t="s">
        <v>2303</v>
      </c>
      <c r="C882" s="160" t="s">
        <v>2304</v>
      </c>
      <c r="D882" s="336">
        <v>40000</v>
      </c>
      <c r="E882" s="131">
        <v>0</v>
      </c>
      <c r="F882" s="132">
        <f t="shared" si="24"/>
        <v>40000</v>
      </c>
    </row>
    <row r="883" spans="1:6">
      <c r="A883" s="501">
        <v>831</v>
      </c>
      <c r="B883" s="259" t="s">
        <v>2307</v>
      </c>
      <c r="C883" s="160" t="s">
        <v>2308</v>
      </c>
      <c r="D883" s="336">
        <v>5500</v>
      </c>
      <c r="E883" s="131">
        <v>0</v>
      </c>
      <c r="F883" s="132">
        <f t="shared" si="24"/>
        <v>5500</v>
      </c>
    </row>
    <row r="884" spans="1:6">
      <c r="A884" s="261"/>
      <c r="B884" s="261"/>
      <c r="C884" s="257" t="s">
        <v>2951</v>
      </c>
      <c r="D884" s="342"/>
      <c r="E884" s="343"/>
      <c r="F884" s="342"/>
    </row>
    <row r="885" spans="1:6">
      <c r="A885" s="501">
        <v>832</v>
      </c>
      <c r="B885" s="275" t="s">
        <v>2313</v>
      </c>
      <c r="C885" s="33" t="s">
        <v>3766</v>
      </c>
      <c r="D885" s="130">
        <v>7000</v>
      </c>
      <c r="E885" s="500">
        <v>0</v>
      </c>
      <c r="F885" s="158">
        <f t="shared" si="24"/>
        <v>7000</v>
      </c>
    </row>
    <row r="886" spans="1:6">
      <c r="A886" s="501">
        <v>833</v>
      </c>
      <c r="B886" s="258" t="s">
        <v>2952</v>
      </c>
      <c r="C886" s="160" t="s">
        <v>2953</v>
      </c>
      <c r="D886" s="336">
        <v>500</v>
      </c>
      <c r="E886" s="131">
        <v>0</v>
      </c>
      <c r="F886" s="132">
        <f t="shared" si="24"/>
        <v>500</v>
      </c>
    </row>
    <row r="887" spans="1:6">
      <c r="A887" s="501">
        <v>834</v>
      </c>
      <c r="B887" s="259" t="s">
        <v>2317</v>
      </c>
      <c r="C887" s="160" t="s">
        <v>2310</v>
      </c>
      <c r="D887" s="336">
        <v>2000</v>
      </c>
      <c r="E887" s="131">
        <v>0</v>
      </c>
      <c r="F887" s="132">
        <f t="shared" si="24"/>
        <v>2000</v>
      </c>
    </row>
    <row r="888" spans="1:6" ht="15.75">
      <c r="A888" s="501">
        <v>835</v>
      </c>
      <c r="B888" s="259" t="s">
        <v>2954</v>
      </c>
      <c r="C888" s="312" t="s">
        <v>2955</v>
      </c>
      <c r="D888" s="336">
        <v>3000</v>
      </c>
      <c r="E888" s="131">
        <v>0</v>
      </c>
      <c r="F888" s="132">
        <f t="shared" si="24"/>
        <v>3000</v>
      </c>
    </row>
    <row r="889" spans="1:6" ht="17.25" customHeight="1">
      <c r="A889" s="501">
        <v>836</v>
      </c>
      <c r="B889" s="502" t="s">
        <v>2956</v>
      </c>
      <c r="C889" s="503" t="s">
        <v>2957</v>
      </c>
      <c r="D889" s="336">
        <v>1100</v>
      </c>
      <c r="E889" s="131">
        <v>0</v>
      </c>
      <c r="F889" s="132">
        <f t="shared" si="24"/>
        <v>1100</v>
      </c>
    </row>
    <row r="890" spans="1:6" s="323" customFormat="1">
      <c r="A890" s="501">
        <v>837</v>
      </c>
      <c r="B890" s="258" t="s">
        <v>2327</v>
      </c>
      <c r="C890" s="160" t="s">
        <v>2328</v>
      </c>
      <c r="D890" s="336">
        <v>1300</v>
      </c>
      <c r="E890" s="131">
        <v>0</v>
      </c>
      <c r="F890" s="132">
        <f t="shared" si="24"/>
        <v>1300</v>
      </c>
    </row>
    <row r="891" spans="1:6" s="323" customFormat="1">
      <c r="A891" s="501">
        <v>838</v>
      </c>
      <c r="B891" s="504" t="s">
        <v>2845</v>
      </c>
      <c r="C891" s="302" t="s">
        <v>2846</v>
      </c>
      <c r="D891" s="336">
        <v>2500</v>
      </c>
      <c r="E891" s="131">
        <v>0</v>
      </c>
      <c r="F891" s="132">
        <f>E891+D891</f>
        <v>2500</v>
      </c>
    </row>
    <row r="892" spans="1:6" s="323" customFormat="1">
      <c r="A892" s="261"/>
      <c r="B892" s="313"/>
      <c r="C892" s="257" t="s">
        <v>546</v>
      </c>
      <c r="D892" s="342"/>
      <c r="E892" s="343"/>
      <c r="F892" s="342"/>
    </row>
    <row r="893" spans="1:6" s="323" customFormat="1">
      <c r="A893" s="501">
        <v>839</v>
      </c>
      <c r="B893" s="269" t="s">
        <v>551</v>
      </c>
      <c r="C893" s="267" t="s">
        <v>552</v>
      </c>
      <c r="D893" s="336">
        <v>1000</v>
      </c>
      <c r="E893" s="131">
        <v>0</v>
      </c>
      <c r="F893" s="132">
        <f t="shared" ref="F893:F906" si="26">E893+D893</f>
        <v>1000</v>
      </c>
    </row>
    <row r="894" spans="1:6" s="323" customFormat="1">
      <c r="A894" s="501">
        <v>840</v>
      </c>
      <c r="B894" s="269" t="s">
        <v>555</v>
      </c>
      <c r="C894" s="267" t="s">
        <v>556</v>
      </c>
      <c r="D894" s="336">
        <v>500</v>
      </c>
      <c r="E894" s="131">
        <v>0</v>
      </c>
      <c r="F894" s="132">
        <f t="shared" si="26"/>
        <v>500</v>
      </c>
    </row>
    <row r="895" spans="1:6" s="323" customFormat="1">
      <c r="A895" s="501">
        <v>841</v>
      </c>
      <c r="B895" s="568" t="s">
        <v>557</v>
      </c>
      <c r="C895" s="273" t="s">
        <v>558</v>
      </c>
      <c r="D895" s="336">
        <v>4000</v>
      </c>
      <c r="E895" s="131">
        <v>0</v>
      </c>
      <c r="F895" s="132">
        <f t="shared" si="26"/>
        <v>4000</v>
      </c>
    </row>
    <row r="896" spans="1:6" s="323" customFormat="1">
      <c r="A896" s="501">
        <v>842</v>
      </c>
      <c r="B896" s="79" t="s">
        <v>559</v>
      </c>
      <c r="C896" s="169" t="s">
        <v>560</v>
      </c>
      <c r="D896" s="336">
        <v>500</v>
      </c>
      <c r="E896" s="131">
        <v>0</v>
      </c>
      <c r="F896" s="132">
        <f t="shared" si="26"/>
        <v>500</v>
      </c>
    </row>
    <row r="897" spans="1:6" s="327" customFormat="1">
      <c r="A897" s="501">
        <v>843</v>
      </c>
      <c r="B897" s="275" t="s">
        <v>569</v>
      </c>
      <c r="C897" s="160" t="s">
        <v>570</v>
      </c>
      <c r="D897" s="336">
        <v>1000</v>
      </c>
      <c r="E897" s="131">
        <v>0</v>
      </c>
      <c r="F897" s="132">
        <f t="shared" si="26"/>
        <v>1000</v>
      </c>
    </row>
    <row r="898" spans="1:6" s="327" customFormat="1">
      <c r="A898" s="501">
        <v>844</v>
      </c>
      <c r="B898" s="275" t="s">
        <v>571</v>
      </c>
      <c r="C898" s="160" t="s">
        <v>572</v>
      </c>
      <c r="D898" s="336">
        <v>800</v>
      </c>
      <c r="E898" s="131">
        <v>0</v>
      </c>
      <c r="F898" s="132">
        <f t="shared" si="26"/>
        <v>800</v>
      </c>
    </row>
    <row r="899" spans="1:6" s="327" customFormat="1">
      <c r="A899" s="501">
        <v>845</v>
      </c>
      <c r="B899" s="258" t="s">
        <v>575</v>
      </c>
      <c r="C899" s="160" t="s">
        <v>576</v>
      </c>
      <c r="D899" s="336">
        <v>2500</v>
      </c>
      <c r="E899" s="131">
        <v>0</v>
      </c>
      <c r="F899" s="132">
        <f t="shared" si="26"/>
        <v>2500</v>
      </c>
    </row>
    <row r="900" spans="1:6" s="327" customFormat="1">
      <c r="A900" s="501">
        <v>846</v>
      </c>
      <c r="B900" s="258" t="s">
        <v>577</v>
      </c>
      <c r="C900" s="160" t="s">
        <v>578</v>
      </c>
      <c r="D900" s="336">
        <v>3500</v>
      </c>
      <c r="E900" s="131">
        <v>0</v>
      </c>
      <c r="F900" s="132">
        <f t="shared" si="26"/>
        <v>3500</v>
      </c>
    </row>
    <row r="901" spans="1:6" s="327" customFormat="1">
      <c r="A901" s="501">
        <v>847</v>
      </c>
      <c r="B901" s="258" t="s">
        <v>579</v>
      </c>
      <c r="C901" s="160" t="s">
        <v>580</v>
      </c>
      <c r="D901" s="336">
        <v>7000</v>
      </c>
      <c r="E901" s="131">
        <v>0</v>
      </c>
      <c r="F901" s="132">
        <f t="shared" si="26"/>
        <v>7000</v>
      </c>
    </row>
    <row r="902" spans="1:6" s="327" customFormat="1">
      <c r="A902" s="501">
        <v>848</v>
      </c>
      <c r="B902" s="258" t="s">
        <v>581</v>
      </c>
      <c r="C902" s="160" t="s">
        <v>2958</v>
      </c>
      <c r="D902" s="336">
        <v>5000</v>
      </c>
      <c r="E902" s="131">
        <v>0</v>
      </c>
      <c r="F902" s="132">
        <f t="shared" si="26"/>
        <v>5000</v>
      </c>
    </row>
    <row r="903" spans="1:6" s="323" customFormat="1">
      <c r="A903" s="501">
        <v>849</v>
      </c>
      <c r="B903" s="258" t="s">
        <v>583</v>
      </c>
      <c r="C903" s="160" t="s">
        <v>584</v>
      </c>
      <c r="D903" s="336">
        <v>2500</v>
      </c>
      <c r="E903" s="131">
        <v>0</v>
      </c>
      <c r="F903" s="132">
        <f t="shared" si="26"/>
        <v>2500</v>
      </c>
    </row>
    <row r="904" spans="1:6" s="323" customFormat="1">
      <c r="A904" s="501">
        <v>850</v>
      </c>
      <c r="B904" s="258" t="s">
        <v>585</v>
      </c>
      <c r="C904" s="160" t="s">
        <v>586</v>
      </c>
      <c r="D904" s="336">
        <v>3500</v>
      </c>
      <c r="E904" s="131">
        <v>0</v>
      </c>
      <c r="F904" s="132">
        <f t="shared" si="26"/>
        <v>3500</v>
      </c>
    </row>
    <row r="905" spans="1:6" s="320" customFormat="1">
      <c r="A905" s="501">
        <v>851</v>
      </c>
      <c r="B905" s="258" t="s">
        <v>587</v>
      </c>
      <c r="C905" s="160" t="s">
        <v>588</v>
      </c>
      <c r="D905" s="336">
        <v>300</v>
      </c>
      <c r="E905" s="131">
        <v>0</v>
      </c>
      <c r="F905" s="132">
        <f t="shared" si="26"/>
        <v>300</v>
      </c>
    </row>
    <row r="906" spans="1:6">
      <c r="A906" s="501">
        <v>852</v>
      </c>
      <c r="B906" s="258" t="s">
        <v>589</v>
      </c>
      <c r="C906" s="160" t="s">
        <v>590</v>
      </c>
      <c r="D906" s="336">
        <v>500</v>
      </c>
      <c r="E906" s="131">
        <v>0</v>
      </c>
      <c r="F906" s="132">
        <f t="shared" si="26"/>
        <v>500</v>
      </c>
    </row>
    <row r="907" spans="1:6" s="320" customFormat="1" ht="14.25" customHeight="1">
      <c r="A907" s="501">
        <v>853</v>
      </c>
      <c r="B907" s="259" t="s">
        <v>2362</v>
      </c>
      <c r="C907" s="267" t="s">
        <v>2959</v>
      </c>
      <c r="D907" s="336">
        <v>30000</v>
      </c>
      <c r="E907" s="131">
        <v>0</v>
      </c>
      <c r="F907" s="132">
        <f t="shared" si="24"/>
        <v>30000</v>
      </c>
    </row>
    <row r="908" spans="1:6" s="320" customFormat="1">
      <c r="A908" s="501">
        <v>854</v>
      </c>
      <c r="B908" s="259" t="s">
        <v>2365</v>
      </c>
      <c r="C908" s="267" t="s">
        <v>2366</v>
      </c>
      <c r="D908" s="336">
        <v>40000</v>
      </c>
      <c r="E908" s="131">
        <v>0</v>
      </c>
      <c r="F908" s="132">
        <f t="shared" si="24"/>
        <v>40000</v>
      </c>
    </row>
    <row r="909" spans="1:6" s="323" customFormat="1">
      <c r="A909" s="501">
        <v>855</v>
      </c>
      <c r="B909" s="258" t="s">
        <v>2960</v>
      </c>
      <c r="C909" s="160" t="s">
        <v>2961</v>
      </c>
      <c r="D909" s="336">
        <v>20000</v>
      </c>
      <c r="E909" s="131">
        <v>0</v>
      </c>
      <c r="F909" s="132">
        <f t="shared" si="24"/>
        <v>20000</v>
      </c>
    </row>
    <row r="910" spans="1:6" s="328" customFormat="1">
      <c r="A910" s="501">
        <v>856</v>
      </c>
      <c r="B910" s="258" t="s">
        <v>2321</v>
      </c>
      <c r="C910" s="160" t="s">
        <v>2962</v>
      </c>
      <c r="D910" s="336">
        <v>30000</v>
      </c>
      <c r="E910" s="131">
        <v>0</v>
      </c>
      <c r="F910" s="132">
        <f t="shared" si="24"/>
        <v>30000</v>
      </c>
    </row>
    <row r="911" spans="1:6" s="320" customFormat="1">
      <c r="A911" s="261"/>
      <c r="B911" s="313"/>
      <c r="C911" s="257" t="s">
        <v>2381</v>
      </c>
      <c r="D911" s="342"/>
      <c r="E911" s="343"/>
      <c r="F911" s="342"/>
    </row>
    <row r="912" spans="1:6" s="328" customFormat="1">
      <c r="A912" s="501">
        <v>857</v>
      </c>
      <c r="B912" s="505" t="s">
        <v>2382</v>
      </c>
      <c r="C912" s="506" t="s">
        <v>2383</v>
      </c>
      <c r="D912" s="507">
        <v>25000</v>
      </c>
      <c r="E912" s="508">
        <v>0</v>
      </c>
      <c r="F912" s="509">
        <f t="shared" ref="F912:F975" si="27">E912+D912</f>
        <v>25000</v>
      </c>
    </row>
    <row r="913" spans="1:6" s="328" customFormat="1">
      <c r="A913" s="501">
        <v>858</v>
      </c>
      <c r="B913" s="505" t="s">
        <v>2384</v>
      </c>
      <c r="C913" s="506" t="s">
        <v>2385</v>
      </c>
      <c r="D913" s="507">
        <v>25000</v>
      </c>
      <c r="E913" s="508">
        <v>0</v>
      </c>
      <c r="F913" s="509">
        <f t="shared" si="27"/>
        <v>25000</v>
      </c>
    </row>
    <row r="914" spans="1:6" s="328" customFormat="1">
      <c r="A914" s="501">
        <v>859</v>
      </c>
      <c r="B914" s="505" t="s">
        <v>2386</v>
      </c>
      <c r="C914" s="506" t="s">
        <v>2387</v>
      </c>
      <c r="D914" s="507">
        <v>25000</v>
      </c>
      <c r="E914" s="508">
        <v>0</v>
      </c>
      <c r="F914" s="509">
        <f t="shared" si="27"/>
        <v>25000</v>
      </c>
    </row>
    <row r="915" spans="1:6" s="328" customFormat="1">
      <c r="A915" s="501">
        <v>860</v>
      </c>
      <c r="B915" s="505" t="s">
        <v>2388</v>
      </c>
      <c r="C915" s="506" t="s">
        <v>2389</v>
      </c>
      <c r="D915" s="507">
        <v>25000</v>
      </c>
      <c r="E915" s="508">
        <v>0</v>
      </c>
      <c r="F915" s="509">
        <f t="shared" si="27"/>
        <v>25000</v>
      </c>
    </row>
    <row r="916" spans="1:6" s="328" customFormat="1">
      <c r="A916" s="501">
        <v>861</v>
      </c>
      <c r="B916" s="505" t="s">
        <v>2390</v>
      </c>
      <c r="C916" s="506" t="s">
        <v>2391</v>
      </c>
      <c r="D916" s="507">
        <v>25000</v>
      </c>
      <c r="E916" s="508">
        <v>0</v>
      </c>
      <c r="F916" s="509">
        <f t="shared" si="27"/>
        <v>25000</v>
      </c>
    </row>
    <row r="917" spans="1:6" s="320" customFormat="1">
      <c r="A917" s="501">
        <v>862</v>
      </c>
      <c r="B917" s="505" t="s">
        <v>2392</v>
      </c>
      <c r="C917" s="506" t="s">
        <v>2393</v>
      </c>
      <c r="D917" s="507">
        <v>25000</v>
      </c>
      <c r="E917" s="508">
        <v>0</v>
      </c>
      <c r="F917" s="509">
        <f t="shared" si="27"/>
        <v>25000</v>
      </c>
    </row>
    <row r="918" spans="1:6" s="320" customFormat="1">
      <c r="A918" s="501">
        <v>863</v>
      </c>
      <c r="B918" s="505" t="s">
        <v>2394</v>
      </c>
      <c r="C918" s="506" t="s">
        <v>2395</v>
      </c>
      <c r="D918" s="507">
        <v>25000</v>
      </c>
      <c r="E918" s="508">
        <v>0</v>
      </c>
      <c r="F918" s="509">
        <f t="shared" si="27"/>
        <v>25000</v>
      </c>
    </row>
    <row r="919" spans="1:6" s="320" customFormat="1" ht="16.5" customHeight="1">
      <c r="A919" s="501">
        <v>864</v>
      </c>
      <c r="B919" s="505" t="s">
        <v>2396</v>
      </c>
      <c r="C919" s="506" t="s">
        <v>2397</v>
      </c>
      <c r="D919" s="507">
        <v>25000</v>
      </c>
      <c r="E919" s="508">
        <v>0</v>
      </c>
      <c r="F919" s="509">
        <f t="shared" si="27"/>
        <v>25000</v>
      </c>
    </row>
    <row r="920" spans="1:6" ht="30">
      <c r="A920" s="501">
        <v>865</v>
      </c>
      <c r="B920" s="505" t="s">
        <v>2398</v>
      </c>
      <c r="C920" s="506" t="s">
        <v>2963</v>
      </c>
      <c r="D920" s="507">
        <v>25000</v>
      </c>
      <c r="E920" s="508">
        <v>0</v>
      </c>
      <c r="F920" s="509">
        <f t="shared" si="27"/>
        <v>25000</v>
      </c>
    </row>
    <row r="921" spans="1:6" s="320" customFormat="1" ht="16.5" customHeight="1">
      <c r="A921" s="501">
        <v>866</v>
      </c>
      <c r="B921" s="505" t="s">
        <v>2400</v>
      </c>
      <c r="C921" s="506" t="s">
        <v>2401</v>
      </c>
      <c r="D921" s="507">
        <v>25000</v>
      </c>
      <c r="E921" s="508">
        <v>0</v>
      </c>
      <c r="F921" s="509">
        <f t="shared" si="27"/>
        <v>25000</v>
      </c>
    </row>
    <row r="922" spans="1:6" s="320" customFormat="1">
      <c r="A922" s="501">
        <v>867</v>
      </c>
      <c r="B922" s="258" t="s">
        <v>2404</v>
      </c>
      <c r="C922" s="160" t="s">
        <v>2405</v>
      </c>
      <c r="D922" s="336">
        <v>3000</v>
      </c>
      <c r="E922" s="131">
        <v>0</v>
      </c>
      <c r="F922" s="132">
        <f t="shared" si="27"/>
        <v>3000</v>
      </c>
    </row>
    <row r="923" spans="1:6" s="326" customFormat="1">
      <c r="A923" s="501">
        <v>868</v>
      </c>
      <c r="B923" s="258" t="s">
        <v>2406</v>
      </c>
      <c r="C923" s="160" t="s">
        <v>2407</v>
      </c>
      <c r="D923" s="336">
        <v>1000</v>
      </c>
      <c r="E923" s="131">
        <v>0</v>
      </c>
      <c r="F923" s="132">
        <f t="shared" si="27"/>
        <v>1000</v>
      </c>
    </row>
    <row r="924" spans="1:6" s="329" customFormat="1">
      <c r="A924" s="501">
        <v>869</v>
      </c>
      <c r="B924" s="258" t="s">
        <v>2408</v>
      </c>
      <c r="C924" s="160" t="s">
        <v>2409</v>
      </c>
      <c r="D924" s="507">
        <v>25000</v>
      </c>
      <c r="E924" s="131">
        <v>0</v>
      </c>
      <c r="F924" s="132">
        <f t="shared" si="27"/>
        <v>25000</v>
      </c>
    </row>
    <row r="925" spans="1:6" s="329" customFormat="1">
      <c r="A925" s="501">
        <v>870</v>
      </c>
      <c r="B925" s="258" t="s">
        <v>2964</v>
      </c>
      <c r="C925" s="160" t="s">
        <v>2965</v>
      </c>
      <c r="D925" s="336">
        <v>7000</v>
      </c>
      <c r="E925" s="131"/>
      <c r="F925" s="132"/>
    </row>
    <row r="926" spans="1:6" s="329" customFormat="1">
      <c r="A926" s="501">
        <v>871</v>
      </c>
      <c r="B926" s="505" t="s">
        <v>3717</v>
      </c>
      <c r="C926" s="506" t="s">
        <v>2411</v>
      </c>
      <c r="D926" s="507">
        <v>5000</v>
      </c>
      <c r="E926" s="508">
        <v>0</v>
      </c>
      <c r="F926" s="509">
        <f t="shared" si="27"/>
        <v>5000</v>
      </c>
    </row>
    <row r="927" spans="1:6" s="320" customFormat="1">
      <c r="A927" s="501">
        <v>872</v>
      </c>
      <c r="B927" s="505" t="s">
        <v>3718</v>
      </c>
      <c r="C927" s="506" t="s">
        <v>2412</v>
      </c>
      <c r="D927" s="507">
        <v>7000</v>
      </c>
      <c r="E927" s="508">
        <v>0</v>
      </c>
      <c r="F927" s="509">
        <f t="shared" si="27"/>
        <v>7000</v>
      </c>
    </row>
    <row r="928" spans="1:6" s="320" customFormat="1">
      <c r="A928" s="501">
        <v>873</v>
      </c>
      <c r="B928" s="505" t="s">
        <v>3719</v>
      </c>
      <c r="C928" s="506" t="s">
        <v>2413</v>
      </c>
      <c r="D928" s="507">
        <v>10000</v>
      </c>
      <c r="E928" s="508">
        <v>0</v>
      </c>
      <c r="F928" s="509">
        <f t="shared" si="27"/>
        <v>10000</v>
      </c>
    </row>
    <row r="929" spans="1:6">
      <c r="A929" s="501">
        <v>874</v>
      </c>
      <c r="B929" s="258" t="s">
        <v>2414</v>
      </c>
      <c r="C929" s="160" t="s">
        <v>2415</v>
      </c>
      <c r="D929" s="336">
        <v>5000</v>
      </c>
      <c r="E929" s="131">
        <v>0</v>
      </c>
      <c r="F929" s="132">
        <f t="shared" si="27"/>
        <v>5000</v>
      </c>
    </row>
    <row r="930" spans="1:6" s="320" customFormat="1">
      <c r="A930" s="501">
        <v>875</v>
      </c>
      <c r="B930" s="258" t="s">
        <v>2416</v>
      </c>
      <c r="C930" s="160" t="s">
        <v>2417</v>
      </c>
      <c r="D930" s="336">
        <v>25000</v>
      </c>
      <c r="E930" s="131">
        <v>0</v>
      </c>
      <c r="F930" s="132">
        <f t="shared" si="27"/>
        <v>25000</v>
      </c>
    </row>
    <row r="931" spans="1:6" s="320" customFormat="1">
      <c r="A931" s="501">
        <v>876</v>
      </c>
      <c r="B931" s="258" t="s">
        <v>2418</v>
      </c>
      <c r="C931" s="160" t="s">
        <v>2419</v>
      </c>
      <c r="D931" s="336">
        <v>3000</v>
      </c>
      <c r="E931" s="131">
        <v>0</v>
      </c>
      <c r="F931" s="132">
        <f t="shared" si="27"/>
        <v>3000</v>
      </c>
    </row>
    <row r="932" spans="1:6" s="320" customFormat="1" ht="30">
      <c r="A932" s="501">
        <v>877</v>
      </c>
      <c r="B932" s="258" t="s">
        <v>2420</v>
      </c>
      <c r="C932" s="160" t="s">
        <v>2421</v>
      </c>
      <c r="D932" s="336">
        <v>25000</v>
      </c>
      <c r="E932" s="131">
        <v>0</v>
      </c>
      <c r="F932" s="132">
        <f t="shared" si="27"/>
        <v>25000</v>
      </c>
    </row>
    <row r="933" spans="1:6" s="320" customFormat="1">
      <c r="A933" s="501">
        <v>878</v>
      </c>
      <c r="B933" s="258" t="s">
        <v>2422</v>
      </c>
      <c r="C933" s="160" t="s">
        <v>2423</v>
      </c>
      <c r="D933" s="336">
        <v>25000</v>
      </c>
      <c r="E933" s="131">
        <v>0</v>
      </c>
      <c r="F933" s="132">
        <f t="shared" si="27"/>
        <v>25000</v>
      </c>
    </row>
    <row r="934" spans="1:6" s="320" customFormat="1">
      <c r="A934" s="501">
        <v>879</v>
      </c>
      <c r="B934" s="258" t="s">
        <v>2424</v>
      </c>
      <c r="C934" s="160" t="s">
        <v>2425</v>
      </c>
      <c r="D934" s="336">
        <v>1000</v>
      </c>
      <c r="E934" s="131">
        <v>0</v>
      </c>
      <c r="F934" s="132">
        <f t="shared" si="27"/>
        <v>1000</v>
      </c>
    </row>
    <row r="935" spans="1:6" s="320" customFormat="1">
      <c r="A935" s="501">
        <v>880</v>
      </c>
      <c r="B935" s="258" t="s">
        <v>2426</v>
      </c>
      <c r="C935" s="160" t="s">
        <v>2427</v>
      </c>
      <c r="D935" s="336">
        <v>5000</v>
      </c>
      <c r="E935" s="131">
        <v>0</v>
      </c>
      <c r="F935" s="132">
        <f t="shared" si="27"/>
        <v>5000</v>
      </c>
    </row>
    <row r="936" spans="1:6" s="320" customFormat="1">
      <c r="A936" s="501">
        <v>881</v>
      </c>
      <c r="B936" s="258" t="s">
        <v>2430</v>
      </c>
      <c r="C936" s="160" t="s">
        <v>2431</v>
      </c>
      <c r="D936" s="336">
        <v>5000</v>
      </c>
      <c r="E936" s="131">
        <v>0</v>
      </c>
      <c r="F936" s="132">
        <f t="shared" si="27"/>
        <v>5000</v>
      </c>
    </row>
    <row r="937" spans="1:6" s="320" customFormat="1" ht="30">
      <c r="A937" s="501">
        <v>882</v>
      </c>
      <c r="B937" s="258" t="s">
        <v>2432</v>
      </c>
      <c r="C937" s="160" t="s">
        <v>2433</v>
      </c>
      <c r="D937" s="336">
        <v>20000</v>
      </c>
      <c r="E937" s="131">
        <v>0</v>
      </c>
      <c r="F937" s="132">
        <f t="shared" si="27"/>
        <v>20000</v>
      </c>
    </row>
    <row r="938" spans="1:6" s="320" customFormat="1" ht="30">
      <c r="A938" s="501">
        <v>883</v>
      </c>
      <c r="B938" s="258" t="s">
        <v>2434</v>
      </c>
      <c r="C938" s="160" t="s">
        <v>2435</v>
      </c>
      <c r="D938" s="336">
        <v>25000</v>
      </c>
      <c r="E938" s="131">
        <v>0</v>
      </c>
      <c r="F938" s="132">
        <f t="shared" si="27"/>
        <v>25000</v>
      </c>
    </row>
    <row r="939" spans="1:6" s="320" customFormat="1" ht="30">
      <c r="A939" s="501">
        <v>884</v>
      </c>
      <c r="B939" s="258" t="s">
        <v>2436</v>
      </c>
      <c r="C939" s="160" t="s">
        <v>2437</v>
      </c>
      <c r="D939" s="336">
        <v>30000</v>
      </c>
      <c r="E939" s="131">
        <v>0</v>
      </c>
      <c r="F939" s="132">
        <f t="shared" si="27"/>
        <v>30000</v>
      </c>
    </row>
    <row r="940" spans="1:6" s="320" customFormat="1">
      <c r="A940" s="501">
        <v>885</v>
      </c>
      <c r="B940" s="258" t="s">
        <v>2438</v>
      </c>
      <c r="C940" s="160" t="s">
        <v>2439</v>
      </c>
      <c r="D940" s="336">
        <v>35000</v>
      </c>
      <c r="E940" s="131">
        <v>0</v>
      </c>
      <c r="F940" s="132">
        <f t="shared" si="27"/>
        <v>35000</v>
      </c>
    </row>
    <row r="941" spans="1:6">
      <c r="A941" s="501">
        <v>886</v>
      </c>
      <c r="B941" s="258" t="s">
        <v>2440</v>
      </c>
      <c r="C941" s="160" t="s">
        <v>2441</v>
      </c>
      <c r="D941" s="336">
        <v>1000</v>
      </c>
      <c r="E941" s="131">
        <v>0</v>
      </c>
      <c r="F941" s="132">
        <f t="shared" si="27"/>
        <v>1000</v>
      </c>
    </row>
    <row r="942" spans="1:6" s="320" customFormat="1">
      <c r="A942" s="501">
        <v>887</v>
      </c>
      <c r="B942" s="258" t="s">
        <v>2966</v>
      </c>
      <c r="C942" s="160" t="s">
        <v>2967</v>
      </c>
      <c r="D942" s="336">
        <v>9500</v>
      </c>
      <c r="E942" s="131">
        <v>0</v>
      </c>
      <c r="F942" s="132">
        <f t="shared" si="27"/>
        <v>9500</v>
      </c>
    </row>
    <row r="943" spans="1:6" s="320" customFormat="1">
      <c r="A943" s="501">
        <v>888</v>
      </c>
      <c r="B943" s="258" t="s">
        <v>2443</v>
      </c>
      <c r="C943" s="160" t="s">
        <v>2444</v>
      </c>
      <c r="D943" s="336">
        <v>10000</v>
      </c>
      <c r="E943" s="131">
        <v>0</v>
      </c>
      <c r="F943" s="132">
        <f t="shared" si="27"/>
        <v>10000</v>
      </c>
    </row>
    <row r="944" spans="1:6">
      <c r="A944" s="501">
        <v>889</v>
      </c>
      <c r="B944" s="258" t="s">
        <v>2447</v>
      </c>
      <c r="C944" s="160" t="s">
        <v>2968</v>
      </c>
      <c r="D944" s="336">
        <v>7000</v>
      </c>
      <c r="E944" s="131">
        <v>0</v>
      </c>
      <c r="F944" s="132">
        <f t="shared" si="27"/>
        <v>7000</v>
      </c>
    </row>
    <row r="945" spans="1:6" s="320" customFormat="1">
      <c r="A945" s="501">
        <v>890</v>
      </c>
      <c r="B945" s="258" t="s">
        <v>2449</v>
      </c>
      <c r="C945" s="160" t="s">
        <v>2450</v>
      </c>
      <c r="D945" s="336">
        <v>7000</v>
      </c>
      <c r="E945" s="131">
        <v>0</v>
      </c>
      <c r="F945" s="132">
        <f t="shared" si="27"/>
        <v>7000</v>
      </c>
    </row>
    <row r="946" spans="1:6">
      <c r="A946" s="501">
        <v>891</v>
      </c>
      <c r="B946" s="258" t="s">
        <v>2451</v>
      </c>
      <c r="C946" s="160" t="s">
        <v>2452</v>
      </c>
      <c r="D946" s="336">
        <v>1400</v>
      </c>
      <c r="E946" s="131">
        <v>0</v>
      </c>
      <c r="F946" s="132">
        <f t="shared" si="27"/>
        <v>1400</v>
      </c>
    </row>
    <row r="947" spans="1:6" s="320" customFormat="1">
      <c r="A947" s="501">
        <v>892</v>
      </c>
      <c r="B947" s="258" t="s">
        <v>2453</v>
      </c>
      <c r="C947" s="160" t="s">
        <v>560</v>
      </c>
      <c r="D947" s="336">
        <v>500</v>
      </c>
      <c r="E947" s="131">
        <v>0</v>
      </c>
      <c r="F947" s="132">
        <f t="shared" si="27"/>
        <v>500</v>
      </c>
    </row>
    <row r="948" spans="1:6">
      <c r="A948" s="501">
        <v>893</v>
      </c>
      <c r="B948" s="258" t="s">
        <v>2454</v>
      </c>
      <c r="C948" s="160" t="s">
        <v>2455</v>
      </c>
      <c r="D948" s="336">
        <v>3000</v>
      </c>
      <c r="E948" s="131">
        <v>0</v>
      </c>
      <c r="F948" s="132">
        <f t="shared" si="27"/>
        <v>3000</v>
      </c>
    </row>
    <row r="949" spans="1:6">
      <c r="A949" s="501">
        <v>894</v>
      </c>
      <c r="B949" s="258" t="s">
        <v>2456</v>
      </c>
      <c r="C949" s="160" t="s">
        <v>2457</v>
      </c>
      <c r="D949" s="336">
        <v>5000</v>
      </c>
      <c r="E949" s="131">
        <v>0</v>
      </c>
      <c r="F949" s="132">
        <f t="shared" si="27"/>
        <v>5000</v>
      </c>
    </row>
    <row r="950" spans="1:6">
      <c r="A950" s="501">
        <v>895</v>
      </c>
      <c r="B950" s="258" t="s">
        <v>2458</v>
      </c>
      <c r="C950" s="160" t="s">
        <v>2459</v>
      </c>
      <c r="D950" s="336">
        <v>3000</v>
      </c>
      <c r="E950" s="131">
        <v>0</v>
      </c>
      <c r="F950" s="132">
        <f t="shared" si="27"/>
        <v>3000</v>
      </c>
    </row>
    <row r="951" spans="1:6" s="323" customFormat="1">
      <c r="A951" s="501">
        <v>896</v>
      </c>
      <c r="B951" s="258" t="s">
        <v>2460</v>
      </c>
      <c r="C951" s="160" t="s">
        <v>2461</v>
      </c>
      <c r="D951" s="336">
        <v>3000</v>
      </c>
      <c r="E951" s="131">
        <v>0</v>
      </c>
      <c r="F951" s="132">
        <f t="shared" si="27"/>
        <v>3000</v>
      </c>
    </row>
    <row r="952" spans="1:6">
      <c r="A952" s="501">
        <v>897</v>
      </c>
      <c r="B952" s="258" t="s">
        <v>2462</v>
      </c>
      <c r="C952" s="160" t="s">
        <v>2463</v>
      </c>
      <c r="D952" s="336">
        <v>3000</v>
      </c>
      <c r="E952" s="131">
        <v>0</v>
      </c>
      <c r="F952" s="132">
        <f t="shared" si="27"/>
        <v>3000</v>
      </c>
    </row>
    <row r="953" spans="1:6" s="84" customFormat="1">
      <c r="A953" s="261"/>
      <c r="B953" s="313"/>
      <c r="C953" s="257" t="s">
        <v>2464</v>
      </c>
      <c r="D953" s="342"/>
      <c r="E953" s="343"/>
      <c r="F953" s="342"/>
    </row>
    <row r="954" spans="1:6">
      <c r="A954" s="501">
        <v>898</v>
      </c>
      <c r="B954" s="258" t="s">
        <v>564</v>
      </c>
      <c r="C954" s="160" t="s">
        <v>2465</v>
      </c>
      <c r="D954" s="336">
        <v>200</v>
      </c>
      <c r="E954" s="131">
        <v>0</v>
      </c>
      <c r="F954" s="132">
        <f t="shared" si="27"/>
        <v>200</v>
      </c>
    </row>
    <row r="955" spans="1:6">
      <c r="A955" s="501">
        <v>899</v>
      </c>
      <c r="B955" s="258" t="s">
        <v>441</v>
      </c>
      <c r="C955" s="160" t="s">
        <v>2466</v>
      </c>
      <c r="D955" s="336">
        <v>400</v>
      </c>
      <c r="E955" s="131">
        <v>0</v>
      </c>
      <c r="F955" s="132">
        <f t="shared" si="27"/>
        <v>400</v>
      </c>
    </row>
    <row r="956" spans="1:6">
      <c r="A956" s="501">
        <v>900</v>
      </c>
      <c r="B956" s="258" t="s">
        <v>2467</v>
      </c>
      <c r="C956" s="160" t="s">
        <v>2468</v>
      </c>
      <c r="D956" s="336">
        <v>200</v>
      </c>
      <c r="E956" s="131">
        <v>0</v>
      </c>
      <c r="F956" s="132">
        <f t="shared" si="27"/>
        <v>200</v>
      </c>
    </row>
    <row r="957" spans="1:6">
      <c r="A957" s="501">
        <v>901</v>
      </c>
      <c r="B957" s="258" t="s">
        <v>2469</v>
      </c>
      <c r="C957" s="160" t="s">
        <v>2470</v>
      </c>
      <c r="D957" s="336">
        <v>500</v>
      </c>
      <c r="E957" s="131">
        <v>0</v>
      </c>
      <c r="F957" s="132">
        <f t="shared" si="27"/>
        <v>500</v>
      </c>
    </row>
    <row r="958" spans="1:6">
      <c r="A958" s="501">
        <v>902</v>
      </c>
      <c r="B958" s="258" t="s">
        <v>2469</v>
      </c>
      <c r="C958" s="160" t="s">
        <v>2471</v>
      </c>
      <c r="D958" s="336">
        <v>550</v>
      </c>
      <c r="E958" s="131">
        <v>0</v>
      </c>
      <c r="F958" s="132">
        <f t="shared" si="27"/>
        <v>550</v>
      </c>
    </row>
    <row r="959" spans="1:6" s="323" customFormat="1">
      <c r="A959" s="501">
        <v>903</v>
      </c>
      <c r="B959" s="258" t="s">
        <v>2469</v>
      </c>
      <c r="C959" s="160" t="s">
        <v>2472</v>
      </c>
      <c r="D959" s="336">
        <v>500</v>
      </c>
      <c r="E959" s="131">
        <v>0</v>
      </c>
      <c r="F959" s="132">
        <f t="shared" si="27"/>
        <v>500</v>
      </c>
    </row>
    <row r="960" spans="1:6">
      <c r="A960" s="501">
        <v>904</v>
      </c>
      <c r="B960" s="258" t="s">
        <v>2469</v>
      </c>
      <c r="C960" s="160" t="s">
        <v>2473</v>
      </c>
      <c r="D960" s="336">
        <v>650</v>
      </c>
      <c r="E960" s="131">
        <v>0</v>
      </c>
      <c r="F960" s="132">
        <f t="shared" si="27"/>
        <v>650</v>
      </c>
    </row>
    <row r="961" spans="1:6">
      <c r="A961" s="261"/>
      <c r="B961" s="313"/>
      <c r="C961" s="257" t="s">
        <v>2969</v>
      </c>
      <c r="D961" s="342"/>
      <c r="E961" s="343"/>
      <c r="F961" s="342"/>
    </row>
    <row r="962" spans="1:6" s="323" customFormat="1" ht="18.75" customHeight="1">
      <c r="A962" s="501">
        <v>905</v>
      </c>
      <c r="B962" s="275" t="s">
        <v>2970</v>
      </c>
      <c r="C962" s="33" t="s">
        <v>2971</v>
      </c>
      <c r="D962" s="130">
        <v>35000</v>
      </c>
      <c r="E962" s="500">
        <v>0</v>
      </c>
      <c r="F962" s="158">
        <f t="shared" si="27"/>
        <v>35000</v>
      </c>
    </row>
    <row r="963" spans="1:6" s="84" customFormat="1" ht="18.75" customHeight="1">
      <c r="A963" s="261"/>
      <c r="B963" s="313"/>
      <c r="C963" s="257" t="s">
        <v>2972</v>
      </c>
      <c r="D963" s="342"/>
      <c r="E963" s="343"/>
      <c r="F963" s="342"/>
    </row>
    <row r="964" spans="1:6" s="84" customFormat="1" ht="18.75" customHeight="1">
      <c r="A964" s="501">
        <v>906</v>
      </c>
      <c r="B964" s="258" t="s">
        <v>2973</v>
      </c>
      <c r="C964" s="160" t="s">
        <v>2974</v>
      </c>
      <c r="D964" s="336">
        <v>30000</v>
      </c>
      <c r="E964" s="131">
        <v>0</v>
      </c>
      <c r="F964" s="132">
        <v>30000</v>
      </c>
    </row>
    <row r="965" spans="1:6" s="84" customFormat="1" ht="18.75" customHeight="1">
      <c r="A965" s="501">
        <v>907</v>
      </c>
      <c r="B965" s="258" t="s">
        <v>2975</v>
      </c>
      <c r="C965" s="160" t="s">
        <v>2976</v>
      </c>
      <c r="D965" s="336">
        <v>35000</v>
      </c>
      <c r="E965" s="131">
        <v>0</v>
      </c>
      <c r="F965" s="132">
        <v>35000</v>
      </c>
    </row>
    <row r="966" spans="1:6" s="84" customFormat="1" ht="28.5" customHeight="1">
      <c r="A966" s="501">
        <v>908</v>
      </c>
      <c r="B966" s="258" t="s">
        <v>2977</v>
      </c>
      <c r="C966" s="160" t="s">
        <v>2978</v>
      </c>
      <c r="D966" s="336">
        <v>47000</v>
      </c>
      <c r="E966" s="131">
        <v>0</v>
      </c>
      <c r="F966" s="132">
        <v>47000</v>
      </c>
    </row>
    <row r="967" spans="1:6" ht="30">
      <c r="A967" s="501">
        <v>909</v>
      </c>
      <c r="B967" s="258" t="s">
        <v>2979</v>
      </c>
      <c r="C967" s="160" t="s">
        <v>2980</v>
      </c>
      <c r="D967" s="336">
        <v>50000</v>
      </c>
      <c r="E967" s="131">
        <v>0</v>
      </c>
      <c r="F967" s="132">
        <v>50000</v>
      </c>
    </row>
    <row r="968" spans="1:6" ht="30">
      <c r="A968" s="501">
        <v>910</v>
      </c>
      <c r="B968" s="314" t="s">
        <v>2479</v>
      </c>
      <c r="C968" s="315" t="s">
        <v>2480</v>
      </c>
      <c r="D968" s="351">
        <v>1700</v>
      </c>
      <c r="E968" s="352">
        <v>0</v>
      </c>
      <c r="F968" s="132">
        <f t="shared" si="27"/>
        <v>1700</v>
      </c>
    </row>
    <row r="969" spans="1:6" ht="30">
      <c r="A969" s="501">
        <v>911</v>
      </c>
      <c r="B969" s="314" t="s">
        <v>2479</v>
      </c>
      <c r="C969" s="315" t="s">
        <v>2481</v>
      </c>
      <c r="D969" s="351">
        <v>1900</v>
      </c>
      <c r="E969" s="352">
        <v>0</v>
      </c>
      <c r="F969" s="132">
        <f t="shared" si="27"/>
        <v>1900</v>
      </c>
    </row>
    <row r="970" spans="1:6" ht="30">
      <c r="A970" s="501">
        <v>912</v>
      </c>
      <c r="B970" s="314" t="s">
        <v>2479</v>
      </c>
      <c r="C970" s="315" t="s">
        <v>2482</v>
      </c>
      <c r="D970" s="351">
        <v>1350</v>
      </c>
      <c r="E970" s="352">
        <v>0</v>
      </c>
      <c r="F970" s="132">
        <f t="shared" si="27"/>
        <v>1350</v>
      </c>
    </row>
    <row r="971" spans="1:6" ht="30">
      <c r="A971" s="501">
        <v>913</v>
      </c>
      <c r="B971" s="314" t="s">
        <v>2486</v>
      </c>
      <c r="C971" s="315" t="s">
        <v>2487</v>
      </c>
      <c r="D971" s="351">
        <v>1700</v>
      </c>
      <c r="E971" s="352">
        <v>0</v>
      </c>
      <c r="F971" s="132">
        <f t="shared" si="27"/>
        <v>1700</v>
      </c>
    </row>
    <row r="972" spans="1:6" ht="30">
      <c r="A972" s="501">
        <v>914</v>
      </c>
      <c r="B972" s="314" t="s">
        <v>2486</v>
      </c>
      <c r="C972" s="315" t="s">
        <v>2488</v>
      </c>
      <c r="D972" s="351">
        <v>1900</v>
      </c>
      <c r="E972" s="352">
        <v>0</v>
      </c>
      <c r="F972" s="132">
        <f t="shared" si="27"/>
        <v>1900</v>
      </c>
    </row>
    <row r="973" spans="1:6" ht="30">
      <c r="A973" s="501">
        <v>915</v>
      </c>
      <c r="B973" s="314" t="s">
        <v>2486</v>
      </c>
      <c r="C973" s="315" t="s">
        <v>2489</v>
      </c>
      <c r="D973" s="351">
        <v>1350</v>
      </c>
      <c r="E973" s="352">
        <v>0</v>
      </c>
      <c r="F973" s="132">
        <f t="shared" si="27"/>
        <v>1350</v>
      </c>
    </row>
    <row r="974" spans="1:6" ht="30">
      <c r="A974" s="501">
        <v>916</v>
      </c>
      <c r="B974" s="314" t="s">
        <v>2490</v>
      </c>
      <c r="C974" s="315" t="s">
        <v>2491</v>
      </c>
      <c r="D974" s="351">
        <v>1450</v>
      </c>
      <c r="E974" s="352">
        <v>0</v>
      </c>
      <c r="F974" s="132">
        <f t="shared" si="27"/>
        <v>1450</v>
      </c>
    </row>
    <row r="975" spans="1:6" ht="30">
      <c r="A975" s="501">
        <v>917</v>
      </c>
      <c r="B975" s="314" t="s">
        <v>2490</v>
      </c>
      <c r="C975" s="315" t="s">
        <v>2492</v>
      </c>
      <c r="D975" s="351">
        <v>1700</v>
      </c>
      <c r="E975" s="352">
        <v>0</v>
      </c>
      <c r="F975" s="132">
        <f t="shared" si="27"/>
        <v>1700</v>
      </c>
    </row>
    <row r="976" spans="1:6" ht="30">
      <c r="A976" s="501">
        <v>918</v>
      </c>
      <c r="B976" s="314" t="s">
        <v>2490</v>
      </c>
      <c r="C976" s="315" t="s">
        <v>2493</v>
      </c>
      <c r="D976" s="351">
        <v>1200</v>
      </c>
      <c r="E976" s="352">
        <v>0</v>
      </c>
      <c r="F976" s="132">
        <f t="shared" ref="F976:F998" si="28">E976+D976</f>
        <v>1200</v>
      </c>
    </row>
    <row r="977" spans="1:6" ht="30">
      <c r="A977" s="501">
        <v>919</v>
      </c>
      <c r="B977" s="314" t="s">
        <v>2500</v>
      </c>
      <c r="C977" s="315" t="s">
        <v>2502</v>
      </c>
      <c r="D977" s="351">
        <v>2650</v>
      </c>
      <c r="E977" s="352">
        <v>0</v>
      </c>
      <c r="F977" s="132">
        <f t="shared" si="28"/>
        <v>2650</v>
      </c>
    </row>
    <row r="978" spans="1:6">
      <c r="A978" s="501">
        <v>920</v>
      </c>
      <c r="B978" s="314" t="s">
        <v>2500</v>
      </c>
      <c r="C978" s="315" t="s">
        <v>2503</v>
      </c>
      <c r="D978" s="351">
        <v>2150</v>
      </c>
      <c r="E978" s="352">
        <v>0</v>
      </c>
      <c r="F978" s="132">
        <f t="shared" si="28"/>
        <v>2150</v>
      </c>
    </row>
    <row r="979" spans="1:6" ht="30">
      <c r="A979" s="501">
        <v>921</v>
      </c>
      <c r="B979" s="316" t="s">
        <v>2486</v>
      </c>
      <c r="C979" s="317" t="s">
        <v>2507</v>
      </c>
      <c r="D979" s="344">
        <v>5350</v>
      </c>
      <c r="E979" s="345">
        <v>0</v>
      </c>
      <c r="F979" s="158">
        <f t="shared" si="28"/>
        <v>5350</v>
      </c>
    </row>
    <row r="980" spans="1:6" ht="30">
      <c r="A980" s="501">
        <v>922</v>
      </c>
      <c r="B980" s="314" t="s">
        <v>2486</v>
      </c>
      <c r="C980" s="315" t="s">
        <v>2508</v>
      </c>
      <c r="D980" s="351">
        <v>5550</v>
      </c>
      <c r="E980" s="352">
        <v>0</v>
      </c>
      <c r="F980" s="132">
        <f t="shared" si="28"/>
        <v>5550</v>
      </c>
    </row>
    <row r="981" spans="1:6" ht="30">
      <c r="A981" s="501">
        <v>923</v>
      </c>
      <c r="B981" s="314" t="s">
        <v>2486</v>
      </c>
      <c r="C981" s="315" t="s">
        <v>2509</v>
      </c>
      <c r="D981" s="351">
        <v>5000</v>
      </c>
      <c r="E981" s="352">
        <v>0</v>
      </c>
      <c r="F981" s="132">
        <f t="shared" si="28"/>
        <v>5000</v>
      </c>
    </row>
    <row r="982" spans="1:6" ht="30">
      <c r="A982" s="501">
        <v>924</v>
      </c>
      <c r="B982" s="314" t="s">
        <v>2486</v>
      </c>
      <c r="C982" s="315" t="s">
        <v>2510</v>
      </c>
      <c r="D982" s="351">
        <v>1400</v>
      </c>
      <c r="E982" s="352">
        <v>0</v>
      </c>
      <c r="F982" s="132">
        <f t="shared" si="28"/>
        <v>1400</v>
      </c>
    </row>
    <row r="983" spans="1:6" ht="30">
      <c r="A983" s="501">
        <v>925</v>
      </c>
      <c r="B983" s="314" t="s">
        <v>2486</v>
      </c>
      <c r="C983" s="315" t="s">
        <v>2511</v>
      </c>
      <c r="D983" s="351">
        <v>1600</v>
      </c>
      <c r="E983" s="352">
        <v>0</v>
      </c>
      <c r="F983" s="132">
        <f t="shared" si="28"/>
        <v>1600</v>
      </c>
    </row>
    <row r="984" spans="1:6" ht="30">
      <c r="A984" s="501">
        <v>926</v>
      </c>
      <c r="B984" s="314" t="s">
        <v>2486</v>
      </c>
      <c r="C984" s="315" t="s">
        <v>2512</v>
      </c>
      <c r="D984" s="351">
        <v>1050</v>
      </c>
      <c r="E984" s="352">
        <v>0</v>
      </c>
      <c r="F984" s="132">
        <f t="shared" si="28"/>
        <v>1050</v>
      </c>
    </row>
    <row r="985" spans="1:6" ht="45">
      <c r="A985" s="501">
        <v>927</v>
      </c>
      <c r="B985" s="314" t="s">
        <v>2515</v>
      </c>
      <c r="C985" s="315" t="s">
        <v>2981</v>
      </c>
      <c r="D985" s="351">
        <v>99500</v>
      </c>
      <c r="E985" s="352">
        <v>0</v>
      </c>
      <c r="F985" s="132">
        <f t="shared" si="28"/>
        <v>99500</v>
      </c>
    </row>
    <row r="986" spans="1:6" ht="45">
      <c r="A986" s="501">
        <v>928</v>
      </c>
      <c r="B986" s="314" t="s">
        <v>2517</v>
      </c>
      <c r="C986" s="315" t="s">
        <v>2982</v>
      </c>
      <c r="D986" s="351">
        <v>92700</v>
      </c>
      <c r="E986" s="352">
        <v>0</v>
      </c>
      <c r="F986" s="132">
        <f t="shared" si="28"/>
        <v>92700</v>
      </c>
    </row>
    <row r="987" spans="1:6" ht="60">
      <c r="A987" s="501">
        <v>929</v>
      </c>
      <c r="B987" s="314" t="s">
        <v>2519</v>
      </c>
      <c r="C987" s="315" t="s">
        <v>2983</v>
      </c>
      <c r="D987" s="351">
        <v>58500</v>
      </c>
      <c r="E987" s="352">
        <v>0</v>
      </c>
      <c r="F987" s="132">
        <f t="shared" si="28"/>
        <v>58500</v>
      </c>
    </row>
    <row r="988" spans="1:6" ht="60">
      <c r="A988" s="501">
        <v>930</v>
      </c>
      <c r="B988" s="314" t="s">
        <v>2521</v>
      </c>
      <c r="C988" s="315" t="s">
        <v>2984</v>
      </c>
      <c r="D988" s="351">
        <v>62000</v>
      </c>
      <c r="E988" s="352">
        <v>0</v>
      </c>
      <c r="F988" s="132">
        <f t="shared" si="28"/>
        <v>62000</v>
      </c>
    </row>
    <row r="989" spans="1:6" ht="60">
      <c r="A989" s="501">
        <v>931</v>
      </c>
      <c r="B989" s="314" t="s">
        <v>2523</v>
      </c>
      <c r="C989" s="315" t="s">
        <v>2985</v>
      </c>
      <c r="D989" s="351">
        <v>64450</v>
      </c>
      <c r="E989" s="352">
        <v>0</v>
      </c>
      <c r="F989" s="132">
        <f t="shared" si="28"/>
        <v>64450</v>
      </c>
    </row>
    <row r="990" spans="1:6" ht="60">
      <c r="A990" s="501">
        <v>932</v>
      </c>
      <c r="B990" s="314" t="s">
        <v>2525</v>
      </c>
      <c r="C990" s="315" t="s">
        <v>2986</v>
      </c>
      <c r="D990" s="351">
        <v>64450</v>
      </c>
      <c r="E990" s="352">
        <v>0</v>
      </c>
      <c r="F990" s="132">
        <f t="shared" si="28"/>
        <v>64450</v>
      </c>
    </row>
    <row r="991" spans="1:6" ht="45">
      <c r="A991" s="501">
        <v>933</v>
      </c>
      <c r="B991" s="314" t="s">
        <v>2527</v>
      </c>
      <c r="C991" s="315" t="s">
        <v>2987</v>
      </c>
      <c r="D991" s="351">
        <v>72400</v>
      </c>
      <c r="E991" s="352">
        <v>0</v>
      </c>
      <c r="F991" s="132">
        <f t="shared" si="28"/>
        <v>72400</v>
      </c>
    </row>
    <row r="992" spans="1:6" ht="45">
      <c r="A992" s="501">
        <v>934</v>
      </c>
      <c r="B992" s="314" t="s">
        <v>2529</v>
      </c>
      <c r="C992" s="315" t="s">
        <v>2988</v>
      </c>
      <c r="D992" s="351">
        <v>80200</v>
      </c>
      <c r="E992" s="352">
        <v>0</v>
      </c>
      <c r="F992" s="132">
        <f t="shared" si="28"/>
        <v>80200</v>
      </c>
    </row>
    <row r="993" spans="1:6" ht="45">
      <c r="A993" s="501">
        <v>935</v>
      </c>
      <c r="B993" s="314" t="s">
        <v>2531</v>
      </c>
      <c r="C993" s="315" t="s">
        <v>2989</v>
      </c>
      <c r="D993" s="351">
        <v>88400</v>
      </c>
      <c r="E993" s="352">
        <v>0</v>
      </c>
      <c r="F993" s="132">
        <f t="shared" si="28"/>
        <v>88400</v>
      </c>
    </row>
    <row r="994" spans="1:6">
      <c r="A994" s="261"/>
      <c r="B994" s="313"/>
      <c r="C994" s="257" t="s">
        <v>3767</v>
      </c>
      <c r="D994" s="342"/>
      <c r="E994" s="343"/>
      <c r="F994" s="342"/>
    </row>
    <row r="995" spans="1:6">
      <c r="A995" s="501">
        <v>936</v>
      </c>
      <c r="B995" s="569" t="s">
        <v>3768</v>
      </c>
      <c r="C995" s="317" t="s">
        <v>3769</v>
      </c>
      <c r="D995" s="570">
        <v>24000</v>
      </c>
      <c r="E995" s="571">
        <v>0</v>
      </c>
      <c r="F995" s="572">
        <f t="shared" ref="F995:F1006" si="29">E995+D995</f>
        <v>24000</v>
      </c>
    </row>
    <row r="996" spans="1:6">
      <c r="A996" s="501">
        <v>937</v>
      </c>
      <c r="B996" s="569" t="s">
        <v>3770</v>
      </c>
      <c r="C996" s="317" t="s">
        <v>3771</v>
      </c>
      <c r="D996" s="570">
        <v>31500</v>
      </c>
      <c r="E996" s="571">
        <v>0</v>
      </c>
      <c r="F996" s="572">
        <f t="shared" si="29"/>
        <v>31500</v>
      </c>
    </row>
    <row r="997" spans="1:6">
      <c r="A997" s="501">
        <v>938</v>
      </c>
      <c r="B997" s="569" t="s">
        <v>3772</v>
      </c>
      <c r="C997" s="317" t="s">
        <v>3773</v>
      </c>
      <c r="D997" s="570">
        <v>31500</v>
      </c>
      <c r="E997" s="571">
        <v>0</v>
      </c>
      <c r="F997" s="572">
        <f t="shared" si="29"/>
        <v>31500</v>
      </c>
    </row>
    <row r="998" spans="1:6">
      <c r="A998" s="501">
        <v>939</v>
      </c>
      <c r="B998" s="569" t="s">
        <v>3774</v>
      </c>
      <c r="C998" s="317" t="s">
        <v>3775</v>
      </c>
      <c r="D998" s="570">
        <v>24000</v>
      </c>
      <c r="E998" s="571">
        <v>0</v>
      </c>
      <c r="F998" s="572">
        <f t="shared" si="29"/>
        <v>24000</v>
      </c>
    </row>
    <row r="999" spans="1:6">
      <c r="A999" s="501">
        <v>940</v>
      </c>
      <c r="B999" s="569" t="s">
        <v>3776</v>
      </c>
      <c r="C999" s="317" t="s">
        <v>3777</v>
      </c>
      <c r="D999" s="570">
        <v>24000</v>
      </c>
      <c r="E999" s="571">
        <v>0</v>
      </c>
      <c r="F999" s="572">
        <f t="shared" si="29"/>
        <v>24000</v>
      </c>
    </row>
    <row r="1000" spans="1:6">
      <c r="A1000" s="501">
        <v>941</v>
      </c>
      <c r="B1000" s="569" t="s">
        <v>3778</v>
      </c>
      <c r="C1000" s="317" t="s">
        <v>3779</v>
      </c>
      <c r="D1000" s="570">
        <v>24000</v>
      </c>
      <c r="E1000" s="571">
        <v>0</v>
      </c>
      <c r="F1000" s="572">
        <f t="shared" si="29"/>
        <v>24000</v>
      </c>
    </row>
    <row r="1001" spans="1:6">
      <c r="A1001" s="501">
        <v>942</v>
      </c>
      <c r="B1001" s="569" t="s">
        <v>3780</v>
      </c>
      <c r="C1001" s="317" t="s">
        <v>3781</v>
      </c>
      <c r="D1001" s="570">
        <v>24000</v>
      </c>
      <c r="E1001" s="571">
        <v>0</v>
      </c>
      <c r="F1001" s="572">
        <f t="shared" si="29"/>
        <v>24000</v>
      </c>
    </row>
    <row r="1002" spans="1:6">
      <c r="A1002" s="501">
        <v>943</v>
      </c>
      <c r="B1002" s="569" t="s">
        <v>3782</v>
      </c>
      <c r="C1002" s="317" t="s">
        <v>3783</v>
      </c>
      <c r="D1002" s="570">
        <v>24000</v>
      </c>
      <c r="E1002" s="571">
        <v>0</v>
      </c>
      <c r="F1002" s="572">
        <f t="shared" si="29"/>
        <v>24000</v>
      </c>
    </row>
    <row r="1003" spans="1:6">
      <c r="A1003" s="501">
        <v>944</v>
      </c>
      <c r="B1003" s="569" t="s">
        <v>3784</v>
      </c>
      <c r="C1003" s="317" t="s">
        <v>3785</v>
      </c>
      <c r="D1003" s="570">
        <v>24000</v>
      </c>
      <c r="E1003" s="571">
        <v>0</v>
      </c>
      <c r="F1003" s="572">
        <f t="shared" si="29"/>
        <v>24000</v>
      </c>
    </row>
    <row r="1004" spans="1:6">
      <c r="A1004" s="501">
        <v>945</v>
      </c>
      <c r="B1004" s="569" t="s">
        <v>3786</v>
      </c>
      <c r="C1004" s="317" t="s">
        <v>3787</v>
      </c>
      <c r="D1004" s="570">
        <v>24000</v>
      </c>
      <c r="E1004" s="571">
        <v>0</v>
      </c>
      <c r="F1004" s="572">
        <f t="shared" si="29"/>
        <v>24000</v>
      </c>
    </row>
    <row r="1005" spans="1:6">
      <c r="A1005" s="501">
        <v>946</v>
      </c>
      <c r="B1005" s="569" t="s">
        <v>3788</v>
      </c>
      <c r="C1005" s="317" t="s">
        <v>3789</v>
      </c>
      <c r="D1005" s="570">
        <v>24000</v>
      </c>
      <c r="E1005" s="571">
        <v>0</v>
      </c>
      <c r="F1005" s="572">
        <f t="shared" si="29"/>
        <v>24000</v>
      </c>
    </row>
    <row r="1006" spans="1:6">
      <c r="A1006" s="501">
        <v>947</v>
      </c>
      <c r="B1006" s="316" t="s">
        <v>3790</v>
      </c>
      <c r="C1006" s="317" t="s">
        <v>3791</v>
      </c>
      <c r="D1006" s="570">
        <v>196300</v>
      </c>
      <c r="E1006" s="571">
        <v>0</v>
      </c>
      <c r="F1006" s="572">
        <f t="shared" si="29"/>
        <v>196300</v>
      </c>
    </row>
    <row r="1007" spans="1:6">
      <c r="A1007" s="261"/>
      <c r="B1007" s="261"/>
      <c r="C1007" s="257" t="s">
        <v>2990</v>
      </c>
      <c r="D1007" s="342"/>
      <c r="E1007" s="343"/>
      <c r="F1007" s="342"/>
    </row>
    <row r="1008" spans="1:6" ht="30">
      <c r="A1008" s="501">
        <v>948</v>
      </c>
      <c r="B1008" s="71" t="s">
        <v>2534</v>
      </c>
      <c r="C1008" s="33" t="s">
        <v>2991</v>
      </c>
      <c r="D1008" s="130">
        <v>800</v>
      </c>
      <c r="E1008" s="500">
        <v>0</v>
      </c>
      <c r="F1008" s="158">
        <f>E1008+D1008</f>
        <v>800</v>
      </c>
    </row>
    <row r="1009" spans="1:6" ht="30">
      <c r="A1009" s="501">
        <v>949</v>
      </c>
      <c r="B1009" s="71" t="s">
        <v>2535</v>
      </c>
      <c r="C1009" s="33" t="s">
        <v>2992</v>
      </c>
      <c r="D1009" s="336">
        <v>1000</v>
      </c>
      <c r="E1009" s="500">
        <v>0</v>
      </c>
      <c r="F1009" s="158">
        <f>E1009+D1009</f>
        <v>1000</v>
      </c>
    </row>
    <row r="1010" spans="1:6" ht="30">
      <c r="A1010" s="501">
        <v>950</v>
      </c>
      <c r="B1010" s="71" t="s">
        <v>2539</v>
      </c>
      <c r="C1010" s="33" t="s">
        <v>2993</v>
      </c>
      <c r="D1010" s="336">
        <v>1200</v>
      </c>
      <c r="E1010" s="500">
        <v>0</v>
      </c>
      <c r="F1010" s="158">
        <f>E1010+D1010</f>
        <v>1200</v>
      </c>
    </row>
    <row r="1011" spans="1:6" ht="28.5">
      <c r="A1011" s="261"/>
      <c r="B1011" s="261"/>
      <c r="C1011" s="257" t="s">
        <v>2542</v>
      </c>
      <c r="D1011" s="342"/>
      <c r="E1011" s="343"/>
      <c r="F1011" s="342"/>
    </row>
    <row r="1012" spans="1:6">
      <c r="A1012" s="501">
        <v>951</v>
      </c>
      <c r="B1012" s="205" t="s">
        <v>2545</v>
      </c>
      <c r="C1012" s="160" t="s">
        <v>2546</v>
      </c>
      <c r="D1012" s="336">
        <v>6800</v>
      </c>
      <c r="E1012" s="131">
        <v>0</v>
      </c>
      <c r="F1012" s="132">
        <f>D1012+E1012</f>
        <v>6800</v>
      </c>
    </row>
    <row r="1013" spans="1:6" ht="30">
      <c r="A1013" s="501">
        <v>952</v>
      </c>
      <c r="B1013" s="259" t="s">
        <v>2549</v>
      </c>
      <c r="C1013" s="160" t="s">
        <v>2550</v>
      </c>
      <c r="D1013" s="336">
        <v>28200</v>
      </c>
      <c r="E1013" s="131">
        <v>0</v>
      </c>
      <c r="F1013" s="132">
        <f>D1013+E1013</f>
        <v>28200</v>
      </c>
    </row>
    <row r="1014" spans="1:6" ht="15.75">
      <c r="A1014" s="290"/>
      <c r="B1014" s="318"/>
      <c r="C1014" s="319" t="s">
        <v>2566</v>
      </c>
      <c r="D1014" s="368"/>
      <c r="E1014" s="369"/>
      <c r="F1014" s="368"/>
    </row>
    <row r="1015" spans="1:6" ht="30">
      <c r="A1015" s="501">
        <v>953</v>
      </c>
      <c r="B1015" s="71" t="s">
        <v>2559</v>
      </c>
      <c r="C1015" s="33" t="s">
        <v>2994</v>
      </c>
      <c r="D1015" s="130">
        <v>400</v>
      </c>
      <c r="E1015" s="500">
        <v>0</v>
      </c>
      <c r="F1015" s="158">
        <f t="shared" ref="F1015:F1035" si="30">E1015+D1015</f>
        <v>400</v>
      </c>
    </row>
    <row r="1016" spans="1:6">
      <c r="A1016" s="501">
        <v>954</v>
      </c>
      <c r="B1016" s="71" t="s">
        <v>2562</v>
      </c>
      <c r="C1016" s="33" t="s">
        <v>2995</v>
      </c>
      <c r="D1016" s="130">
        <v>100</v>
      </c>
      <c r="E1016" s="500">
        <v>0</v>
      </c>
      <c r="F1016" s="158">
        <f t="shared" si="30"/>
        <v>100</v>
      </c>
    </row>
    <row r="1017" spans="1:6" ht="30">
      <c r="A1017" s="501">
        <v>955</v>
      </c>
      <c r="B1017" s="71" t="s">
        <v>2564</v>
      </c>
      <c r="C1017" s="33" t="s">
        <v>2996</v>
      </c>
      <c r="D1017" s="130">
        <v>50</v>
      </c>
      <c r="E1017" s="500">
        <v>0</v>
      </c>
      <c r="F1017" s="158">
        <f t="shared" si="30"/>
        <v>50</v>
      </c>
    </row>
    <row r="1018" spans="1:6">
      <c r="A1018" s="501">
        <v>956</v>
      </c>
      <c r="B1018" s="71" t="s">
        <v>2567</v>
      </c>
      <c r="C1018" s="79" t="s">
        <v>2997</v>
      </c>
      <c r="D1018" s="130">
        <v>200</v>
      </c>
      <c r="E1018" s="500">
        <v>0</v>
      </c>
      <c r="F1018" s="158">
        <f t="shared" si="30"/>
        <v>200</v>
      </c>
    </row>
    <row r="1019" spans="1:6" ht="30">
      <c r="A1019" s="501">
        <v>957</v>
      </c>
      <c r="B1019" s="71" t="s">
        <v>2571</v>
      </c>
      <c r="C1019" s="60" t="s">
        <v>2998</v>
      </c>
      <c r="D1019" s="130">
        <v>300</v>
      </c>
      <c r="E1019" s="500">
        <v>0</v>
      </c>
      <c r="F1019" s="158">
        <f t="shared" si="30"/>
        <v>300</v>
      </c>
    </row>
    <row r="1020" spans="1:6" ht="30">
      <c r="A1020" s="501">
        <v>958</v>
      </c>
      <c r="B1020" s="71" t="s">
        <v>2573</v>
      </c>
      <c r="C1020" s="60" t="s">
        <v>2999</v>
      </c>
      <c r="D1020" s="130">
        <v>400</v>
      </c>
      <c r="E1020" s="500">
        <v>0</v>
      </c>
      <c r="F1020" s="158">
        <f t="shared" si="30"/>
        <v>400</v>
      </c>
    </row>
    <row r="1021" spans="1:6">
      <c r="A1021" s="501">
        <v>959</v>
      </c>
      <c r="B1021" s="71" t="s">
        <v>2575</v>
      </c>
      <c r="C1021" s="60" t="s">
        <v>3000</v>
      </c>
      <c r="D1021" s="130">
        <v>250</v>
      </c>
      <c r="E1021" s="500">
        <v>0</v>
      </c>
      <c r="F1021" s="158">
        <f t="shared" si="30"/>
        <v>250</v>
      </c>
    </row>
    <row r="1022" spans="1:6">
      <c r="A1022" s="501">
        <v>960</v>
      </c>
      <c r="B1022" s="71" t="s">
        <v>2577</v>
      </c>
      <c r="C1022" s="33" t="s">
        <v>3001</v>
      </c>
      <c r="D1022" s="130">
        <v>150</v>
      </c>
      <c r="E1022" s="500">
        <v>0</v>
      </c>
      <c r="F1022" s="158">
        <f t="shared" si="30"/>
        <v>150</v>
      </c>
    </row>
    <row r="1023" spans="1:6">
      <c r="A1023" s="501">
        <v>961</v>
      </c>
      <c r="B1023" s="71" t="s">
        <v>2579</v>
      </c>
      <c r="C1023" s="33" t="s">
        <v>3002</v>
      </c>
      <c r="D1023" s="130">
        <v>200</v>
      </c>
      <c r="E1023" s="500">
        <v>0</v>
      </c>
      <c r="F1023" s="158">
        <f t="shared" si="30"/>
        <v>200</v>
      </c>
    </row>
    <row r="1024" spans="1:6" ht="30">
      <c r="A1024" s="501">
        <v>962</v>
      </c>
      <c r="B1024" s="71" t="s">
        <v>2583</v>
      </c>
      <c r="C1024" s="60" t="s">
        <v>3003</v>
      </c>
      <c r="D1024" s="130">
        <v>200</v>
      </c>
      <c r="E1024" s="500">
        <v>0</v>
      </c>
      <c r="F1024" s="158">
        <f t="shared" si="30"/>
        <v>200</v>
      </c>
    </row>
    <row r="1025" spans="1:6" ht="30">
      <c r="A1025" s="501">
        <v>963</v>
      </c>
      <c r="B1025" s="71" t="s">
        <v>2587</v>
      </c>
      <c r="C1025" s="60" t="s">
        <v>3004</v>
      </c>
      <c r="D1025" s="130">
        <v>350</v>
      </c>
      <c r="E1025" s="500">
        <v>0</v>
      </c>
      <c r="F1025" s="158">
        <f t="shared" si="30"/>
        <v>350</v>
      </c>
    </row>
    <row r="1026" spans="1:6" ht="30">
      <c r="A1026" s="501">
        <v>964</v>
      </c>
      <c r="B1026" s="71" t="s">
        <v>2592</v>
      </c>
      <c r="C1026" s="60" t="s">
        <v>3005</v>
      </c>
      <c r="D1026" s="130">
        <v>600</v>
      </c>
      <c r="E1026" s="500">
        <v>0</v>
      </c>
      <c r="F1026" s="158">
        <f t="shared" si="30"/>
        <v>600</v>
      </c>
    </row>
    <row r="1027" spans="1:6">
      <c r="A1027" s="501">
        <v>965</v>
      </c>
      <c r="B1027" s="260" t="s">
        <v>2607</v>
      </c>
      <c r="C1027" s="273" t="s">
        <v>3006</v>
      </c>
      <c r="D1027" s="336">
        <v>1000</v>
      </c>
      <c r="E1027" s="131">
        <v>0</v>
      </c>
      <c r="F1027" s="132">
        <f t="shared" si="30"/>
        <v>1000</v>
      </c>
    </row>
    <row r="1028" spans="1:6" ht="45">
      <c r="A1028" s="501">
        <v>966</v>
      </c>
      <c r="B1028" s="269" t="s">
        <v>2607</v>
      </c>
      <c r="C1028" s="33" t="s">
        <v>3007</v>
      </c>
      <c r="D1028" s="130">
        <v>200</v>
      </c>
      <c r="E1028" s="500">
        <v>0</v>
      </c>
      <c r="F1028" s="158">
        <f t="shared" si="30"/>
        <v>200</v>
      </c>
    </row>
    <row r="1029" spans="1:6" ht="45">
      <c r="A1029" s="501">
        <v>967</v>
      </c>
      <c r="B1029" s="269" t="s">
        <v>2609</v>
      </c>
      <c r="C1029" s="33" t="s">
        <v>3008</v>
      </c>
      <c r="D1029" s="130">
        <v>200</v>
      </c>
      <c r="E1029" s="500">
        <v>0</v>
      </c>
      <c r="F1029" s="158">
        <f t="shared" si="30"/>
        <v>200</v>
      </c>
    </row>
    <row r="1030" spans="1:6">
      <c r="A1030" s="501">
        <v>968</v>
      </c>
      <c r="B1030" s="269" t="s">
        <v>2611</v>
      </c>
      <c r="C1030" s="33" t="s">
        <v>3009</v>
      </c>
      <c r="D1030" s="130">
        <v>150</v>
      </c>
      <c r="E1030" s="500">
        <v>0</v>
      </c>
      <c r="F1030" s="158">
        <f t="shared" si="30"/>
        <v>150</v>
      </c>
    </row>
    <row r="1031" spans="1:6" ht="30">
      <c r="A1031" s="501">
        <v>969</v>
      </c>
      <c r="B1031" s="269" t="s">
        <v>45</v>
      </c>
      <c r="C1031" s="33" t="s">
        <v>3010</v>
      </c>
      <c r="D1031" s="130">
        <v>200</v>
      </c>
      <c r="E1031" s="500">
        <v>0</v>
      </c>
      <c r="F1031" s="158">
        <f t="shared" si="30"/>
        <v>200</v>
      </c>
    </row>
    <row r="1032" spans="1:6" ht="45">
      <c r="A1032" s="501">
        <v>970</v>
      </c>
      <c r="B1032" s="269" t="s">
        <v>45</v>
      </c>
      <c r="C1032" s="33" t="s">
        <v>3011</v>
      </c>
      <c r="D1032" s="130">
        <v>200</v>
      </c>
      <c r="E1032" s="500">
        <v>0</v>
      </c>
      <c r="F1032" s="158">
        <f t="shared" si="30"/>
        <v>200</v>
      </c>
    </row>
    <row r="1033" spans="1:6" ht="45">
      <c r="A1033" s="501">
        <v>971</v>
      </c>
      <c r="B1033" s="269"/>
      <c r="C1033" s="60" t="s">
        <v>3792</v>
      </c>
      <c r="D1033" s="336">
        <v>1000</v>
      </c>
      <c r="E1033" s="131">
        <v>220</v>
      </c>
      <c r="F1033" s="132">
        <f t="shared" si="30"/>
        <v>1220</v>
      </c>
    </row>
    <row r="1034" spans="1:6" ht="30">
      <c r="A1034" s="501">
        <v>972</v>
      </c>
      <c r="B1034" s="269"/>
      <c r="C1034" s="60" t="s">
        <v>3793</v>
      </c>
      <c r="D1034" s="336">
        <v>2500</v>
      </c>
      <c r="E1034" s="131">
        <v>550</v>
      </c>
      <c r="F1034" s="132">
        <f t="shared" si="30"/>
        <v>3050</v>
      </c>
    </row>
    <row r="1035" spans="1:6" ht="30">
      <c r="A1035" s="501">
        <v>973</v>
      </c>
      <c r="B1035" s="269"/>
      <c r="C1035" s="160" t="s">
        <v>3794</v>
      </c>
      <c r="D1035" s="336">
        <v>1000</v>
      </c>
      <c r="E1035" s="131">
        <v>200</v>
      </c>
      <c r="F1035" s="132">
        <f t="shared" si="30"/>
        <v>1200</v>
      </c>
    </row>
    <row r="1036" spans="1:6">
      <c r="A1036" s="501">
        <v>974</v>
      </c>
      <c r="B1036" s="259"/>
      <c r="C1036" s="287" t="s">
        <v>3795</v>
      </c>
      <c r="D1036" s="336">
        <v>10000</v>
      </c>
      <c r="E1036" s="131">
        <v>2200</v>
      </c>
      <c r="F1036" s="132">
        <v>12200</v>
      </c>
    </row>
    <row r="1037" spans="1:6" s="323" customFormat="1">
      <c r="A1037" s="261"/>
      <c r="B1037" s="261"/>
      <c r="C1037" s="257" t="s">
        <v>2990</v>
      </c>
      <c r="D1037" s="342"/>
      <c r="E1037" s="343"/>
      <c r="F1037" s="342"/>
    </row>
    <row r="1038" spans="1:6" ht="30.75" customHeight="1">
      <c r="A1038" s="159">
        <v>935</v>
      </c>
      <c r="B1038" s="71" t="s">
        <v>2534</v>
      </c>
      <c r="C1038" s="33" t="s">
        <v>2991</v>
      </c>
      <c r="D1038" s="130">
        <v>800</v>
      </c>
      <c r="E1038" s="157">
        <v>0</v>
      </c>
      <c r="F1038" s="158">
        <f>E1038+D1038</f>
        <v>800</v>
      </c>
    </row>
    <row r="1039" spans="1:6" ht="30">
      <c r="A1039" s="159">
        <v>936</v>
      </c>
      <c r="B1039" s="71" t="s">
        <v>2535</v>
      </c>
      <c r="C1039" s="33" t="s">
        <v>2992</v>
      </c>
      <c r="D1039" s="130">
        <v>900</v>
      </c>
      <c r="E1039" s="157">
        <v>0</v>
      </c>
      <c r="F1039" s="158">
        <f>E1039+D1039</f>
        <v>900</v>
      </c>
    </row>
    <row r="1040" spans="1:6" ht="30">
      <c r="A1040" s="159">
        <v>937</v>
      </c>
      <c r="B1040" s="71" t="s">
        <v>2539</v>
      </c>
      <c r="C1040" s="33" t="s">
        <v>2993</v>
      </c>
      <c r="D1040" s="130">
        <v>1100</v>
      </c>
      <c r="E1040" s="157">
        <v>0</v>
      </c>
      <c r="F1040" s="158">
        <f>E1040+D1040</f>
        <v>1100</v>
      </c>
    </row>
    <row r="1041" spans="1:6" s="323" customFormat="1" ht="30" customHeight="1">
      <c r="A1041" s="261"/>
      <c r="B1041" s="261"/>
      <c r="C1041" s="257" t="s">
        <v>2542</v>
      </c>
      <c r="D1041" s="342"/>
      <c r="E1041" s="343"/>
      <c r="F1041" s="342"/>
    </row>
    <row r="1042" spans="1:6">
      <c r="A1042" s="159">
        <v>938</v>
      </c>
      <c r="B1042" s="205" t="s">
        <v>2545</v>
      </c>
      <c r="C1042" s="160" t="s">
        <v>2546</v>
      </c>
      <c r="D1042" s="336">
        <v>6800</v>
      </c>
      <c r="E1042" s="131">
        <v>0</v>
      </c>
      <c r="F1042" s="132">
        <f>D1042+E1042</f>
        <v>6800</v>
      </c>
    </row>
    <row r="1043" spans="1:6" ht="30">
      <c r="A1043" s="159">
        <v>939</v>
      </c>
      <c r="B1043" s="259" t="s">
        <v>2549</v>
      </c>
      <c r="C1043" s="160" t="s">
        <v>2550</v>
      </c>
      <c r="D1043" s="336">
        <v>28200</v>
      </c>
      <c r="E1043" s="131">
        <v>0</v>
      </c>
      <c r="F1043" s="132">
        <f>D1043+E1043</f>
        <v>28200</v>
      </c>
    </row>
    <row r="1044" spans="1:6" s="330" customFormat="1" ht="15.75">
      <c r="A1044" s="290"/>
      <c r="B1044" s="318"/>
      <c r="C1044" s="319" t="s">
        <v>2566</v>
      </c>
      <c r="D1044" s="368"/>
      <c r="E1044" s="369"/>
      <c r="F1044" s="368"/>
    </row>
    <row r="1045" spans="1:6" ht="29.25" customHeight="1">
      <c r="A1045" s="159">
        <v>940</v>
      </c>
      <c r="B1045" s="71" t="s">
        <v>2559</v>
      </c>
      <c r="C1045" s="33" t="s">
        <v>2994</v>
      </c>
      <c r="D1045" s="130">
        <v>400</v>
      </c>
      <c r="E1045" s="157">
        <v>0</v>
      </c>
      <c r="F1045" s="158">
        <f t="shared" ref="F1045:F1062" si="31">E1045+D1045</f>
        <v>400</v>
      </c>
    </row>
    <row r="1046" spans="1:6">
      <c r="A1046" s="159">
        <v>941</v>
      </c>
      <c r="B1046" s="71" t="s">
        <v>2562</v>
      </c>
      <c r="C1046" s="33" t="s">
        <v>2995</v>
      </c>
      <c r="D1046" s="130">
        <v>100</v>
      </c>
      <c r="E1046" s="157">
        <v>0</v>
      </c>
      <c r="F1046" s="158">
        <f t="shared" si="31"/>
        <v>100</v>
      </c>
    </row>
    <row r="1047" spans="1:6" ht="30">
      <c r="A1047" s="498">
        <v>942</v>
      </c>
      <c r="B1047" s="71" t="s">
        <v>2564</v>
      </c>
      <c r="C1047" s="33" t="s">
        <v>2996</v>
      </c>
      <c r="D1047" s="130">
        <v>50</v>
      </c>
      <c r="E1047" s="157">
        <v>0</v>
      </c>
      <c r="F1047" s="158">
        <f t="shared" si="31"/>
        <v>50</v>
      </c>
    </row>
    <row r="1048" spans="1:6" ht="15.75" customHeight="1">
      <c r="A1048" s="498">
        <v>943</v>
      </c>
      <c r="B1048" s="71" t="s">
        <v>2567</v>
      </c>
      <c r="C1048" s="79" t="s">
        <v>2997</v>
      </c>
      <c r="D1048" s="130">
        <v>200</v>
      </c>
      <c r="E1048" s="157">
        <v>0</v>
      </c>
      <c r="F1048" s="158">
        <f t="shared" si="31"/>
        <v>200</v>
      </c>
    </row>
    <row r="1049" spans="1:6" ht="30">
      <c r="A1049" s="498">
        <v>944</v>
      </c>
      <c r="B1049" s="71" t="s">
        <v>2571</v>
      </c>
      <c r="C1049" s="60" t="s">
        <v>2998</v>
      </c>
      <c r="D1049" s="130">
        <v>300</v>
      </c>
      <c r="E1049" s="157">
        <v>0</v>
      </c>
      <c r="F1049" s="158">
        <f t="shared" si="31"/>
        <v>300</v>
      </c>
    </row>
    <row r="1050" spans="1:6" ht="30" customHeight="1">
      <c r="A1050" s="498">
        <v>945</v>
      </c>
      <c r="B1050" s="71" t="s">
        <v>2573</v>
      </c>
      <c r="C1050" s="60" t="s">
        <v>2999</v>
      </c>
      <c r="D1050" s="130">
        <v>400</v>
      </c>
      <c r="E1050" s="157">
        <v>0</v>
      </c>
      <c r="F1050" s="158">
        <f t="shared" si="31"/>
        <v>400</v>
      </c>
    </row>
    <row r="1051" spans="1:6">
      <c r="A1051" s="498">
        <v>946</v>
      </c>
      <c r="B1051" s="71" t="s">
        <v>2575</v>
      </c>
      <c r="C1051" s="60" t="s">
        <v>3000</v>
      </c>
      <c r="D1051" s="130">
        <v>250</v>
      </c>
      <c r="E1051" s="157">
        <v>0</v>
      </c>
      <c r="F1051" s="158">
        <f t="shared" si="31"/>
        <v>250</v>
      </c>
    </row>
    <row r="1052" spans="1:6">
      <c r="A1052" s="498">
        <v>947</v>
      </c>
      <c r="B1052" s="71" t="s">
        <v>2577</v>
      </c>
      <c r="C1052" s="33" t="s">
        <v>3001</v>
      </c>
      <c r="D1052" s="130">
        <v>150</v>
      </c>
      <c r="E1052" s="157">
        <v>0</v>
      </c>
      <c r="F1052" s="158">
        <f t="shared" si="31"/>
        <v>150</v>
      </c>
    </row>
    <row r="1053" spans="1:6">
      <c r="A1053" s="498">
        <v>948</v>
      </c>
      <c r="B1053" s="71" t="s">
        <v>2579</v>
      </c>
      <c r="C1053" s="33" t="s">
        <v>3002</v>
      </c>
      <c r="D1053" s="130">
        <v>200</v>
      </c>
      <c r="E1053" s="157">
        <v>0</v>
      </c>
      <c r="F1053" s="158">
        <f t="shared" si="31"/>
        <v>200</v>
      </c>
    </row>
    <row r="1054" spans="1:6" ht="30">
      <c r="A1054" s="498">
        <v>949</v>
      </c>
      <c r="B1054" s="71" t="s">
        <v>2583</v>
      </c>
      <c r="C1054" s="60" t="s">
        <v>3003</v>
      </c>
      <c r="D1054" s="130">
        <v>200</v>
      </c>
      <c r="E1054" s="157">
        <v>0</v>
      </c>
      <c r="F1054" s="158">
        <f t="shared" si="31"/>
        <v>200</v>
      </c>
    </row>
    <row r="1055" spans="1:6" ht="30">
      <c r="A1055" s="498">
        <v>950</v>
      </c>
      <c r="B1055" s="71" t="s">
        <v>2587</v>
      </c>
      <c r="C1055" s="60" t="s">
        <v>3004</v>
      </c>
      <c r="D1055" s="130">
        <v>350</v>
      </c>
      <c r="E1055" s="157">
        <v>0</v>
      </c>
      <c r="F1055" s="158">
        <f t="shared" si="31"/>
        <v>350</v>
      </c>
    </row>
    <row r="1056" spans="1:6" ht="30">
      <c r="A1056" s="498">
        <v>951</v>
      </c>
      <c r="B1056" s="71" t="s">
        <v>2592</v>
      </c>
      <c r="C1056" s="60" t="s">
        <v>3005</v>
      </c>
      <c r="D1056" s="130">
        <v>600</v>
      </c>
      <c r="E1056" s="157">
        <v>0</v>
      </c>
      <c r="F1056" s="158">
        <f t="shared" si="31"/>
        <v>600</v>
      </c>
    </row>
    <row r="1057" spans="1:6" s="84" customFormat="1">
      <c r="A1057" s="498">
        <v>952</v>
      </c>
      <c r="B1057" s="260" t="s">
        <v>2607</v>
      </c>
      <c r="C1057" s="273" t="s">
        <v>3006</v>
      </c>
      <c r="D1057" s="336">
        <v>1000</v>
      </c>
      <c r="E1057" s="131">
        <v>0</v>
      </c>
      <c r="F1057" s="132">
        <f t="shared" si="31"/>
        <v>1000</v>
      </c>
    </row>
    <row r="1058" spans="1:6" ht="45">
      <c r="A1058" s="498">
        <v>953</v>
      </c>
      <c r="B1058" s="269" t="s">
        <v>2607</v>
      </c>
      <c r="C1058" s="33" t="s">
        <v>3007</v>
      </c>
      <c r="D1058" s="130">
        <v>200</v>
      </c>
      <c r="E1058" s="157">
        <v>0</v>
      </c>
      <c r="F1058" s="158">
        <f t="shared" si="31"/>
        <v>200</v>
      </c>
    </row>
    <row r="1059" spans="1:6" ht="45">
      <c r="A1059" s="498">
        <v>954</v>
      </c>
      <c r="B1059" s="269" t="s">
        <v>2609</v>
      </c>
      <c r="C1059" s="33" t="s">
        <v>3008</v>
      </c>
      <c r="D1059" s="130">
        <v>200</v>
      </c>
      <c r="E1059" s="157">
        <v>0</v>
      </c>
      <c r="F1059" s="158">
        <f t="shared" si="31"/>
        <v>200</v>
      </c>
    </row>
    <row r="1060" spans="1:6">
      <c r="A1060" s="498">
        <v>955</v>
      </c>
      <c r="B1060" s="269" t="s">
        <v>2611</v>
      </c>
      <c r="C1060" s="33" t="s">
        <v>3009</v>
      </c>
      <c r="D1060" s="130">
        <v>150</v>
      </c>
      <c r="E1060" s="157">
        <v>0</v>
      </c>
      <c r="F1060" s="158">
        <f t="shared" si="31"/>
        <v>150</v>
      </c>
    </row>
    <row r="1061" spans="1:6" ht="30">
      <c r="A1061" s="498">
        <v>956</v>
      </c>
      <c r="B1061" s="269" t="s">
        <v>45</v>
      </c>
      <c r="C1061" s="33" t="s">
        <v>3010</v>
      </c>
      <c r="D1061" s="130">
        <v>200</v>
      </c>
      <c r="E1061" s="157">
        <v>0</v>
      </c>
      <c r="F1061" s="158">
        <f t="shared" si="31"/>
        <v>200</v>
      </c>
    </row>
    <row r="1062" spans="1:6" ht="45">
      <c r="A1062" s="498">
        <v>957</v>
      </c>
      <c r="B1062" s="269" t="s">
        <v>45</v>
      </c>
      <c r="C1062" s="33" t="s">
        <v>3011</v>
      </c>
      <c r="D1062" s="130">
        <v>200</v>
      </c>
      <c r="E1062" s="157">
        <v>0</v>
      </c>
      <c r="F1062" s="158">
        <f t="shared" si="31"/>
        <v>200</v>
      </c>
    </row>
  </sheetData>
  <mergeCells count="15">
    <mergeCell ref="C7:F7"/>
    <mergeCell ref="A9:F9"/>
    <mergeCell ref="A10:F10"/>
    <mergeCell ref="A11:F11"/>
    <mergeCell ref="A12:A13"/>
    <mergeCell ref="B12:B13"/>
    <mergeCell ref="C12:C13"/>
    <mergeCell ref="D12:D13"/>
    <mergeCell ref="E12:E13"/>
    <mergeCell ref="F12:F13"/>
    <mergeCell ref="A1:F1"/>
    <mergeCell ref="A2:F2"/>
    <mergeCell ref="A4:F4"/>
    <mergeCell ref="A5:F5"/>
    <mergeCell ref="C6:F6"/>
  </mergeCells>
  <printOptions horizontalCentered="1"/>
  <pageMargins left="0.511811023622047" right="0.35433070866141703" top="0.39370078740157499" bottom="0.39370078740157499" header="0.511811023622047" footer="0.23622047244094499"/>
  <pageSetup paperSize="9" scale="57" fitToHeight="106" orientation="portrait" r:id="rId1"/>
  <headerFooter alignWithMargins="0"/>
  <rowBreaks count="5" manualBreakCount="5">
    <brk id="291" max="5" man="1"/>
    <brk id="611" max="5" man="1"/>
    <brk id="653" max="5" man="1"/>
    <brk id="802" max="5" man="1"/>
    <brk id="97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C1036"/>
  <sheetViews>
    <sheetView view="pageBreakPreview" zoomScaleNormal="80" workbookViewId="0">
      <selection activeCell="C1026" sqref="C1026"/>
    </sheetView>
  </sheetViews>
  <sheetFormatPr defaultColWidth="9.140625" defaultRowHeight="15"/>
  <cols>
    <col min="1" max="1" width="5.85546875" style="243" customWidth="1"/>
    <col min="2" max="2" width="21.28515625" style="84" customWidth="1"/>
    <col min="3" max="3" width="120.42578125" style="84" customWidth="1"/>
    <col min="4" max="16384" width="9.140625" style="13"/>
  </cols>
  <sheetData>
    <row r="1" spans="1:3" ht="15" customHeight="1">
      <c r="A1" s="244"/>
      <c r="B1" s="244"/>
      <c r="C1" s="245" t="s">
        <v>3723</v>
      </c>
    </row>
    <row r="2" spans="1:3" ht="15" customHeight="1">
      <c r="A2" s="244"/>
      <c r="B2" s="244"/>
      <c r="C2" s="245" t="s">
        <v>3800</v>
      </c>
    </row>
    <row r="3" spans="1:3">
      <c r="C3" s="246"/>
    </row>
    <row r="4" spans="1:3" ht="16.899999999999999" customHeight="1">
      <c r="A4" s="247"/>
      <c r="B4" s="247"/>
      <c r="C4" s="248" t="s">
        <v>2</v>
      </c>
    </row>
    <row r="5" spans="1:3" ht="16.5" customHeight="1">
      <c r="A5" s="249"/>
      <c r="B5" s="249"/>
      <c r="C5" s="250" t="s">
        <v>3</v>
      </c>
    </row>
    <row r="6" spans="1:3" ht="24.75" customHeight="1">
      <c r="A6" s="251"/>
      <c r="C6" s="252" t="s">
        <v>2673</v>
      </c>
    </row>
    <row r="7" spans="1:3" ht="24.75" customHeight="1">
      <c r="A7" s="247"/>
      <c r="C7" s="253" t="s">
        <v>3801</v>
      </c>
    </row>
    <row r="8" spans="1:3">
      <c r="A8" s="84"/>
    </row>
    <row r="9" spans="1:3">
      <c r="A9" s="515" t="s">
        <v>3013</v>
      </c>
      <c r="B9" s="515"/>
      <c r="C9" s="515"/>
    </row>
    <row r="10" spans="1:3">
      <c r="A10" s="544" t="s">
        <v>3799</v>
      </c>
      <c r="B10" s="544"/>
      <c r="C10" s="544"/>
    </row>
    <row r="11" spans="1:3">
      <c r="A11" s="544"/>
      <c r="B11" s="544"/>
      <c r="C11" s="544"/>
    </row>
    <row r="12" spans="1:3" s="236" customFormat="1" ht="18.75" customHeight="1">
      <c r="A12" s="545" t="s">
        <v>11</v>
      </c>
      <c r="B12" s="546" t="s">
        <v>12</v>
      </c>
      <c r="C12" s="545" t="s">
        <v>13</v>
      </c>
    </row>
    <row r="13" spans="1:3" s="237" customFormat="1" ht="15.75" customHeight="1">
      <c r="A13" s="545"/>
      <c r="B13" s="546"/>
      <c r="C13" s="545"/>
    </row>
    <row r="14" spans="1:3" s="238" customFormat="1" ht="18.600000000000001" customHeight="1">
      <c r="A14" s="255"/>
      <c r="B14" s="256"/>
      <c r="C14" s="257" t="s">
        <v>93</v>
      </c>
    </row>
    <row r="15" spans="1:3" ht="15" customHeight="1">
      <c r="A15" s="501">
        <v>1</v>
      </c>
      <c r="B15" s="258" t="s">
        <v>30</v>
      </c>
      <c r="C15" s="160" t="s">
        <v>94</v>
      </c>
    </row>
    <row r="16" spans="1:3" ht="13.5" customHeight="1">
      <c r="A16" s="501">
        <v>2</v>
      </c>
      <c r="B16" s="258" t="s">
        <v>26</v>
      </c>
      <c r="C16" s="160" t="s">
        <v>95</v>
      </c>
    </row>
    <row r="17" spans="1:3" ht="13.5" customHeight="1">
      <c r="A17" s="501">
        <v>3</v>
      </c>
      <c r="B17" s="258" t="s">
        <v>28</v>
      </c>
      <c r="C17" s="160" t="s">
        <v>96</v>
      </c>
    </row>
    <row r="18" spans="1:3" ht="13.5" customHeight="1">
      <c r="A18" s="501">
        <v>4</v>
      </c>
      <c r="B18" s="258" t="s">
        <v>2674</v>
      </c>
      <c r="C18" s="160" t="s">
        <v>3725</v>
      </c>
    </row>
    <row r="19" spans="1:3" ht="13.5" customHeight="1">
      <c r="A19" s="501">
        <v>5</v>
      </c>
      <c r="B19" s="258" t="s">
        <v>33</v>
      </c>
      <c r="C19" s="160" t="s">
        <v>97</v>
      </c>
    </row>
    <row r="20" spans="1:3" ht="13.5" customHeight="1">
      <c r="A20" s="501">
        <v>6</v>
      </c>
      <c r="B20" s="258" t="s">
        <v>35</v>
      </c>
      <c r="C20" s="160" t="s">
        <v>98</v>
      </c>
    </row>
    <row r="21" spans="1:3" ht="13.5" customHeight="1">
      <c r="A21" s="501">
        <v>7</v>
      </c>
      <c r="B21" s="258" t="s">
        <v>43</v>
      </c>
      <c r="C21" s="160" t="s">
        <v>99</v>
      </c>
    </row>
    <row r="22" spans="1:3">
      <c r="A22" s="501">
        <v>8</v>
      </c>
      <c r="B22" s="258" t="s">
        <v>100</v>
      </c>
      <c r="C22" s="160" t="s">
        <v>101</v>
      </c>
    </row>
    <row r="23" spans="1:3" ht="14.25" customHeight="1">
      <c r="A23" s="501">
        <v>9</v>
      </c>
      <c r="B23" s="258" t="s">
        <v>49</v>
      </c>
      <c r="C23" s="160" t="s">
        <v>50</v>
      </c>
    </row>
    <row r="24" spans="1:3" ht="14.25" customHeight="1">
      <c r="A24" s="501">
        <v>10</v>
      </c>
      <c r="B24" s="258" t="s">
        <v>104</v>
      </c>
      <c r="C24" s="160" t="s">
        <v>105</v>
      </c>
    </row>
    <row r="25" spans="1:3" ht="14.25" customHeight="1">
      <c r="A25" s="501">
        <v>11</v>
      </c>
      <c r="B25" s="258" t="s">
        <v>102</v>
      </c>
      <c r="C25" s="160" t="s">
        <v>103</v>
      </c>
    </row>
    <row r="26" spans="1:3" ht="14.25" customHeight="1">
      <c r="A26" s="501">
        <v>12</v>
      </c>
      <c r="B26" s="258" t="s">
        <v>78</v>
      </c>
      <c r="C26" s="160" t="s">
        <v>107</v>
      </c>
    </row>
    <row r="27" spans="1:3" ht="14.25" customHeight="1">
      <c r="A27" s="501">
        <v>13</v>
      </c>
      <c r="B27" s="259" t="s">
        <v>108</v>
      </c>
      <c r="C27" s="160" t="s">
        <v>109</v>
      </c>
    </row>
    <row r="28" spans="1:3" ht="14.25" customHeight="1">
      <c r="A28" s="501">
        <v>14</v>
      </c>
      <c r="B28" s="259" t="s">
        <v>110</v>
      </c>
      <c r="C28" s="160" t="s">
        <v>111</v>
      </c>
    </row>
    <row r="29" spans="1:3" ht="14.25" customHeight="1">
      <c r="A29" s="501">
        <v>15</v>
      </c>
      <c r="B29" s="259" t="s">
        <v>114</v>
      </c>
      <c r="C29" s="160" t="s">
        <v>115</v>
      </c>
    </row>
    <row r="30" spans="1:3" ht="14.25" customHeight="1">
      <c r="A30" s="501">
        <v>16</v>
      </c>
      <c r="B30" s="259" t="s">
        <v>120</v>
      </c>
      <c r="C30" s="160" t="s">
        <v>121</v>
      </c>
    </row>
    <row r="31" spans="1:3" ht="14.25" customHeight="1">
      <c r="A31" s="501">
        <v>17</v>
      </c>
      <c r="B31" s="260" t="s">
        <v>123</v>
      </c>
      <c r="C31" s="160" t="s">
        <v>113</v>
      </c>
    </row>
    <row r="32" spans="1:3" ht="14.25" customHeight="1">
      <c r="A32" s="501">
        <v>18</v>
      </c>
      <c r="B32" s="260" t="s">
        <v>124</v>
      </c>
      <c r="C32" s="160" t="s">
        <v>125</v>
      </c>
    </row>
    <row r="33" spans="1:3" ht="15" customHeight="1">
      <c r="A33" s="501">
        <v>19</v>
      </c>
      <c r="B33" s="260" t="s">
        <v>51</v>
      </c>
      <c r="C33" s="160" t="s">
        <v>52</v>
      </c>
    </row>
    <row r="34" spans="1:3" ht="15" customHeight="1">
      <c r="A34" s="501">
        <v>20</v>
      </c>
      <c r="B34" s="260" t="s">
        <v>53</v>
      </c>
      <c r="C34" s="160" t="s">
        <v>126</v>
      </c>
    </row>
    <row r="35" spans="1:3" ht="15" customHeight="1">
      <c r="A35" s="501">
        <v>21</v>
      </c>
      <c r="B35" s="260" t="s">
        <v>55</v>
      </c>
      <c r="C35" s="160" t="s">
        <v>56</v>
      </c>
    </row>
    <row r="36" spans="1:3" ht="15" customHeight="1">
      <c r="A36" s="501">
        <v>22</v>
      </c>
      <c r="B36" s="260" t="s">
        <v>57</v>
      </c>
      <c r="C36" s="160" t="s">
        <v>58</v>
      </c>
    </row>
    <row r="37" spans="1:3" ht="15" customHeight="1">
      <c r="A37" s="501">
        <v>23</v>
      </c>
      <c r="B37" s="260" t="s">
        <v>59</v>
      </c>
      <c r="C37" s="160" t="s">
        <v>60</v>
      </c>
    </row>
    <row r="38" spans="1:3" ht="15" customHeight="1">
      <c r="A38" s="501">
        <v>24</v>
      </c>
      <c r="B38" s="260" t="s">
        <v>61</v>
      </c>
      <c r="C38" s="160" t="s">
        <v>62</v>
      </c>
    </row>
    <row r="39" spans="1:3" ht="15" customHeight="1">
      <c r="A39" s="501">
        <v>25</v>
      </c>
      <c r="B39" s="71" t="s">
        <v>2675</v>
      </c>
      <c r="C39" s="33" t="s">
        <v>2676</v>
      </c>
    </row>
    <row r="40" spans="1:3" ht="15" customHeight="1">
      <c r="A40" s="501">
        <v>26</v>
      </c>
      <c r="B40" s="71" t="s">
        <v>64</v>
      </c>
      <c r="C40" s="33" t="s">
        <v>65</v>
      </c>
    </row>
    <row r="41" spans="1:3" ht="15" customHeight="1">
      <c r="A41" s="501">
        <v>27</v>
      </c>
      <c r="B41" s="260" t="s">
        <v>66</v>
      </c>
      <c r="C41" s="160" t="s">
        <v>3726</v>
      </c>
    </row>
    <row r="42" spans="1:3" ht="15" customHeight="1">
      <c r="A42" s="501">
        <v>28</v>
      </c>
      <c r="B42" s="71" t="s">
        <v>69</v>
      </c>
      <c r="C42" s="33" t="s">
        <v>70</v>
      </c>
    </row>
    <row r="43" spans="1:3" ht="15" customHeight="1">
      <c r="A43" s="501">
        <v>29</v>
      </c>
      <c r="B43" s="71" t="s">
        <v>2677</v>
      </c>
      <c r="C43" s="33" t="s">
        <v>2678</v>
      </c>
    </row>
    <row r="44" spans="1:3" ht="15" customHeight="1">
      <c r="A44" s="501">
        <v>30</v>
      </c>
      <c r="B44" s="71" t="s">
        <v>84</v>
      </c>
      <c r="C44" s="33" t="s">
        <v>85</v>
      </c>
    </row>
    <row r="45" spans="1:3" ht="15" customHeight="1">
      <c r="A45" s="501">
        <v>31</v>
      </c>
      <c r="B45" s="71" t="s">
        <v>86</v>
      </c>
      <c r="C45" s="33" t="s">
        <v>87</v>
      </c>
    </row>
    <row r="46" spans="1:3" ht="15" customHeight="1">
      <c r="A46" s="501">
        <v>32</v>
      </c>
      <c r="B46" s="71" t="s">
        <v>2679</v>
      </c>
      <c r="C46" s="33" t="s">
        <v>2680</v>
      </c>
    </row>
    <row r="47" spans="1:3" ht="15" customHeight="1">
      <c r="A47" s="501">
        <v>33</v>
      </c>
      <c r="B47" s="71" t="s">
        <v>130</v>
      </c>
      <c r="C47" s="33" t="s">
        <v>131</v>
      </c>
    </row>
    <row r="48" spans="1:3" ht="15" customHeight="1">
      <c r="A48" s="501">
        <v>34</v>
      </c>
      <c r="B48" s="260" t="s">
        <v>330</v>
      </c>
      <c r="C48" s="160" t="s">
        <v>2681</v>
      </c>
    </row>
    <row r="49" spans="1:3" ht="15" customHeight="1">
      <c r="A49" s="501">
        <v>35</v>
      </c>
      <c r="B49" s="71" t="s">
        <v>134</v>
      </c>
      <c r="C49" s="33" t="s">
        <v>135</v>
      </c>
    </row>
    <row r="50" spans="1:3" ht="15" customHeight="1">
      <c r="A50" s="501">
        <v>36</v>
      </c>
      <c r="B50" s="71" t="s">
        <v>136</v>
      </c>
      <c r="C50" s="33" t="s">
        <v>137</v>
      </c>
    </row>
    <row r="51" spans="1:3" ht="15" customHeight="1">
      <c r="A51" s="501">
        <v>37</v>
      </c>
      <c r="B51" s="260" t="s">
        <v>2682</v>
      </c>
      <c r="C51" s="160" t="s">
        <v>2683</v>
      </c>
    </row>
    <row r="52" spans="1:3" ht="15" customHeight="1">
      <c r="A52" s="501">
        <v>38</v>
      </c>
      <c r="B52" s="260" t="s">
        <v>1747</v>
      </c>
      <c r="C52" s="160" t="s">
        <v>1748</v>
      </c>
    </row>
    <row r="53" spans="1:3" ht="15" customHeight="1">
      <c r="A53" s="501">
        <v>39</v>
      </c>
      <c r="B53" s="260" t="s">
        <v>198</v>
      </c>
      <c r="C53" s="160" t="s">
        <v>2684</v>
      </c>
    </row>
    <row r="54" spans="1:3" ht="15" customHeight="1">
      <c r="A54" s="501">
        <v>40</v>
      </c>
      <c r="B54" s="260" t="s">
        <v>2685</v>
      </c>
      <c r="C54" s="160" t="s">
        <v>2686</v>
      </c>
    </row>
    <row r="55" spans="1:3" ht="15" customHeight="1">
      <c r="A55" s="501">
        <v>41</v>
      </c>
      <c r="B55" s="260" t="s">
        <v>140</v>
      </c>
      <c r="C55" s="160" t="s">
        <v>141</v>
      </c>
    </row>
    <row r="56" spans="1:3">
      <c r="A56" s="501">
        <v>42</v>
      </c>
      <c r="B56" s="260" t="s">
        <v>325</v>
      </c>
      <c r="C56" s="160" t="s">
        <v>326</v>
      </c>
    </row>
    <row r="57" spans="1:3" s="239" customFormat="1">
      <c r="A57" s="261"/>
      <c r="B57" s="256"/>
      <c r="C57" s="257" t="s">
        <v>2688</v>
      </c>
    </row>
    <row r="58" spans="1:3" s="239" customFormat="1">
      <c r="A58" s="501">
        <v>43</v>
      </c>
      <c r="B58" s="71" t="s">
        <v>146</v>
      </c>
      <c r="C58" s="33" t="s">
        <v>147</v>
      </c>
    </row>
    <row r="59" spans="1:3" s="239" customFormat="1">
      <c r="A59" s="501">
        <v>44</v>
      </c>
      <c r="B59" s="71" t="s">
        <v>148</v>
      </c>
      <c r="C59" s="33" t="s">
        <v>149</v>
      </c>
    </row>
    <row r="60" spans="1:3">
      <c r="A60" s="501">
        <v>45</v>
      </c>
      <c r="B60" s="71" t="s">
        <v>150</v>
      </c>
      <c r="C60" s="33" t="s">
        <v>151</v>
      </c>
    </row>
    <row r="61" spans="1:3" s="239" customFormat="1">
      <c r="A61" s="501">
        <v>46</v>
      </c>
      <c r="B61" s="71" t="s">
        <v>144</v>
      </c>
      <c r="C61" s="33" t="s">
        <v>145</v>
      </c>
    </row>
    <row r="62" spans="1:3" s="239" customFormat="1" ht="15.75">
      <c r="A62" s="501">
        <v>47</v>
      </c>
      <c r="B62" s="71" t="s">
        <v>2689</v>
      </c>
      <c r="C62" s="262" t="s">
        <v>2690</v>
      </c>
    </row>
    <row r="63" spans="1:3" s="239" customFormat="1">
      <c r="A63" s="501">
        <v>48</v>
      </c>
      <c r="B63" s="71" t="s">
        <v>160</v>
      </c>
      <c r="C63" s="33" t="s">
        <v>161</v>
      </c>
    </row>
    <row r="64" spans="1:3" s="239" customFormat="1" ht="15.75">
      <c r="A64" s="501">
        <v>49</v>
      </c>
      <c r="B64" s="263" t="s">
        <v>2691</v>
      </c>
      <c r="C64" s="263" t="s">
        <v>2692</v>
      </c>
    </row>
    <row r="65" spans="1:3" s="239" customFormat="1" ht="15.75">
      <c r="A65" s="501">
        <v>50</v>
      </c>
      <c r="B65" s="263" t="s">
        <v>2693</v>
      </c>
      <c r="C65" s="263" t="s">
        <v>2694</v>
      </c>
    </row>
    <row r="66" spans="1:3" s="239" customFormat="1" ht="15.75">
      <c r="A66" s="501">
        <v>51</v>
      </c>
      <c r="B66" s="263" t="s">
        <v>2695</v>
      </c>
      <c r="C66" s="263" t="s">
        <v>2696</v>
      </c>
    </row>
    <row r="67" spans="1:3" s="239" customFormat="1" ht="15.75">
      <c r="A67" s="501">
        <v>52</v>
      </c>
      <c r="B67" s="263" t="s">
        <v>2697</v>
      </c>
      <c r="C67" s="263" t="s">
        <v>2698</v>
      </c>
    </row>
    <row r="68" spans="1:3" s="239" customFormat="1" ht="15.75">
      <c r="A68" s="501">
        <v>53</v>
      </c>
      <c r="B68" s="268" t="s">
        <v>571</v>
      </c>
      <c r="C68" s="268" t="s">
        <v>572</v>
      </c>
    </row>
    <row r="69" spans="1:3" s="239" customFormat="1" ht="15.75">
      <c r="A69" s="501">
        <v>54</v>
      </c>
      <c r="B69" s="263" t="s">
        <v>2335</v>
      </c>
      <c r="C69" s="263" t="s">
        <v>2442</v>
      </c>
    </row>
    <row r="70" spans="1:3" s="239" customFormat="1" ht="15.75">
      <c r="A70" s="501">
        <v>55</v>
      </c>
      <c r="B70" s="263" t="s">
        <v>2699</v>
      </c>
      <c r="C70" s="263" t="s">
        <v>2700</v>
      </c>
    </row>
    <row r="71" spans="1:3" s="239" customFormat="1" ht="15.75">
      <c r="A71" s="501">
        <v>56</v>
      </c>
      <c r="B71" s="263" t="s">
        <v>2701</v>
      </c>
      <c r="C71" s="263" t="s">
        <v>2702</v>
      </c>
    </row>
    <row r="72" spans="1:3" ht="15.75">
      <c r="A72" s="501">
        <v>57</v>
      </c>
      <c r="B72" s="263" t="s">
        <v>2703</v>
      </c>
      <c r="C72" s="263" t="s">
        <v>2704</v>
      </c>
    </row>
    <row r="73" spans="1:3" s="239" customFormat="1" ht="15.75">
      <c r="A73" s="501">
        <v>58</v>
      </c>
      <c r="B73" s="263" t="s">
        <v>2705</v>
      </c>
      <c r="C73" s="263" t="s">
        <v>2706</v>
      </c>
    </row>
    <row r="74" spans="1:3" ht="15.75">
      <c r="A74" s="501">
        <v>59</v>
      </c>
      <c r="B74" s="263" t="s">
        <v>2707</v>
      </c>
      <c r="C74" s="263" t="s">
        <v>2708</v>
      </c>
    </row>
    <row r="75" spans="1:3" ht="15.75">
      <c r="A75" s="501">
        <v>60</v>
      </c>
      <c r="B75" s="263" t="s">
        <v>2709</v>
      </c>
      <c r="C75" s="263" t="s">
        <v>2710</v>
      </c>
    </row>
    <row r="76" spans="1:3" ht="15.75">
      <c r="A76" s="501">
        <v>61</v>
      </c>
      <c r="B76" s="263" t="s">
        <v>2711</v>
      </c>
      <c r="C76" s="263" t="s">
        <v>2712</v>
      </c>
    </row>
    <row r="77" spans="1:3" ht="15.75">
      <c r="A77" s="501">
        <v>62</v>
      </c>
      <c r="B77" s="263" t="s">
        <v>2713</v>
      </c>
      <c r="C77" s="263" t="s">
        <v>2714</v>
      </c>
    </row>
    <row r="78" spans="1:3" ht="15.75">
      <c r="A78" s="501">
        <v>63</v>
      </c>
      <c r="B78" s="263" t="s">
        <v>2715</v>
      </c>
      <c r="C78" s="263" t="s">
        <v>2716</v>
      </c>
    </row>
    <row r="79" spans="1:3" s="239" customFormat="1" ht="15.75">
      <c r="A79" s="501">
        <v>64</v>
      </c>
      <c r="B79" s="263" t="s">
        <v>2717</v>
      </c>
      <c r="C79" s="263" t="s">
        <v>2718</v>
      </c>
    </row>
    <row r="80" spans="1:3" ht="16.149999999999999" customHeight="1">
      <c r="A80" s="501">
        <v>65</v>
      </c>
      <c r="B80" s="263" t="s">
        <v>2719</v>
      </c>
      <c r="C80" s="263" t="s">
        <v>2720</v>
      </c>
    </row>
    <row r="81" spans="1:3" ht="16.149999999999999" customHeight="1">
      <c r="A81" s="501">
        <v>66</v>
      </c>
      <c r="B81" s="263" t="s">
        <v>2721</v>
      </c>
      <c r="C81" s="263" t="s">
        <v>2722</v>
      </c>
    </row>
    <row r="82" spans="1:3" ht="15.75">
      <c r="A82" s="501">
        <v>67</v>
      </c>
      <c r="B82" s="264" t="s">
        <v>2723</v>
      </c>
      <c r="C82" s="264" t="s">
        <v>2724</v>
      </c>
    </row>
    <row r="83" spans="1:3" ht="17.25" customHeight="1">
      <c r="A83" s="501">
        <v>68</v>
      </c>
      <c r="B83" s="263" t="s">
        <v>2725</v>
      </c>
      <c r="C83" s="263" t="s">
        <v>2726</v>
      </c>
    </row>
    <row r="84" spans="1:3" ht="15.75">
      <c r="A84" s="501">
        <v>69</v>
      </c>
      <c r="B84" s="263" t="s">
        <v>2727</v>
      </c>
      <c r="C84" s="263" t="s">
        <v>2728</v>
      </c>
    </row>
    <row r="85" spans="1:3" ht="15.75">
      <c r="A85" s="501">
        <v>70</v>
      </c>
      <c r="B85" s="265" t="s">
        <v>2729</v>
      </c>
      <c r="C85" s="265" t="s">
        <v>2730</v>
      </c>
    </row>
    <row r="86" spans="1:3" ht="15.75">
      <c r="A86" s="501">
        <v>71</v>
      </c>
      <c r="B86" s="263" t="s">
        <v>2731</v>
      </c>
      <c r="C86" s="263" t="s">
        <v>2732</v>
      </c>
    </row>
    <row r="87" spans="1:3" ht="15.75">
      <c r="A87" s="501">
        <v>72</v>
      </c>
      <c r="B87" s="266" t="s">
        <v>2733</v>
      </c>
      <c r="C87" s="263" t="s">
        <v>2734</v>
      </c>
    </row>
    <row r="88" spans="1:3" ht="15.75">
      <c r="A88" s="501">
        <v>73</v>
      </c>
      <c r="B88" s="266" t="s">
        <v>2735</v>
      </c>
      <c r="C88" s="263" t="s">
        <v>2736</v>
      </c>
    </row>
    <row r="89" spans="1:3">
      <c r="A89" s="501">
        <v>74</v>
      </c>
      <c r="B89" s="259" t="s">
        <v>551</v>
      </c>
      <c r="C89" s="267" t="s">
        <v>2737</v>
      </c>
    </row>
    <row r="90" spans="1:3" ht="15.75">
      <c r="A90" s="501">
        <v>75</v>
      </c>
      <c r="B90" s="268" t="s">
        <v>2738</v>
      </c>
      <c r="C90" s="268" t="s">
        <v>2739</v>
      </c>
    </row>
    <row r="91" spans="1:3" ht="15.75">
      <c r="A91" s="501">
        <v>76</v>
      </c>
      <c r="B91" s="263" t="s">
        <v>2740</v>
      </c>
      <c r="C91" s="263" t="s">
        <v>2741</v>
      </c>
    </row>
    <row r="92" spans="1:3">
      <c r="A92" s="501">
        <v>77</v>
      </c>
      <c r="B92" s="71" t="s">
        <v>172</v>
      </c>
      <c r="C92" s="33" t="s">
        <v>173</v>
      </c>
    </row>
    <row r="93" spans="1:3" s="239" customFormat="1">
      <c r="A93" s="501">
        <v>78</v>
      </c>
      <c r="B93" s="269" t="s">
        <v>177</v>
      </c>
      <c r="C93" s="33" t="s">
        <v>178</v>
      </c>
    </row>
    <row r="94" spans="1:3" s="239" customFormat="1">
      <c r="A94" s="501">
        <v>79</v>
      </c>
      <c r="B94" s="269" t="s">
        <v>179</v>
      </c>
      <c r="C94" s="33" t="s">
        <v>180</v>
      </c>
    </row>
    <row r="95" spans="1:3">
      <c r="A95" s="501">
        <v>80</v>
      </c>
      <c r="B95" s="259" t="s">
        <v>138</v>
      </c>
      <c r="C95" s="160" t="s">
        <v>139</v>
      </c>
    </row>
    <row r="96" spans="1:3">
      <c r="A96" s="501">
        <v>81</v>
      </c>
      <c r="B96" s="71" t="s">
        <v>185</v>
      </c>
      <c r="C96" s="33" t="s">
        <v>182</v>
      </c>
    </row>
    <row r="97" spans="1:3">
      <c r="A97" s="501">
        <v>82</v>
      </c>
      <c r="B97" s="71" t="s">
        <v>140</v>
      </c>
      <c r="C97" s="33" t="s">
        <v>141</v>
      </c>
    </row>
    <row r="98" spans="1:3">
      <c r="A98" s="501">
        <v>83</v>
      </c>
      <c r="B98" s="71" t="s">
        <v>191</v>
      </c>
      <c r="C98" s="33" t="s">
        <v>192</v>
      </c>
    </row>
    <row r="99" spans="1:3">
      <c r="A99" s="501">
        <v>84</v>
      </c>
      <c r="B99" s="269" t="s">
        <v>194</v>
      </c>
      <c r="C99" s="270" t="s">
        <v>195</v>
      </c>
    </row>
    <row r="100" spans="1:3">
      <c r="A100" s="501">
        <v>85</v>
      </c>
      <c r="B100" s="269" t="s">
        <v>196</v>
      </c>
      <c r="C100" s="270" t="s">
        <v>197</v>
      </c>
    </row>
    <row r="101" spans="1:3">
      <c r="A101" s="261"/>
      <c r="B101" s="261"/>
      <c r="C101" s="257" t="s">
        <v>193</v>
      </c>
    </row>
    <row r="102" spans="1:3">
      <c r="A102" s="501">
        <v>86</v>
      </c>
      <c r="B102" s="260" t="s">
        <v>202</v>
      </c>
      <c r="C102" s="160" t="s">
        <v>199</v>
      </c>
    </row>
    <row r="103" spans="1:3">
      <c r="A103" s="501">
        <v>87</v>
      </c>
      <c r="B103" s="260" t="s">
        <v>200</v>
      </c>
      <c r="C103" s="160" t="s">
        <v>201</v>
      </c>
    </row>
    <row r="104" spans="1:3">
      <c r="A104" s="501">
        <v>88</v>
      </c>
      <c r="B104" s="71" t="s">
        <v>203</v>
      </c>
      <c r="C104" s="33" t="s">
        <v>70</v>
      </c>
    </row>
    <row r="105" spans="1:3">
      <c r="A105" s="501">
        <v>89</v>
      </c>
      <c r="B105" s="71" t="s">
        <v>204</v>
      </c>
      <c r="C105" s="33" t="s">
        <v>205</v>
      </c>
    </row>
    <row r="106" spans="1:3">
      <c r="A106" s="501">
        <v>90</v>
      </c>
      <c r="B106" s="71" t="s">
        <v>210</v>
      </c>
      <c r="C106" s="33" t="s">
        <v>207</v>
      </c>
    </row>
    <row r="107" spans="1:3">
      <c r="A107" s="501">
        <v>91</v>
      </c>
      <c r="B107" s="71" t="s">
        <v>208</v>
      </c>
      <c r="C107" s="33" t="s">
        <v>209</v>
      </c>
    </row>
    <row r="108" spans="1:3">
      <c r="A108" s="501">
        <v>92</v>
      </c>
      <c r="B108" s="71" t="s">
        <v>215</v>
      </c>
      <c r="C108" s="33" t="s">
        <v>212</v>
      </c>
    </row>
    <row r="109" spans="1:3">
      <c r="A109" s="501">
        <v>93</v>
      </c>
      <c r="B109" s="71" t="s">
        <v>218</v>
      </c>
      <c r="C109" s="33" t="s">
        <v>214</v>
      </c>
    </row>
    <row r="110" spans="1:3" ht="15.75">
      <c r="A110" s="501">
        <v>94</v>
      </c>
      <c r="B110" s="268" t="s">
        <v>2742</v>
      </c>
      <c r="C110" s="268" t="s">
        <v>2743</v>
      </c>
    </row>
    <row r="111" spans="1:3">
      <c r="A111" s="501">
        <v>95</v>
      </c>
      <c r="B111" s="269" t="s">
        <v>220</v>
      </c>
      <c r="C111" s="270" t="s">
        <v>221</v>
      </c>
    </row>
    <row r="112" spans="1:3">
      <c r="A112" s="501">
        <v>96</v>
      </c>
      <c r="B112" s="269" t="s">
        <v>228</v>
      </c>
      <c r="C112" s="270" t="s">
        <v>229</v>
      </c>
    </row>
    <row r="113" spans="1:3">
      <c r="A113" s="501">
        <v>97</v>
      </c>
      <c r="B113" s="269" t="s">
        <v>230</v>
      </c>
      <c r="C113" s="270" t="s">
        <v>231</v>
      </c>
    </row>
    <row r="114" spans="1:3">
      <c r="A114" s="501">
        <v>98</v>
      </c>
      <c r="B114" s="269" t="s">
        <v>232</v>
      </c>
      <c r="C114" s="270" t="s">
        <v>233</v>
      </c>
    </row>
    <row r="115" spans="1:3">
      <c r="A115" s="501">
        <v>99</v>
      </c>
      <c r="B115" s="269" t="s">
        <v>234</v>
      </c>
      <c r="C115" s="270" t="s">
        <v>235</v>
      </c>
    </row>
    <row r="116" spans="1:3">
      <c r="A116" s="501">
        <v>100</v>
      </c>
      <c r="B116" s="269" t="s">
        <v>236</v>
      </c>
      <c r="C116" s="270" t="s">
        <v>237</v>
      </c>
    </row>
    <row r="117" spans="1:3">
      <c r="A117" s="501">
        <v>101</v>
      </c>
      <c r="B117" s="269" t="s">
        <v>238</v>
      </c>
      <c r="C117" s="270" t="s">
        <v>239</v>
      </c>
    </row>
    <row r="118" spans="1:3">
      <c r="A118" s="501">
        <v>102</v>
      </c>
      <c r="B118" s="269"/>
      <c r="C118" s="271" t="s">
        <v>240</v>
      </c>
    </row>
    <row r="119" spans="1:3">
      <c r="A119" s="501">
        <v>103</v>
      </c>
      <c r="B119" s="269" t="s">
        <v>241</v>
      </c>
      <c r="C119" s="270" t="s">
        <v>242</v>
      </c>
    </row>
    <row r="120" spans="1:3">
      <c r="A120" s="501">
        <v>104</v>
      </c>
      <c r="B120" s="259" t="s">
        <v>247</v>
      </c>
      <c r="C120" s="267" t="s">
        <v>2744</v>
      </c>
    </row>
    <row r="121" spans="1:3">
      <c r="A121" s="501">
        <v>105</v>
      </c>
      <c r="B121" s="269" t="s">
        <v>249</v>
      </c>
      <c r="C121" s="270" t="s">
        <v>2745</v>
      </c>
    </row>
    <row r="122" spans="1:3" ht="15.75">
      <c r="A122" s="501">
        <v>106</v>
      </c>
      <c r="B122" s="266" t="s">
        <v>2746</v>
      </c>
      <c r="C122" s="262" t="s">
        <v>2747</v>
      </c>
    </row>
    <row r="123" spans="1:3">
      <c r="A123" s="501">
        <v>107</v>
      </c>
      <c r="B123" s="269"/>
      <c r="C123" s="271" t="s">
        <v>255</v>
      </c>
    </row>
    <row r="124" spans="1:3">
      <c r="A124" s="501">
        <v>108</v>
      </c>
      <c r="B124" s="269" t="s">
        <v>256</v>
      </c>
      <c r="C124" s="270" t="s">
        <v>257</v>
      </c>
    </row>
    <row r="125" spans="1:3">
      <c r="A125" s="501">
        <v>109</v>
      </c>
      <c r="B125" s="269" t="s">
        <v>258</v>
      </c>
      <c r="C125" s="270" t="s">
        <v>259</v>
      </c>
    </row>
    <row r="126" spans="1:3">
      <c r="A126" s="501">
        <v>110</v>
      </c>
      <c r="B126" s="269"/>
      <c r="C126" s="271" t="s">
        <v>260</v>
      </c>
    </row>
    <row r="127" spans="1:3">
      <c r="A127" s="501">
        <v>111</v>
      </c>
      <c r="B127" s="269" t="s">
        <v>261</v>
      </c>
      <c r="C127" s="270" t="s">
        <v>262</v>
      </c>
    </row>
    <row r="128" spans="1:3">
      <c r="A128" s="501">
        <v>112</v>
      </c>
      <c r="B128" s="269" t="s">
        <v>263</v>
      </c>
      <c r="C128" s="270" t="s">
        <v>264</v>
      </c>
    </row>
    <row r="129" spans="1:3">
      <c r="A129" s="501">
        <v>113</v>
      </c>
      <c r="B129" s="259" t="s">
        <v>265</v>
      </c>
      <c r="C129" s="267" t="s">
        <v>266</v>
      </c>
    </row>
    <row r="130" spans="1:3">
      <c r="A130" s="501">
        <v>114</v>
      </c>
      <c r="B130" s="259" t="s">
        <v>267</v>
      </c>
      <c r="C130" s="267" t="s">
        <v>268</v>
      </c>
    </row>
    <row r="131" spans="1:3">
      <c r="A131" s="501">
        <v>115</v>
      </c>
      <c r="B131" s="269" t="s">
        <v>269</v>
      </c>
      <c r="C131" s="272" t="s">
        <v>270</v>
      </c>
    </row>
    <row r="132" spans="1:3">
      <c r="A132" s="501">
        <v>116</v>
      </c>
      <c r="B132" s="269" t="s">
        <v>271</v>
      </c>
      <c r="C132" s="270" t="s">
        <v>272</v>
      </c>
    </row>
    <row r="133" spans="1:3">
      <c r="A133" s="501">
        <v>117</v>
      </c>
      <c r="B133" s="269" t="s">
        <v>273</v>
      </c>
      <c r="C133" s="270" t="s">
        <v>274</v>
      </c>
    </row>
    <row r="134" spans="1:3">
      <c r="A134" s="501">
        <v>118</v>
      </c>
      <c r="B134" s="259" t="s">
        <v>275</v>
      </c>
      <c r="C134" s="267" t="s">
        <v>276</v>
      </c>
    </row>
    <row r="135" spans="1:3">
      <c r="A135" s="501">
        <v>119</v>
      </c>
      <c r="B135" s="259" t="s">
        <v>277</v>
      </c>
      <c r="C135" s="267" t="s">
        <v>278</v>
      </c>
    </row>
    <row r="136" spans="1:3">
      <c r="A136" s="501">
        <v>120</v>
      </c>
      <c r="B136" s="259" t="s">
        <v>281</v>
      </c>
      <c r="C136" s="267" t="s">
        <v>2748</v>
      </c>
    </row>
    <row r="137" spans="1:3">
      <c r="A137" s="501">
        <v>121</v>
      </c>
      <c r="B137" s="259" t="s">
        <v>2749</v>
      </c>
      <c r="C137" s="267" t="s">
        <v>2750</v>
      </c>
    </row>
    <row r="138" spans="1:3">
      <c r="A138" s="501">
        <v>122</v>
      </c>
      <c r="B138" s="259" t="s">
        <v>283</v>
      </c>
      <c r="C138" s="273" t="s">
        <v>284</v>
      </c>
    </row>
    <row r="139" spans="1:3">
      <c r="A139" s="501">
        <v>123</v>
      </c>
      <c r="B139" s="269" t="s">
        <v>285</v>
      </c>
      <c r="C139" s="270" t="s">
        <v>286</v>
      </c>
    </row>
    <row r="140" spans="1:3">
      <c r="A140" s="501">
        <v>124</v>
      </c>
      <c r="B140" s="269" t="s">
        <v>287</v>
      </c>
      <c r="C140" s="270" t="s">
        <v>288</v>
      </c>
    </row>
    <row r="141" spans="1:3">
      <c r="A141" s="501">
        <v>125</v>
      </c>
      <c r="B141" s="269" t="s">
        <v>289</v>
      </c>
      <c r="C141" s="270" t="s">
        <v>290</v>
      </c>
    </row>
    <row r="142" spans="1:3" ht="15.75" customHeight="1">
      <c r="A142" s="501">
        <v>126</v>
      </c>
      <c r="B142" s="259" t="s">
        <v>291</v>
      </c>
      <c r="C142" s="267" t="s">
        <v>292</v>
      </c>
    </row>
    <row r="143" spans="1:3" ht="14.45" customHeight="1">
      <c r="A143" s="501">
        <v>127</v>
      </c>
      <c r="B143" s="259" t="s">
        <v>2751</v>
      </c>
      <c r="C143" s="267" t="s">
        <v>3727</v>
      </c>
    </row>
    <row r="144" spans="1:3">
      <c r="A144" s="501">
        <v>128</v>
      </c>
      <c r="B144" s="259" t="s">
        <v>2752</v>
      </c>
      <c r="C144" s="267" t="s">
        <v>3728</v>
      </c>
    </row>
    <row r="145" spans="1:3">
      <c r="A145" s="501">
        <v>129</v>
      </c>
      <c r="B145" s="259" t="s">
        <v>2753</v>
      </c>
      <c r="C145" s="267" t="s">
        <v>3729</v>
      </c>
    </row>
    <row r="146" spans="1:3">
      <c r="A146" s="501">
        <v>130</v>
      </c>
      <c r="B146" s="259"/>
      <c r="C146" s="274" t="s">
        <v>295</v>
      </c>
    </row>
    <row r="147" spans="1:3">
      <c r="A147" s="501">
        <v>131</v>
      </c>
      <c r="B147" s="259" t="s">
        <v>296</v>
      </c>
      <c r="C147" s="273" t="s">
        <v>297</v>
      </c>
    </row>
    <row r="148" spans="1:3">
      <c r="A148" s="501">
        <v>132</v>
      </c>
      <c r="B148" s="259" t="s">
        <v>298</v>
      </c>
      <c r="C148" s="273" t="s">
        <v>299</v>
      </c>
    </row>
    <row r="149" spans="1:3">
      <c r="A149" s="501">
        <v>133</v>
      </c>
      <c r="B149" s="259" t="s">
        <v>300</v>
      </c>
      <c r="C149" s="273" t="s">
        <v>2754</v>
      </c>
    </row>
    <row r="150" spans="1:3" ht="14.25" customHeight="1">
      <c r="A150" s="501">
        <v>134</v>
      </c>
      <c r="B150" s="259" t="s">
        <v>304</v>
      </c>
      <c r="C150" s="273" t="s">
        <v>305</v>
      </c>
    </row>
    <row r="151" spans="1:3" ht="15.75">
      <c r="A151" s="501">
        <v>135</v>
      </c>
      <c r="B151" s="268" t="s">
        <v>2755</v>
      </c>
      <c r="C151" s="268" t="s">
        <v>2756</v>
      </c>
    </row>
    <row r="152" spans="1:3">
      <c r="A152" s="261"/>
      <c r="B152" s="256"/>
      <c r="C152" s="257" t="s">
        <v>219</v>
      </c>
    </row>
    <row r="153" spans="1:3">
      <c r="A153" s="501">
        <v>136</v>
      </c>
      <c r="B153" s="260" t="s">
        <v>61</v>
      </c>
      <c r="C153" s="129" t="s">
        <v>309</v>
      </c>
    </row>
    <row r="154" spans="1:3">
      <c r="A154" s="501">
        <v>137</v>
      </c>
      <c r="B154" s="260" t="s">
        <v>307</v>
      </c>
      <c r="C154" s="129" t="s">
        <v>312</v>
      </c>
    </row>
    <row r="155" spans="1:3">
      <c r="A155" s="501">
        <v>138</v>
      </c>
      <c r="B155" s="260" t="s">
        <v>310</v>
      </c>
      <c r="C155" s="129" t="s">
        <v>314</v>
      </c>
    </row>
    <row r="156" spans="1:3" ht="15" customHeight="1">
      <c r="A156" s="501">
        <v>139</v>
      </c>
      <c r="B156" s="260" t="s">
        <v>142</v>
      </c>
      <c r="C156" s="160" t="s">
        <v>143</v>
      </c>
    </row>
    <row r="157" spans="1:3">
      <c r="A157" s="501">
        <v>140</v>
      </c>
      <c r="B157" s="260" t="s">
        <v>319</v>
      </c>
      <c r="C157" s="129" t="s">
        <v>320</v>
      </c>
    </row>
    <row r="158" spans="1:3">
      <c r="A158" s="501">
        <v>141</v>
      </c>
      <c r="B158" s="260" t="s">
        <v>321</v>
      </c>
      <c r="C158" s="129" t="s">
        <v>322</v>
      </c>
    </row>
    <row r="159" spans="1:3" ht="15" customHeight="1">
      <c r="A159" s="501">
        <v>142</v>
      </c>
      <c r="B159" s="259" t="s">
        <v>323</v>
      </c>
      <c r="C159" s="129" t="s">
        <v>324</v>
      </c>
    </row>
    <row r="160" spans="1:3">
      <c r="A160" s="501">
        <v>143</v>
      </c>
      <c r="B160" s="259" t="s">
        <v>132</v>
      </c>
      <c r="C160" s="129" t="s">
        <v>133</v>
      </c>
    </row>
    <row r="161" spans="1:3" ht="15" customHeight="1">
      <c r="A161" s="501">
        <v>144</v>
      </c>
      <c r="B161" s="259" t="s">
        <v>328</v>
      </c>
      <c r="C161" s="129" t="s">
        <v>329</v>
      </c>
    </row>
    <row r="162" spans="1:3">
      <c r="A162" s="501">
        <v>145</v>
      </c>
      <c r="B162" s="259" t="s">
        <v>330</v>
      </c>
      <c r="C162" s="129" t="s">
        <v>38</v>
      </c>
    </row>
    <row r="163" spans="1:3" ht="15" customHeight="1">
      <c r="A163" s="501">
        <v>146</v>
      </c>
      <c r="B163" s="259" t="s">
        <v>381</v>
      </c>
      <c r="C163" s="129" t="s">
        <v>382</v>
      </c>
    </row>
    <row r="164" spans="1:3" ht="15" customHeight="1">
      <c r="A164" s="501">
        <v>147</v>
      </c>
      <c r="B164" s="259" t="s">
        <v>337</v>
      </c>
      <c r="C164" s="129" t="s">
        <v>338</v>
      </c>
    </row>
    <row r="165" spans="1:3" ht="15" customHeight="1">
      <c r="A165" s="261"/>
      <c r="B165" s="256"/>
      <c r="C165" s="257" t="s">
        <v>327</v>
      </c>
    </row>
    <row r="166" spans="1:3" ht="15" customHeight="1">
      <c r="A166" s="501">
        <v>148</v>
      </c>
      <c r="B166" s="260" t="s">
        <v>128</v>
      </c>
      <c r="C166" s="160" t="s">
        <v>129</v>
      </c>
    </row>
    <row r="167" spans="1:3" ht="15" customHeight="1">
      <c r="A167" s="501">
        <v>149</v>
      </c>
      <c r="B167" s="260" t="s">
        <v>358</v>
      </c>
      <c r="C167" s="160" t="s">
        <v>359</v>
      </c>
    </row>
    <row r="168" spans="1:3">
      <c r="A168" s="501">
        <v>150</v>
      </c>
      <c r="B168" s="205" t="s">
        <v>2757</v>
      </c>
      <c r="C168" s="160" t="s">
        <v>2758</v>
      </c>
    </row>
    <row r="169" spans="1:3">
      <c r="A169" s="501">
        <v>151</v>
      </c>
      <c r="B169" s="205" t="s">
        <v>2759</v>
      </c>
      <c r="C169" s="160" t="s">
        <v>2760</v>
      </c>
    </row>
    <row r="170" spans="1:3" ht="15.75">
      <c r="A170" s="501">
        <v>152</v>
      </c>
      <c r="B170" s="312" t="s">
        <v>3730</v>
      </c>
      <c r="C170" s="567" t="s">
        <v>3731</v>
      </c>
    </row>
    <row r="171" spans="1:3">
      <c r="A171" s="501">
        <v>153</v>
      </c>
      <c r="B171" s="205" t="s">
        <v>2761</v>
      </c>
      <c r="C171" s="160" t="s">
        <v>2762</v>
      </c>
    </row>
    <row r="172" spans="1:3">
      <c r="A172" s="501">
        <v>154</v>
      </c>
      <c r="B172" s="115" t="s">
        <v>331</v>
      </c>
      <c r="C172" s="115" t="s">
        <v>3732</v>
      </c>
    </row>
    <row r="173" spans="1:3">
      <c r="A173" s="501">
        <v>155</v>
      </c>
      <c r="B173" s="115" t="s">
        <v>3733</v>
      </c>
      <c r="C173" s="115" t="s">
        <v>3734</v>
      </c>
    </row>
    <row r="174" spans="1:3" ht="16.149999999999999" customHeight="1">
      <c r="A174" s="501">
        <v>156</v>
      </c>
      <c r="B174" s="115" t="s">
        <v>3735</v>
      </c>
      <c r="C174" s="115" t="s">
        <v>3736</v>
      </c>
    </row>
    <row r="175" spans="1:3" ht="16.149999999999999" customHeight="1">
      <c r="A175" s="501">
        <v>157</v>
      </c>
      <c r="B175" s="115" t="s">
        <v>3737</v>
      </c>
      <c r="C175" s="115" t="s">
        <v>3738</v>
      </c>
    </row>
    <row r="176" spans="1:3" ht="16.149999999999999" customHeight="1">
      <c r="A176" s="501">
        <v>158</v>
      </c>
      <c r="B176" s="205" t="s">
        <v>2763</v>
      </c>
      <c r="C176" s="160" t="s">
        <v>2764</v>
      </c>
    </row>
    <row r="177" spans="1:3" s="240" customFormat="1" ht="16.149999999999999" customHeight="1">
      <c r="A177" s="501">
        <v>159</v>
      </c>
      <c r="B177" s="259" t="s">
        <v>368</v>
      </c>
      <c r="C177" s="160" t="s">
        <v>340</v>
      </c>
    </row>
    <row r="178" spans="1:3" ht="16.149999999999999" customHeight="1">
      <c r="A178" s="501">
        <v>160</v>
      </c>
      <c r="B178" s="205" t="s">
        <v>2765</v>
      </c>
      <c r="C178" s="160" t="s">
        <v>2766</v>
      </c>
    </row>
    <row r="179" spans="1:3">
      <c r="A179" s="501">
        <v>161</v>
      </c>
      <c r="B179" s="205" t="s">
        <v>2767</v>
      </c>
      <c r="C179" s="160" t="s">
        <v>2768</v>
      </c>
    </row>
    <row r="180" spans="1:3">
      <c r="A180" s="501">
        <v>162</v>
      </c>
      <c r="B180" s="259" t="s">
        <v>379</v>
      </c>
      <c r="C180" s="160" t="s">
        <v>380</v>
      </c>
    </row>
    <row r="181" spans="1:3">
      <c r="A181" s="501">
        <v>163</v>
      </c>
      <c r="B181" s="259" t="s">
        <v>383</v>
      </c>
      <c r="C181" s="160" t="s">
        <v>384</v>
      </c>
    </row>
    <row r="182" spans="1:3">
      <c r="A182" s="501">
        <v>164</v>
      </c>
      <c r="B182" s="259" t="s">
        <v>2769</v>
      </c>
      <c r="C182" s="160" t="s">
        <v>385</v>
      </c>
    </row>
    <row r="183" spans="1:3">
      <c r="A183" s="501">
        <v>165</v>
      </c>
      <c r="B183" s="205" t="s">
        <v>2770</v>
      </c>
      <c r="C183" s="160" t="s">
        <v>374</v>
      </c>
    </row>
    <row r="184" spans="1:3">
      <c r="A184" s="501">
        <v>166</v>
      </c>
      <c r="B184" s="259" t="s">
        <v>373</v>
      </c>
      <c r="C184" s="160" t="s">
        <v>392</v>
      </c>
    </row>
    <row r="185" spans="1:3" ht="15" customHeight="1">
      <c r="A185" s="501">
        <v>167</v>
      </c>
      <c r="B185" s="205" t="s">
        <v>2771</v>
      </c>
      <c r="C185" s="160" t="s">
        <v>2772</v>
      </c>
    </row>
    <row r="186" spans="1:3">
      <c r="A186" s="261"/>
      <c r="B186" s="256"/>
      <c r="C186" s="257" t="s">
        <v>360</v>
      </c>
    </row>
    <row r="187" spans="1:3">
      <c r="A187" s="501">
        <v>168</v>
      </c>
      <c r="B187" s="259" t="s">
        <v>419</v>
      </c>
      <c r="C187" s="160" t="s">
        <v>420</v>
      </c>
    </row>
    <row r="188" spans="1:3">
      <c r="A188" s="501">
        <v>169</v>
      </c>
      <c r="B188" s="259" t="s">
        <v>422</v>
      </c>
      <c r="C188" s="160" t="s">
        <v>423</v>
      </c>
    </row>
    <row r="189" spans="1:3">
      <c r="A189" s="501">
        <v>170</v>
      </c>
      <c r="B189" s="259" t="s">
        <v>424</v>
      </c>
      <c r="C189" s="160" t="s">
        <v>425</v>
      </c>
    </row>
    <row r="190" spans="1:3">
      <c r="A190" s="501">
        <v>171</v>
      </c>
      <c r="B190" s="259" t="s">
        <v>437</v>
      </c>
      <c r="C190" s="160" t="s">
        <v>438</v>
      </c>
    </row>
    <row r="191" spans="1:3">
      <c r="A191" s="501">
        <v>172</v>
      </c>
      <c r="B191" s="259" t="s">
        <v>439</v>
      </c>
      <c r="C191" s="160" t="s">
        <v>440</v>
      </c>
    </row>
    <row r="192" spans="1:3">
      <c r="A192" s="261"/>
      <c r="B192" s="261"/>
      <c r="C192" s="257" t="s">
        <v>421</v>
      </c>
    </row>
    <row r="193" spans="1:3">
      <c r="A193" s="501">
        <v>173</v>
      </c>
      <c r="B193" s="275" t="s">
        <v>441</v>
      </c>
      <c r="C193" s="33" t="s">
        <v>445</v>
      </c>
    </row>
    <row r="194" spans="1:3">
      <c r="A194" s="501">
        <v>174</v>
      </c>
      <c r="B194" s="258" t="s">
        <v>443</v>
      </c>
      <c r="C194" s="160" t="s">
        <v>450</v>
      </c>
    </row>
    <row r="195" spans="1:3">
      <c r="A195" s="501">
        <v>175</v>
      </c>
      <c r="B195" s="258" t="s">
        <v>448</v>
      </c>
      <c r="C195" s="160" t="s">
        <v>451</v>
      </c>
    </row>
    <row r="196" spans="1:3">
      <c r="A196" s="501">
        <v>176</v>
      </c>
      <c r="B196" s="258" t="s">
        <v>51</v>
      </c>
      <c r="C196" s="160" t="s">
        <v>52</v>
      </c>
    </row>
    <row r="197" spans="1:3">
      <c r="A197" s="501">
        <v>177</v>
      </c>
      <c r="B197" s="259" t="s">
        <v>454</v>
      </c>
      <c r="C197" s="273" t="s">
        <v>455</v>
      </c>
    </row>
    <row r="198" spans="1:3">
      <c r="A198" s="501">
        <v>178</v>
      </c>
      <c r="B198" s="269" t="s">
        <v>2773</v>
      </c>
      <c r="C198" s="272" t="s">
        <v>461</v>
      </c>
    </row>
    <row r="199" spans="1:3">
      <c r="A199" s="501">
        <v>179</v>
      </c>
      <c r="B199" s="259" t="s">
        <v>562</v>
      </c>
      <c r="C199" s="267" t="s">
        <v>563</v>
      </c>
    </row>
    <row r="200" spans="1:3">
      <c r="A200" s="261"/>
      <c r="B200" s="276"/>
      <c r="C200" s="277" t="s">
        <v>561</v>
      </c>
    </row>
    <row r="201" spans="1:3">
      <c r="A201" s="501">
        <v>180</v>
      </c>
      <c r="B201" s="278" t="s">
        <v>591</v>
      </c>
      <c r="C201" s="279" t="s">
        <v>595</v>
      </c>
    </row>
    <row r="202" spans="1:3">
      <c r="A202" s="501">
        <v>181</v>
      </c>
      <c r="B202" s="278" t="s">
        <v>593</v>
      </c>
      <c r="C202" s="279" t="s">
        <v>594</v>
      </c>
    </row>
    <row r="203" spans="1:3">
      <c r="A203" s="501">
        <v>182</v>
      </c>
      <c r="B203" s="278" t="s">
        <v>597</v>
      </c>
      <c r="C203" s="279" t="s">
        <v>598</v>
      </c>
    </row>
    <row r="204" spans="1:3">
      <c r="A204" s="501">
        <v>183</v>
      </c>
      <c r="B204" s="278" t="s">
        <v>599</v>
      </c>
      <c r="C204" s="279" t="s">
        <v>603</v>
      </c>
    </row>
    <row r="205" spans="1:3">
      <c r="A205" s="501">
        <v>184</v>
      </c>
      <c r="B205" s="278" t="s">
        <v>601</v>
      </c>
      <c r="C205" s="279" t="s">
        <v>606</v>
      </c>
    </row>
    <row r="206" spans="1:3">
      <c r="A206" s="501">
        <v>185</v>
      </c>
      <c r="B206" s="278" t="s">
        <v>610</v>
      </c>
      <c r="C206" s="279" t="s">
        <v>611</v>
      </c>
    </row>
    <row r="207" spans="1:3">
      <c r="A207" s="501">
        <v>186</v>
      </c>
      <c r="B207" s="278" t="s">
        <v>604</v>
      </c>
      <c r="C207" s="279" t="s">
        <v>614</v>
      </c>
    </row>
    <row r="208" spans="1:3">
      <c r="A208" s="501">
        <v>187</v>
      </c>
      <c r="B208" s="280" t="s">
        <v>618</v>
      </c>
      <c r="C208" s="281" t="s">
        <v>619</v>
      </c>
    </row>
    <row r="209" spans="1:3">
      <c r="A209" s="501">
        <v>188</v>
      </c>
      <c r="B209" s="280" t="s">
        <v>623</v>
      </c>
      <c r="C209" s="281" t="s">
        <v>624</v>
      </c>
    </row>
    <row r="210" spans="1:3">
      <c r="A210" s="501">
        <v>189</v>
      </c>
      <c r="B210" s="280" t="s">
        <v>633</v>
      </c>
      <c r="C210" s="281" t="s">
        <v>634</v>
      </c>
    </row>
    <row r="211" spans="1:3">
      <c r="A211" s="501">
        <v>190</v>
      </c>
      <c r="B211" s="283" t="s">
        <v>637</v>
      </c>
      <c r="C211" s="284" t="s">
        <v>638</v>
      </c>
    </row>
    <row r="212" spans="1:3">
      <c r="A212" s="501">
        <v>191</v>
      </c>
      <c r="B212" s="282" t="s">
        <v>631</v>
      </c>
      <c r="C212" s="279" t="s">
        <v>643</v>
      </c>
    </row>
    <row r="213" spans="1:3">
      <c r="A213" s="501">
        <v>192</v>
      </c>
      <c r="B213" s="282" t="s">
        <v>646</v>
      </c>
      <c r="C213" s="279" t="s">
        <v>636</v>
      </c>
    </row>
    <row r="214" spans="1:3">
      <c r="A214" s="501">
        <v>193</v>
      </c>
      <c r="B214" s="282" t="s">
        <v>2774</v>
      </c>
      <c r="C214" s="279" t="s">
        <v>650</v>
      </c>
    </row>
    <row r="215" spans="1:3">
      <c r="A215" s="501">
        <v>194</v>
      </c>
      <c r="B215" s="282" t="s">
        <v>2775</v>
      </c>
      <c r="C215" s="279" t="s">
        <v>654</v>
      </c>
    </row>
    <row r="216" spans="1:3">
      <c r="A216" s="501">
        <v>195</v>
      </c>
      <c r="B216" s="282" t="s">
        <v>655</v>
      </c>
      <c r="C216" s="279" t="s">
        <v>656</v>
      </c>
    </row>
    <row r="217" spans="1:3">
      <c r="A217" s="501">
        <v>196</v>
      </c>
      <c r="B217" s="282" t="s">
        <v>659</v>
      </c>
      <c r="C217" s="279" t="s">
        <v>660</v>
      </c>
    </row>
    <row r="218" spans="1:3">
      <c r="A218" s="501">
        <v>197</v>
      </c>
      <c r="B218" s="282" t="s">
        <v>662</v>
      </c>
      <c r="C218" s="279" t="s">
        <v>663</v>
      </c>
    </row>
    <row r="219" spans="1:3">
      <c r="A219" s="501">
        <v>198</v>
      </c>
      <c r="B219" s="282" t="s">
        <v>130</v>
      </c>
      <c r="C219" s="279" t="s">
        <v>131</v>
      </c>
    </row>
    <row r="220" spans="1:3">
      <c r="A220" s="501">
        <v>199</v>
      </c>
      <c r="B220" s="282" t="s">
        <v>666</v>
      </c>
      <c r="C220" s="285" t="s">
        <v>668</v>
      </c>
    </row>
    <row r="221" spans="1:3">
      <c r="A221" s="501">
        <v>200</v>
      </c>
      <c r="B221" s="282" t="s">
        <v>649</v>
      </c>
      <c r="C221" s="286" t="s">
        <v>2776</v>
      </c>
    </row>
    <row r="222" spans="1:3">
      <c r="A222" s="501">
        <v>201</v>
      </c>
      <c r="B222" s="282" t="s">
        <v>2777</v>
      </c>
      <c r="C222" s="286" t="s">
        <v>2778</v>
      </c>
    </row>
    <row r="223" spans="1:3" ht="14.25" customHeight="1">
      <c r="A223" s="501">
        <v>202</v>
      </c>
      <c r="B223" s="282" t="s">
        <v>653</v>
      </c>
      <c r="C223" s="286" t="s">
        <v>2779</v>
      </c>
    </row>
    <row r="224" spans="1:3">
      <c r="A224" s="501">
        <v>203</v>
      </c>
      <c r="B224" s="282" t="s">
        <v>2780</v>
      </c>
      <c r="C224" s="286" t="s">
        <v>2781</v>
      </c>
    </row>
    <row r="225" spans="1:3" ht="30">
      <c r="A225" s="501">
        <v>204</v>
      </c>
      <c r="B225" s="282" t="s">
        <v>2782</v>
      </c>
      <c r="C225" s="285" t="s">
        <v>2783</v>
      </c>
    </row>
    <row r="226" spans="1:3">
      <c r="A226" s="501">
        <v>205</v>
      </c>
      <c r="B226" s="282" t="s">
        <v>680</v>
      </c>
      <c r="C226" s="285" t="s">
        <v>681</v>
      </c>
    </row>
    <row r="227" spans="1:3">
      <c r="A227" s="501">
        <v>206</v>
      </c>
      <c r="B227" s="282" t="s">
        <v>687</v>
      </c>
      <c r="C227" s="279" t="s">
        <v>689</v>
      </c>
    </row>
    <row r="228" spans="1:3">
      <c r="A228" s="501">
        <v>207</v>
      </c>
      <c r="B228" s="282" t="s">
        <v>690</v>
      </c>
      <c r="C228" s="279" t="s">
        <v>691</v>
      </c>
    </row>
    <row r="229" spans="1:3">
      <c r="A229" s="501">
        <v>208</v>
      </c>
      <c r="B229" s="282" t="s">
        <v>692</v>
      </c>
      <c r="C229" s="279" t="s">
        <v>693</v>
      </c>
    </row>
    <row r="230" spans="1:3">
      <c r="A230" s="501">
        <v>209</v>
      </c>
      <c r="B230" s="282" t="s">
        <v>696</v>
      </c>
      <c r="C230" s="279" t="s">
        <v>697</v>
      </c>
    </row>
    <row r="231" spans="1:3">
      <c r="A231" s="501">
        <v>210</v>
      </c>
      <c r="B231" s="282" t="s">
        <v>612</v>
      </c>
      <c r="C231" s="279" t="s">
        <v>695</v>
      </c>
    </row>
    <row r="232" spans="1:3">
      <c r="A232" s="501">
        <v>211</v>
      </c>
      <c r="B232" s="282" t="s">
        <v>701</v>
      </c>
      <c r="C232" s="286" t="s">
        <v>702</v>
      </c>
    </row>
    <row r="233" spans="1:3">
      <c r="A233" s="501">
        <v>212</v>
      </c>
      <c r="B233" s="282" t="s">
        <v>703</v>
      </c>
      <c r="C233" s="286" t="s">
        <v>704</v>
      </c>
    </row>
    <row r="234" spans="1:3">
      <c r="A234" s="501">
        <v>213</v>
      </c>
      <c r="B234" s="282" t="s">
        <v>705</v>
      </c>
      <c r="C234" s="286" t="s">
        <v>706</v>
      </c>
    </row>
    <row r="235" spans="1:3">
      <c r="A235" s="501">
        <v>214</v>
      </c>
      <c r="B235" s="283" t="s">
        <v>707</v>
      </c>
      <c r="C235" s="287" t="s">
        <v>708</v>
      </c>
    </row>
    <row r="236" spans="1:3">
      <c r="A236" s="501">
        <v>215</v>
      </c>
      <c r="B236" s="283" t="s">
        <v>709</v>
      </c>
      <c r="C236" s="287" t="s">
        <v>710</v>
      </c>
    </row>
    <row r="237" spans="1:3">
      <c r="A237" s="501">
        <v>216</v>
      </c>
      <c r="B237" s="283" t="s">
        <v>713</v>
      </c>
      <c r="C237" s="287" t="s">
        <v>714</v>
      </c>
    </row>
    <row r="238" spans="1:3">
      <c r="A238" s="501">
        <v>217</v>
      </c>
      <c r="B238" s="282" t="s">
        <v>717</v>
      </c>
      <c r="C238" s="279" t="s">
        <v>718</v>
      </c>
    </row>
    <row r="239" spans="1:3">
      <c r="A239" s="501">
        <v>218</v>
      </c>
      <c r="B239" s="282" t="s">
        <v>723</v>
      </c>
      <c r="C239" s="279" t="s">
        <v>724</v>
      </c>
    </row>
    <row r="240" spans="1:3">
      <c r="A240" s="501">
        <v>219</v>
      </c>
      <c r="B240" s="269" t="s">
        <v>726</v>
      </c>
      <c r="C240" s="286" t="s">
        <v>727</v>
      </c>
    </row>
    <row r="241" spans="1:3" ht="14.25" customHeight="1">
      <c r="A241" s="501">
        <v>220</v>
      </c>
      <c r="B241" s="282" t="s">
        <v>728</v>
      </c>
      <c r="C241" s="279" t="s">
        <v>729</v>
      </c>
    </row>
    <row r="242" spans="1:3">
      <c r="A242" s="501">
        <v>221</v>
      </c>
      <c r="B242" s="288" t="s">
        <v>66</v>
      </c>
      <c r="C242" s="287" t="s">
        <v>67</v>
      </c>
    </row>
    <row r="243" spans="1:3">
      <c r="A243" s="501">
        <v>222</v>
      </c>
      <c r="B243" s="278" t="s">
        <v>732</v>
      </c>
      <c r="C243" s="279" t="s">
        <v>541</v>
      </c>
    </row>
    <row r="244" spans="1:3">
      <c r="A244" s="501">
        <v>223</v>
      </c>
      <c r="B244" s="269" t="s">
        <v>733</v>
      </c>
      <c r="C244" s="279" t="s">
        <v>734</v>
      </c>
    </row>
    <row r="245" spans="1:3">
      <c r="A245" s="501">
        <v>224</v>
      </c>
      <c r="B245" s="282" t="s">
        <v>736</v>
      </c>
      <c r="C245" s="279" t="s">
        <v>737</v>
      </c>
    </row>
    <row r="246" spans="1:3">
      <c r="A246" s="501">
        <v>225</v>
      </c>
      <c r="B246" s="269" t="s">
        <v>738</v>
      </c>
      <c r="C246" s="279" t="s">
        <v>739</v>
      </c>
    </row>
    <row r="247" spans="1:3">
      <c r="A247" s="501">
        <v>226</v>
      </c>
      <c r="B247" s="269" t="s">
        <v>740</v>
      </c>
      <c r="C247" s="279" t="s">
        <v>741</v>
      </c>
    </row>
    <row r="248" spans="1:3">
      <c r="A248" s="501">
        <v>227</v>
      </c>
      <c r="B248" s="269" t="s">
        <v>742</v>
      </c>
      <c r="C248" s="279" t="s">
        <v>743</v>
      </c>
    </row>
    <row r="249" spans="1:3">
      <c r="A249" s="501">
        <v>228</v>
      </c>
      <c r="B249" s="269" t="s">
        <v>745</v>
      </c>
      <c r="C249" s="279" t="s">
        <v>746</v>
      </c>
    </row>
    <row r="250" spans="1:3">
      <c r="A250" s="501">
        <v>229</v>
      </c>
      <c r="B250" s="282" t="s">
        <v>717</v>
      </c>
      <c r="C250" s="279" t="s">
        <v>750</v>
      </c>
    </row>
    <row r="251" spans="1:3">
      <c r="A251" s="501">
        <v>230</v>
      </c>
      <c r="B251" s="282" t="s">
        <v>753</v>
      </c>
      <c r="C251" s="279" t="s">
        <v>754</v>
      </c>
    </row>
    <row r="252" spans="1:3">
      <c r="A252" s="501">
        <v>231</v>
      </c>
      <c r="B252" s="282" t="s">
        <v>756</v>
      </c>
      <c r="C252" s="279" t="s">
        <v>757</v>
      </c>
    </row>
    <row r="253" spans="1:3" ht="15" customHeight="1">
      <c r="A253" s="501">
        <v>232</v>
      </c>
      <c r="B253" s="79" t="s">
        <v>758</v>
      </c>
      <c r="C253" s="289" t="s">
        <v>759</v>
      </c>
    </row>
    <row r="254" spans="1:3">
      <c r="A254" s="501">
        <v>233</v>
      </c>
      <c r="B254" s="79" t="s">
        <v>760</v>
      </c>
      <c r="C254" s="289" t="s">
        <v>761</v>
      </c>
    </row>
    <row r="255" spans="1:3">
      <c r="A255" s="501">
        <v>234</v>
      </c>
      <c r="B255" s="79" t="s">
        <v>763</v>
      </c>
      <c r="C255" s="289" t="s">
        <v>764</v>
      </c>
    </row>
    <row r="256" spans="1:3">
      <c r="A256" s="501">
        <v>235</v>
      </c>
      <c r="B256" s="79" t="s">
        <v>769</v>
      </c>
      <c r="C256" s="289" t="s">
        <v>770</v>
      </c>
    </row>
    <row r="257" spans="1:3">
      <c r="A257" s="501">
        <v>236</v>
      </c>
      <c r="B257" s="79" t="s">
        <v>771</v>
      </c>
      <c r="C257" s="289" t="s">
        <v>772</v>
      </c>
    </row>
    <row r="258" spans="1:3">
      <c r="A258" s="501">
        <v>237</v>
      </c>
      <c r="B258" s="79" t="s">
        <v>773</v>
      </c>
      <c r="C258" s="289" t="s">
        <v>774</v>
      </c>
    </row>
    <row r="259" spans="1:3">
      <c r="A259" s="501">
        <v>238</v>
      </c>
      <c r="B259" s="79" t="s">
        <v>528</v>
      </c>
      <c r="C259" s="289" t="s">
        <v>529</v>
      </c>
    </row>
    <row r="260" spans="1:3">
      <c r="A260" s="501">
        <v>239</v>
      </c>
      <c r="B260" s="79" t="s">
        <v>779</v>
      </c>
      <c r="C260" s="289" t="s">
        <v>780</v>
      </c>
    </row>
    <row r="261" spans="1:3">
      <c r="A261" s="501">
        <v>240</v>
      </c>
      <c r="B261" s="79" t="s">
        <v>2784</v>
      </c>
      <c r="C261" s="289" t="s">
        <v>2785</v>
      </c>
    </row>
    <row r="262" spans="1:3" ht="15" customHeight="1">
      <c r="A262" s="261"/>
      <c r="B262" s="276"/>
      <c r="C262" s="277" t="s">
        <v>749</v>
      </c>
    </row>
    <row r="263" spans="1:3">
      <c r="A263" s="501">
        <v>241</v>
      </c>
      <c r="B263" s="278" t="s">
        <v>751</v>
      </c>
      <c r="C263" s="279" t="s">
        <v>752</v>
      </c>
    </row>
    <row r="264" spans="1:3">
      <c r="A264" s="501">
        <v>242</v>
      </c>
      <c r="B264" s="278" t="s">
        <v>783</v>
      </c>
      <c r="C264" s="279" t="s">
        <v>784</v>
      </c>
    </row>
    <row r="265" spans="1:3">
      <c r="A265" s="501">
        <v>243</v>
      </c>
      <c r="B265" s="278" t="s">
        <v>785</v>
      </c>
      <c r="C265" s="279" t="s">
        <v>786</v>
      </c>
    </row>
    <row r="266" spans="1:3">
      <c r="A266" s="501">
        <v>244</v>
      </c>
      <c r="B266" s="278" t="s">
        <v>787</v>
      </c>
      <c r="C266" s="279" t="s">
        <v>788</v>
      </c>
    </row>
    <row r="267" spans="1:3">
      <c r="A267" s="501">
        <v>245</v>
      </c>
      <c r="B267" s="278" t="s">
        <v>793</v>
      </c>
      <c r="C267" s="279" t="s">
        <v>794</v>
      </c>
    </row>
    <row r="268" spans="1:3">
      <c r="A268" s="501">
        <v>246</v>
      </c>
      <c r="B268" s="278" t="s">
        <v>795</v>
      </c>
      <c r="C268" s="279" t="s">
        <v>796</v>
      </c>
    </row>
    <row r="269" spans="1:3">
      <c r="A269" s="501">
        <v>247</v>
      </c>
      <c r="B269" s="278" t="s">
        <v>2786</v>
      </c>
      <c r="C269" s="279" t="s">
        <v>2787</v>
      </c>
    </row>
    <row r="270" spans="1:3">
      <c r="A270" s="501">
        <v>248</v>
      </c>
      <c r="B270" s="278" t="s">
        <v>2788</v>
      </c>
      <c r="C270" s="279" t="s">
        <v>2789</v>
      </c>
    </row>
    <row r="271" spans="1:3">
      <c r="A271" s="501">
        <v>249</v>
      </c>
      <c r="B271" s="278" t="s">
        <v>2790</v>
      </c>
      <c r="C271" s="279" t="s">
        <v>2791</v>
      </c>
    </row>
    <row r="272" spans="1:3">
      <c r="A272" s="501">
        <v>250</v>
      </c>
      <c r="B272" s="278" t="s">
        <v>2792</v>
      </c>
      <c r="C272" s="279" t="s">
        <v>2793</v>
      </c>
    </row>
    <row r="273" spans="1:3">
      <c r="A273" s="501">
        <v>251</v>
      </c>
      <c r="B273" s="278" t="s">
        <v>2794</v>
      </c>
      <c r="C273" s="279" t="s">
        <v>2795</v>
      </c>
    </row>
    <row r="274" spans="1:3">
      <c r="A274" s="501">
        <v>252</v>
      </c>
      <c r="B274" s="278" t="s">
        <v>2796</v>
      </c>
      <c r="C274" s="279" t="s">
        <v>2797</v>
      </c>
    </row>
    <row r="275" spans="1:3">
      <c r="A275" s="501">
        <v>253</v>
      </c>
      <c r="B275" s="278" t="s">
        <v>799</v>
      </c>
      <c r="C275" s="279" t="s">
        <v>790</v>
      </c>
    </row>
    <row r="276" spans="1:3">
      <c r="A276" s="501">
        <v>254</v>
      </c>
      <c r="B276" s="288" t="s">
        <v>802</v>
      </c>
      <c r="C276" s="287" t="s">
        <v>2798</v>
      </c>
    </row>
    <row r="277" spans="1:3">
      <c r="A277" s="501">
        <v>255</v>
      </c>
      <c r="B277" s="278" t="s">
        <v>797</v>
      </c>
      <c r="C277" s="279" t="s">
        <v>798</v>
      </c>
    </row>
    <row r="278" spans="1:3">
      <c r="A278" s="501">
        <v>256</v>
      </c>
      <c r="B278" s="278" t="s">
        <v>809</v>
      </c>
      <c r="C278" s="279" t="s">
        <v>801</v>
      </c>
    </row>
    <row r="279" spans="1:3">
      <c r="A279" s="501">
        <v>257</v>
      </c>
      <c r="B279" s="278" t="s">
        <v>804</v>
      </c>
      <c r="C279" s="279" t="s">
        <v>805</v>
      </c>
    </row>
    <row r="280" spans="1:3">
      <c r="A280" s="501">
        <v>258</v>
      </c>
      <c r="B280" s="278" t="s">
        <v>807</v>
      </c>
      <c r="C280" s="279" t="s">
        <v>808</v>
      </c>
    </row>
    <row r="281" spans="1:3">
      <c r="A281" s="501">
        <v>259</v>
      </c>
      <c r="B281" s="278" t="s">
        <v>810</v>
      </c>
      <c r="C281" s="279" t="s">
        <v>811</v>
      </c>
    </row>
    <row r="282" spans="1:3">
      <c r="A282" s="501">
        <v>260</v>
      </c>
      <c r="B282" s="278" t="s">
        <v>813</v>
      </c>
      <c r="C282" s="279" t="s">
        <v>814</v>
      </c>
    </row>
    <row r="283" spans="1:3">
      <c r="A283" s="501">
        <v>261</v>
      </c>
      <c r="B283" s="278" t="s">
        <v>815</v>
      </c>
      <c r="C283" s="279" t="s">
        <v>816</v>
      </c>
    </row>
    <row r="284" spans="1:3">
      <c r="A284" s="501">
        <v>262</v>
      </c>
      <c r="B284" s="278" t="s">
        <v>825</v>
      </c>
      <c r="C284" s="279" t="s">
        <v>819</v>
      </c>
    </row>
    <row r="285" spans="1:3">
      <c r="A285" s="501">
        <v>263</v>
      </c>
      <c r="B285" s="278" t="s">
        <v>821</v>
      </c>
      <c r="C285" s="279" t="s">
        <v>822</v>
      </c>
    </row>
    <row r="286" spans="1:3">
      <c r="A286" s="501">
        <v>264</v>
      </c>
      <c r="B286" s="278" t="s">
        <v>830</v>
      </c>
      <c r="C286" s="279" t="s">
        <v>824</v>
      </c>
    </row>
    <row r="287" spans="1:3">
      <c r="A287" s="501">
        <v>265</v>
      </c>
      <c r="B287" s="278" t="s">
        <v>833</v>
      </c>
      <c r="C287" s="279" t="s">
        <v>827</v>
      </c>
    </row>
    <row r="288" spans="1:3">
      <c r="A288" s="501">
        <v>266</v>
      </c>
      <c r="B288" s="278" t="s">
        <v>836</v>
      </c>
      <c r="C288" s="279" t="s">
        <v>829</v>
      </c>
    </row>
    <row r="289" spans="1:3">
      <c r="A289" s="501">
        <v>267</v>
      </c>
      <c r="B289" s="278" t="s">
        <v>839</v>
      </c>
      <c r="C289" s="279" t="s">
        <v>840</v>
      </c>
    </row>
    <row r="290" spans="1:3">
      <c r="A290" s="501">
        <v>268</v>
      </c>
      <c r="B290" s="278" t="s">
        <v>844</v>
      </c>
      <c r="C290" s="279" t="s">
        <v>838</v>
      </c>
    </row>
    <row r="291" spans="1:3">
      <c r="A291" s="501">
        <v>269</v>
      </c>
      <c r="B291" s="278" t="s">
        <v>847</v>
      </c>
      <c r="C291" s="279" t="s">
        <v>843</v>
      </c>
    </row>
    <row r="292" spans="1:3">
      <c r="A292" s="501">
        <v>270</v>
      </c>
      <c r="B292" s="288" t="s">
        <v>851</v>
      </c>
      <c r="C292" s="287" t="s">
        <v>852</v>
      </c>
    </row>
    <row r="293" spans="1:3">
      <c r="A293" s="501">
        <v>271</v>
      </c>
      <c r="B293" s="260" t="s">
        <v>845</v>
      </c>
      <c r="C293" s="160" t="s">
        <v>2799</v>
      </c>
    </row>
    <row r="294" spans="1:3">
      <c r="A294" s="501">
        <v>272</v>
      </c>
      <c r="B294" s="260" t="s">
        <v>869</v>
      </c>
      <c r="C294" s="160" t="s">
        <v>2800</v>
      </c>
    </row>
    <row r="295" spans="1:3">
      <c r="A295" s="501">
        <v>273</v>
      </c>
      <c r="B295" s="260" t="s">
        <v>882</v>
      </c>
      <c r="C295" s="160" t="s">
        <v>2801</v>
      </c>
    </row>
    <row r="296" spans="1:3">
      <c r="A296" s="501">
        <v>274</v>
      </c>
      <c r="B296" s="260" t="s">
        <v>890</v>
      </c>
      <c r="C296" s="160" t="s">
        <v>2802</v>
      </c>
    </row>
    <row r="297" spans="1:3">
      <c r="A297" s="501">
        <v>275</v>
      </c>
      <c r="B297" s="260" t="s">
        <v>919</v>
      </c>
      <c r="C297" s="287" t="s">
        <v>2803</v>
      </c>
    </row>
    <row r="298" spans="1:3">
      <c r="A298" s="501">
        <v>276</v>
      </c>
      <c r="B298" s="260" t="s">
        <v>921</v>
      </c>
      <c r="C298" s="287" t="s">
        <v>2804</v>
      </c>
    </row>
    <row r="299" spans="1:3">
      <c r="A299" s="501">
        <v>277</v>
      </c>
      <c r="B299" s="260" t="s">
        <v>925</v>
      </c>
      <c r="C299" s="287" t="s">
        <v>2805</v>
      </c>
    </row>
    <row r="300" spans="1:3">
      <c r="A300" s="501">
        <v>278</v>
      </c>
      <c r="B300" s="260" t="s">
        <v>934</v>
      </c>
      <c r="C300" s="287" t="s">
        <v>2806</v>
      </c>
    </row>
    <row r="301" spans="1:3">
      <c r="A301" s="501">
        <v>279</v>
      </c>
      <c r="B301" s="260" t="s">
        <v>939</v>
      </c>
      <c r="C301" s="287" t="s">
        <v>2807</v>
      </c>
    </row>
    <row r="302" spans="1:3">
      <c r="A302" s="501">
        <v>280</v>
      </c>
      <c r="B302" s="260" t="s">
        <v>945</v>
      </c>
      <c r="C302" s="287" t="s">
        <v>946</v>
      </c>
    </row>
    <row r="303" spans="1:3" ht="15" customHeight="1">
      <c r="A303" s="501">
        <v>281</v>
      </c>
      <c r="B303" s="288" t="s">
        <v>949</v>
      </c>
      <c r="C303" s="287" t="s">
        <v>929</v>
      </c>
    </row>
    <row r="304" spans="1:3" ht="16.5" customHeight="1">
      <c r="A304" s="501">
        <v>282</v>
      </c>
      <c r="B304" s="288" t="s">
        <v>951</v>
      </c>
      <c r="C304" s="287" t="s">
        <v>952</v>
      </c>
    </row>
    <row r="305" spans="1:3">
      <c r="A305" s="501">
        <v>283</v>
      </c>
      <c r="B305" s="288" t="s">
        <v>955</v>
      </c>
      <c r="C305" s="287" t="s">
        <v>956</v>
      </c>
    </row>
    <row r="306" spans="1:3">
      <c r="A306" s="501">
        <v>284</v>
      </c>
      <c r="B306" s="288" t="s">
        <v>958</v>
      </c>
      <c r="C306" s="287" t="s">
        <v>959</v>
      </c>
    </row>
    <row r="307" spans="1:3">
      <c r="A307" s="501">
        <v>285</v>
      </c>
      <c r="B307" s="288" t="s">
        <v>961</v>
      </c>
      <c r="C307" s="287" t="s">
        <v>962</v>
      </c>
    </row>
    <row r="308" spans="1:3" ht="15.75" customHeight="1">
      <c r="A308" s="501">
        <v>286</v>
      </c>
      <c r="B308" s="288" t="s">
        <v>964</v>
      </c>
      <c r="C308" s="287" t="s">
        <v>954</v>
      </c>
    </row>
    <row r="309" spans="1:3" ht="16.5" customHeight="1">
      <c r="A309" s="501">
        <v>287</v>
      </c>
      <c r="B309" s="278" t="s">
        <v>967</v>
      </c>
      <c r="C309" s="279" t="s">
        <v>968</v>
      </c>
    </row>
    <row r="310" spans="1:3">
      <c r="A310" s="501">
        <v>288</v>
      </c>
      <c r="B310" s="278" t="s">
        <v>982</v>
      </c>
      <c r="C310" s="279" t="s">
        <v>983</v>
      </c>
    </row>
    <row r="311" spans="1:3" ht="15.75" customHeight="1">
      <c r="A311" s="501">
        <v>289</v>
      </c>
      <c r="B311" s="278" t="s">
        <v>982</v>
      </c>
      <c r="C311" s="279" t="s">
        <v>983</v>
      </c>
    </row>
    <row r="312" spans="1:3">
      <c r="A312" s="501">
        <v>290</v>
      </c>
      <c r="B312" s="278" t="s">
        <v>987</v>
      </c>
      <c r="C312" s="279" t="s">
        <v>988</v>
      </c>
    </row>
    <row r="313" spans="1:3">
      <c r="A313" s="501">
        <v>291</v>
      </c>
      <c r="B313" s="278" t="s">
        <v>989</v>
      </c>
      <c r="C313" s="279" t="s">
        <v>990</v>
      </c>
    </row>
    <row r="314" spans="1:3">
      <c r="A314" s="501">
        <v>292</v>
      </c>
      <c r="B314" s="278" t="s">
        <v>991</v>
      </c>
      <c r="C314" s="279" t="s">
        <v>992</v>
      </c>
    </row>
    <row r="315" spans="1:3">
      <c r="A315" s="501">
        <v>293</v>
      </c>
      <c r="B315" s="278" t="s">
        <v>993</v>
      </c>
      <c r="C315" s="279" t="s">
        <v>994</v>
      </c>
    </row>
    <row r="316" spans="1:3">
      <c r="A316" s="501">
        <v>294</v>
      </c>
      <c r="B316" s="278" t="s">
        <v>995</v>
      </c>
      <c r="C316" s="279" t="s">
        <v>996</v>
      </c>
    </row>
    <row r="317" spans="1:3">
      <c r="A317" s="501">
        <v>295</v>
      </c>
      <c r="B317" s="278" t="s">
        <v>997</v>
      </c>
      <c r="C317" s="279" t="s">
        <v>998</v>
      </c>
    </row>
    <row r="318" spans="1:3">
      <c r="A318" s="501">
        <v>296</v>
      </c>
      <c r="B318" s="278" t="s">
        <v>999</v>
      </c>
      <c r="C318" s="279" t="s">
        <v>1000</v>
      </c>
    </row>
    <row r="319" spans="1:3">
      <c r="A319" s="501">
        <v>297</v>
      </c>
      <c r="B319" s="278" t="s">
        <v>1001</v>
      </c>
      <c r="C319" s="279" t="s">
        <v>1002</v>
      </c>
    </row>
    <row r="320" spans="1:3">
      <c r="A320" s="501">
        <v>298</v>
      </c>
      <c r="B320" s="278" t="s">
        <v>1003</v>
      </c>
      <c r="C320" s="279" t="s">
        <v>1004</v>
      </c>
    </row>
    <row r="321" spans="1:3">
      <c r="A321" s="501">
        <v>299</v>
      </c>
      <c r="B321" s="278" t="s">
        <v>1005</v>
      </c>
      <c r="C321" s="279" t="s">
        <v>1006</v>
      </c>
    </row>
    <row r="322" spans="1:3">
      <c r="A322" s="501">
        <v>300</v>
      </c>
      <c r="B322" s="278" t="s">
        <v>1007</v>
      </c>
      <c r="C322" s="279" t="s">
        <v>1008</v>
      </c>
    </row>
    <row r="323" spans="1:3" ht="14.25" customHeight="1">
      <c r="A323" s="501">
        <v>301</v>
      </c>
      <c r="B323" s="278" t="s">
        <v>1009</v>
      </c>
      <c r="C323" s="279" t="s">
        <v>1010</v>
      </c>
    </row>
    <row r="324" spans="1:3">
      <c r="A324" s="501">
        <v>302</v>
      </c>
      <c r="B324" s="278" t="s">
        <v>1011</v>
      </c>
      <c r="C324" s="279" t="s">
        <v>1012</v>
      </c>
    </row>
    <row r="325" spans="1:3">
      <c r="A325" s="501">
        <v>303</v>
      </c>
      <c r="B325" s="278" t="s">
        <v>1013</v>
      </c>
      <c r="C325" s="279" t="s">
        <v>1014</v>
      </c>
    </row>
    <row r="326" spans="1:3">
      <c r="A326" s="501">
        <v>304</v>
      </c>
      <c r="B326" s="278" t="s">
        <v>1015</v>
      </c>
      <c r="C326" s="279" t="s">
        <v>1016</v>
      </c>
    </row>
    <row r="327" spans="1:3">
      <c r="A327" s="501">
        <v>305</v>
      </c>
      <c r="B327" s="278" t="s">
        <v>1017</v>
      </c>
      <c r="C327" s="279" t="s">
        <v>1018</v>
      </c>
    </row>
    <row r="328" spans="1:3">
      <c r="A328" s="501">
        <v>306</v>
      </c>
      <c r="B328" s="278" t="s">
        <v>1019</v>
      </c>
      <c r="C328" s="279" t="s">
        <v>1020</v>
      </c>
    </row>
    <row r="329" spans="1:3">
      <c r="A329" s="501">
        <v>307</v>
      </c>
      <c r="B329" s="278" t="s">
        <v>1021</v>
      </c>
      <c r="C329" s="279" t="s">
        <v>1022</v>
      </c>
    </row>
    <row r="330" spans="1:3">
      <c r="A330" s="290"/>
      <c r="B330" s="290"/>
      <c r="C330" s="291" t="s">
        <v>957</v>
      </c>
    </row>
    <row r="331" spans="1:3">
      <c r="A331" s="261"/>
      <c r="B331" s="261"/>
      <c r="C331" s="257" t="s">
        <v>960</v>
      </c>
    </row>
    <row r="332" spans="1:3">
      <c r="A332" s="501">
        <v>308</v>
      </c>
      <c r="B332" s="71" t="s">
        <v>55</v>
      </c>
      <c r="C332" s="33" t="s">
        <v>1027</v>
      </c>
    </row>
    <row r="333" spans="1:3">
      <c r="A333" s="501">
        <v>309</v>
      </c>
      <c r="B333" s="71" t="s">
        <v>1028</v>
      </c>
      <c r="C333" s="33" t="s">
        <v>1029</v>
      </c>
    </row>
    <row r="334" spans="1:3">
      <c r="A334" s="501">
        <v>310</v>
      </c>
      <c r="B334" s="71" t="s">
        <v>1032</v>
      </c>
      <c r="C334" s="33" t="s">
        <v>966</v>
      </c>
    </row>
    <row r="335" spans="1:3">
      <c r="A335" s="501">
        <v>311</v>
      </c>
      <c r="B335" s="71" t="s">
        <v>1035</v>
      </c>
      <c r="C335" s="33" t="s">
        <v>1024</v>
      </c>
    </row>
    <row r="336" spans="1:3">
      <c r="A336" s="501">
        <v>312</v>
      </c>
      <c r="B336" s="71" t="s">
        <v>1037</v>
      </c>
      <c r="C336" s="33" t="s">
        <v>1038</v>
      </c>
    </row>
    <row r="337" spans="1:3">
      <c r="A337" s="501">
        <v>313</v>
      </c>
      <c r="B337" s="71" t="s">
        <v>1025</v>
      </c>
      <c r="C337" s="33" t="s">
        <v>1026</v>
      </c>
    </row>
    <row r="338" spans="1:3">
      <c r="A338" s="501">
        <v>314</v>
      </c>
      <c r="B338" s="292" t="s">
        <v>1041</v>
      </c>
      <c r="C338" s="293" t="s">
        <v>1042</v>
      </c>
    </row>
    <row r="339" spans="1:3">
      <c r="A339" s="501">
        <v>315</v>
      </c>
      <c r="B339" s="71" t="s">
        <v>1033</v>
      </c>
      <c r="C339" s="33" t="s">
        <v>1044</v>
      </c>
    </row>
    <row r="340" spans="1:3">
      <c r="A340" s="501">
        <v>316</v>
      </c>
      <c r="B340" s="71" t="s">
        <v>1045</v>
      </c>
      <c r="C340" s="33" t="s">
        <v>1046</v>
      </c>
    </row>
    <row r="341" spans="1:3">
      <c r="A341" s="261"/>
      <c r="B341" s="261"/>
      <c r="C341" s="257" t="s">
        <v>1047</v>
      </c>
    </row>
    <row r="342" spans="1:3" ht="15.75" customHeight="1">
      <c r="A342" s="501">
        <v>317</v>
      </c>
      <c r="B342" s="71" t="s">
        <v>1048</v>
      </c>
      <c r="C342" s="33" t="s">
        <v>1049</v>
      </c>
    </row>
    <row r="343" spans="1:3">
      <c r="A343" s="501">
        <v>318</v>
      </c>
      <c r="B343" s="71" t="s">
        <v>1050</v>
      </c>
      <c r="C343" s="33" t="s">
        <v>1051</v>
      </c>
    </row>
    <row r="344" spans="1:3" ht="30">
      <c r="A344" s="501">
        <v>319</v>
      </c>
      <c r="B344" s="71" t="s">
        <v>1052</v>
      </c>
      <c r="C344" s="33" t="s">
        <v>87</v>
      </c>
    </row>
    <row r="345" spans="1:3" ht="15.75" customHeight="1">
      <c r="A345" s="501">
        <v>320</v>
      </c>
      <c r="B345" s="71" t="s">
        <v>1053</v>
      </c>
      <c r="C345" s="33" t="s">
        <v>1054</v>
      </c>
    </row>
    <row r="346" spans="1:3" ht="15.75" customHeight="1">
      <c r="A346" s="501">
        <v>321</v>
      </c>
      <c r="B346" s="71" t="s">
        <v>1055</v>
      </c>
      <c r="C346" s="33" t="s">
        <v>1056</v>
      </c>
    </row>
    <row r="347" spans="1:3">
      <c r="A347" s="501">
        <v>322</v>
      </c>
      <c r="B347" s="71" t="s">
        <v>1057</v>
      </c>
      <c r="C347" s="33" t="s">
        <v>1058</v>
      </c>
    </row>
    <row r="348" spans="1:3">
      <c r="A348" s="501">
        <v>323</v>
      </c>
      <c r="B348" s="71" t="s">
        <v>1059</v>
      </c>
      <c r="C348" s="33" t="s">
        <v>1060</v>
      </c>
    </row>
    <row r="349" spans="1:3">
      <c r="A349" s="501">
        <v>324</v>
      </c>
      <c r="B349" s="71" t="s">
        <v>1061</v>
      </c>
      <c r="C349" s="33" t="s">
        <v>1062</v>
      </c>
    </row>
    <row r="350" spans="1:3">
      <c r="A350" s="501">
        <v>325</v>
      </c>
      <c r="B350" s="71" t="s">
        <v>1063</v>
      </c>
      <c r="C350" s="33" t="s">
        <v>1064</v>
      </c>
    </row>
    <row r="351" spans="1:3">
      <c r="A351" s="501">
        <v>326</v>
      </c>
      <c r="B351" s="71" t="s">
        <v>1065</v>
      </c>
      <c r="C351" s="33" t="s">
        <v>1066</v>
      </c>
    </row>
    <row r="352" spans="1:3">
      <c r="A352" s="501">
        <v>327</v>
      </c>
      <c r="B352" s="71" t="s">
        <v>1067</v>
      </c>
      <c r="C352" s="33" t="s">
        <v>1068</v>
      </c>
    </row>
    <row r="353" spans="1:3" ht="17.25" customHeight="1">
      <c r="A353" s="501">
        <v>328</v>
      </c>
      <c r="B353" s="71" t="s">
        <v>1069</v>
      </c>
      <c r="C353" s="33" t="s">
        <v>1070</v>
      </c>
    </row>
    <row r="354" spans="1:3" ht="17.25" customHeight="1">
      <c r="A354" s="501">
        <v>329</v>
      </c>
      <c r="B354" s="71" t="s">
        <v>1071</v>
      </c>
      <c r="C354" s="33" t="s">
        <v>1072</v>
      </c>
    </row>
    <row r="355" spans="1:3" ht="17.25" customHeight="1">
      <c r="A355" s="501">
        <v>330</v>
      </c>
      <c r="B355" s="71" t="s">
        <v>1073</v>
      </c>
      <c r="C355" s="33" t="s">
        <v>1074</v>
      </c>
    </row>
    <row r="356" spans="1:3" ht="17.25" customHeight="1">
      <c r="A356" s="501">
        <v>331</v>
      </c>
      <c r="B356" s="71" t="s">
        <v>1075</v>
      </c>
      <c r="C356" s="33" t="s">
        <v>1076</v>
      </c>
    </row>
    <row r="357" spans="1:3" ht="17.25" customHeight="1">
      <c r="A357" s="501">
        <v>332</v>
      </c>
      <c r="B357" s="71" t="s">
        <v>1077</v>
      </c>
      <c r="C357" s="33" t="s">
        <v>1078</v>
      </c>
    </row>
    <row r="358" spans="1:3">
      <c r="A358" s="501">
        <v>333</v>
      </c>
      <c r="B358" s="71" t="s">
        <v>1079</v>
      </c>
      <c r="C358" s="33" t="s">
        <v>1080</v>
      </c>
    </row>
    <row r="359" spans="1:3">
      <c r="A359" s="501">
        <v>334</v>
      </c>
      <c r="B359" s="71" t="s">
        <v>1081</v>
      </c>
      <c r="C359" s="33" t="s">
        <v>1082</v>
      </c>
    </row>
    <row r="360" spans="1:3">
      <c r="A360" s="501">
        <v>335</v>
      </c>
      <c r="B360" s="71" t="s">
        <v>1083</v>
      </c>
      <c r="C360" s="33" t="s">
        <v>1084</v>
      </c>
    </row>
    <row r="361" spans="1:3">
      <c r="A361" s="501">
        <v>336</v>
      </c>
      <c r="B361" s="71" t="s">
        <v>1085</v>
      </c>
      <c r="C361" s="33" t="s">
        <v>1086</v>
      </c>
    </row>
    <row r="362" spans="1:3">
      <c r="A362" s="501">
        <v>337</v>
      </c>
      <c r="B362" s="71" t="s">
        <v>1087</v>
      </c>
      <c r="C362" s="33" t="s">
        <v>1088</v>
      </c>
    </row>
    <row r="363" spans="1:3">
      <c r="A363" s="501">
        <v>338</v>
      </c>
      <c r="B363" s="71" t="s">
        <v>1089</v>
      </c>
      <c r="C363" s="33" t="s">
        <v>1090</v>
      </c>
    </row>
    <row r="364" spans="1:3">
      <c r="A364" s="501">
        <v>339</v>
      </c>
      <c r="B364" s="71" t="s">
        <v>1091</v>
      </c>
      <c r="C364" s="33" t="s">
        <v>1092</v>
      </c>
    </row>
    <row r="365" spans="1:3">
      <c r="A365" s="501">
        <v>340</v>
      </c>
      <c r="B365" s="71" t="s">
        <v>1093</v>
      </c>
      <c r="C365" s="33" t="s">
        <v>1094</v>
      </c>
    </row>
    <row r="366" spans="1:3">
      <c r="A366" s="501">
        <v>341</v>
      </c>
      <c r="B366" s="71" t="s">
        <v>1095</v>
      </c>
      <c r="C366" s="33" t="s">
        <v>1096</v>
      </c>
    </row>
    <row r="367" spans="1:3">
      <c r="A367" s="501">
        <v>342</v>
      </c>
      <c r="B367" s="71" t="s">
        <v>1097</v>
      </c>
      <c r="C367" s="33" t="s">
        <v>1098</v>
      </c>
    </row>
    <row r="368" spans="1:3">
      <c r="A368" s="501">
        <v>343</v>
      </c>
      <c r="B368" s="71" t="s">
        <v>1099</v>
      </c>
      <c r="C368" s="33" t="s">
        <v>1100</v>
      </c>
    </row>
    <row r="369" spans="1:3">
      <c r="A369" s="501">
        <v>344</v>
      </c>
      <c r="B369" s="71" t="s">
        <v>1101</v>
      </c>
      <c r="C369" s="33" t="s">
        <v>1102</v>
      </c>
    </row>
    <row r="370" spans="1:3">
      <c r="A370" s="501">
        <v>345</v>
      </c>
      <c r="B370" s="71" t="s">
        <v>1103</v>
      </c>
      <c r="C370" s="33" t="s">
        <v>1104</v>
      </c>
    </row>
    <row r="371" spans="1:3">
      <c r="A371" s="501">
        <v>346</v>
      </c>
      <c r="B371" s="71" t="s">
        <v>1105</v>
      </c>
      <c r="C371" s="33" t="s">
        <v>1106</v>
      </c>
    </row>
    <row r="372" spans="1:3">
      <c r="A372" s="501">
        <v>347</v>
      </c>
      <c r="B372" s="71" t="s">
        <v>1107</v>
      </c>
      <c r="C372" s="33" t="s">
        <v>1108</v>
      </c>
    </row>
    <row r="373" spans="1:3">
      <c r="A373" s="501">
        <v>348</v>
      </c>
      <c r="B373" s="71" t="s">
        <v>1109</v>
      </c>
      <c r="C373" s="33" t="s">
        <v>1110</v>
      </c>
    </row>
    <row r="374" spans="1:3">
      <c r="A374" s="501">
        <v>349</v>
      </c>
      <c r="B374" s="71" t="s">
        <v>1111</v>
      </c>
      <c r="C374" s="33" t="s">
        <v>1112</v>
      </c>
    </row>
    <row r="375" spans="1:3">
      <c r="A375" s="501">
        <v>350</v>
      </c>
      <c r="B375" s="71" t="s">
        <v>1113</v>
      </c>
      <c r="C375" s="33" t="s">
        <v>1114</v>
      </c>
    </row>
    <row r="376" spans="1:3">
      <c r="A376" s="501">
        <v>351</v>
      </c>
      <c r="B376" s="71" t="s">
        <v>1115</v>
      </c>
      <c r="C376" s="33" t="s">
        <v>1116</v>
      </c>
    </row>
    <row r="377" spans="1:3" ht="17.25" customHeight="1">
      <c r="A377" s="501">
        <v>352</v>
      </c>
      <c r="B377" s="71" t="s">
        <v>1117</v>
      </c>
      <c r="C377" s="33" t="s">
        <v>1118</v>
      </c>
    </row>
    <row r="378" spans="1:3">
      <c r="A378" s="501">
        <v>353</v>
      </c>
      <c r="B378" s="71" t="s">
        <v>1119</v>
      </c>
      <c r="C378" s="33" t="s">
        <v>1120</v>
      </c>
    </row>
    <row r="379" spans="1:3">
      <c r="A379" s="501">
        <v>354</v>
      </c>
      <c r="B379" s="71" t="s">
        <v>1121</v>
      </c>
      <c r="C379" s="33" t="s">
        <v>1122</v>
      </c>
    </row>
    <row r="380" spans="1:3">
      <c r="A380" s="501">
        <v>355</v>
      </c>
      <c r="B380" s="71" t="s">
        <v>1123</v>
      </c>
      <c r="C380" s="33" t="s">
        <v>1124</v>
      </c>
    </row>
    <row r="381" spans="1:3">
      <c r="A381" s="501">
        <v>356</v>
      </c>
      <c r="B381" s="71" t="s">
        <v>1125</v>
      </c>
      <c r="C381" s="33" t="s">
        <v>1126</v>
      </c>
    </row>
    <row r="382" spans="1:3">
      <c r="A382" s="501">
        <v>357</v>
      </c>
      <c r="B382" s="71" t="s">
        <v>1127</v>
      </c>
      <c r="C382" s="33" t="s">
        <v>1128</v>
      </c>
    </row>
    <row r="383" spans="1:3">
      <c r="A383" s="501">
        <v>358</v>
      </c>
      <c r="B383" s="71" t="s">
        <v>1129</v>
      </c>
      <c r="C383" s="33" t="s">
        <v>1130</v>
      </c>
    </row>
    <row r="384" spans="1:3">
      <c r="A384" s="501">
        <v>359</v>
      </c>
      <c r="B384" s="71" t="s">
        <v>1131</v>
      </c>
      <c r="C384" s="33" t="s">
        <v>1132</v>
      </c>
    </row>
    <row r="385" spans="1:3">
      <c r="A385" s="261"/>
      <c r="B385" s="261"/>
      <c r="C385" s="257" t="s">
        <v>1036</v>
      </c>
    </row>
    <row r="386" spans="1:3">
      <c r="A386" s="501">
        <v>360</v>
      </c>
      <c r="B386" s="71" t="s">
        <v>1135</v>
      </c>
      <c r="C386" s="33" t="s">
        <v>1136</v>
      </c>
    </row>
    <row r="387" spans="1:3">
      <c r="A387" s="501">
        <v>361</v>
      </c>
      <c r="B387" s="71" t="s">
        <v>1137</v>
      </c>
      <c r="C387" s="33" t="s">
        <v>1138</v>
      </c>
    </row>
    <row r="388" spans="1:3">
      <c r="A388" s="501">
        <v>362</v>
      </c>
      <c r="B388" s="71" t="s">
        <v>1139</v>
      </c>
      <c r="C388" s="33" t="s">
        <v>1140</v>
      </c>
    </row>
    <row r="389" spans="1:3">
      <c r="A389" s="501">
        <v>363</v>
      </c>
      <c r="B389" s="71" t="s">
        <v>84</v>
      </c>
      <c r="C389" s="33" t="s">
        <v>1143</v>
      </c>
    </row>
    <row r="390" spans="1:3">
      <c r="A390" s="501">
        <v>364</v>
      </c>
      <c r="B390" s="71" t="s">
        <v>1144</v>
      </c>
      <c r="C390" s="33" t="s">
        <v>1145</v>
      </c>
    </row>
    <row r="391" spans="1:3" ht="14.25" customHeight="1">
      <c r="A391" s="261"/>
      <c r="B391" s="261"/>
      <c r="C391" s="257" t="s">
        <v>1043</v>
      </c>
    </row>
    <row r="392" spans="1:3" ht="17.25" customHeight="1">
      <c r="A392" s="501">
        <v>365</v>
      </c>
      <c r="B392" s="269" t="s">
        <v>1148</v>
      </c>
      <c r="C392" s="33" t="s">
        <v>63</v>
      </c>
    </row>
    <row r="393" spans="1:3">
      <c r="A393" s="501">
        <v>366</v>
      </c>
      <c r="B393" s="269" t="s">
        <v>1151</v>
      </c>
      <c r="C393" s="33" t="s">
        <v>1152</v>
      </c>
    </row>
    <row r="394" spans="1:3" ht="15.75" customHeight="1">
      <c r="A394" s="501">
        <v>367</v>
      </c>
      <c r="B394" s="269" t="s">
        <v>64</v>
      </c>
      <c r="C394" s="33" t="s">
        <v>65</v>
      </c>
    </row>
    <row r="395" spans="1:3" ht="15.75" customHeight="1">
      <c r="A395" s="501">
        <v>368</v>
      </c>
      <c r="B395" s="71" t="s">
        <v>1153</v>
      </c>
      <c r="C395" s="33" t="s">
        <v>1142</v>
      </c>
    </row>
    <row r="396" spans="1:3" ht="15.75" customHeight="1">
      <c r="A396" s="501">
        <v>369</v>
      </c>
      <c r="B396" s="71" t="s">
        <v>82</v>
      </c>
      <c r="C396" s="33" t="s">
        <v>91</v>
      </c>
    </row>
    <row r="397" spans="1:3" ht="15.75" customHeight="1">
      <c r="A397" s="501">
        <v>370</v>
      </c>
      <c r="B397" s="269" t="s">
        <v>1156</v>
      </c>
      <c r="C397" s="33" t="s">
        <v>1157</v>
      </c>
    </row>
    <row r="398" spans="1:3" ht="15.75" customHeight="1">
      <c r="A398" s="501">
        <v>371</v>
      </c>
      <c r="B398" s="269" t="s">
        <v>1158</v>
      </c>
      <c r="C398" s="33" t="s">
        <v>1159</v>
      </c>
    </row>
    <row r="399" spans="1:3" ht="15.75" customHeight="1">
      <c r="A399" s="501">
        <v>372</v>
      </c>
      <c r="B399" s="269" t="s">
        <v>1160</v>
      </c>
      <c r="C399" s="33" t="s">
        <v>1161</v>
      </c>
    </row>
    <row r="400" spans="1:3" ht="15.75" customHeight="1">
      <c r="A400" s="501">
        <v>373</v>
      </c>
      <c r="B400" s="269" t="s">
        <v>1162</v>
      </c>
      <c r="C400" s="33" t="s">
        <v>1163</v>
      </c>
    </row>
    <row r="401" spans="1:3" ht="15.75" customHeight="1">
      <c r="A401" s="501">
        <v>374</v>
      </c>
      <c r="B401" s="292" t="s">
        <v>1164</v>
      </c>
      <c r="C401" s="293" t="s">
        <v>1165</v>
      </c>
    </row>
    <row r="402" spans="1:3" ht="15.75" customHeight="1">
      <c r="A402" s="501">
        <v>375</v>
      </c>
      <c r="B402" s="269" t="s">
        <v>1166</v>
      </c>
      <c r="C402" s="33" t="s">
        <v>1167</v>
      </c>
    </row>
    <row r="403" spans="1:3" ht="15.75" customHeight="1">
      <c r="A403" s="501">
        <v>376</v>
      </c>
      <c r="B403" s="269" t="s">
        <v>1168</v>
      </c>
      <c r="C403" s="33" t="s">
        <v>1169</v>
      </c>
    </row>
    <row r="404" spans="1:3" ht="15.75" customHeight="1">
      <c r="A404" s="501">
        <v>377</v>
      </c>
      <c r="B404" s="269" t="s">
        <v>1170</v>
      </c>
      <c r="C404" s="33" t="s">
        <v>1171</v>
      </c>
    </row>
    <row r="405" spans="1:3" ht="15.75" customHeight="1">
      <c r="A405" s="501">
        <v>378</v>
      </c>
      <c r="B405" s="269" t="s">
        <v>1172</v>
      </c>
      <c r="C405" s="33" t="s">
        <v>1173</v>
      </c>
    </row>
    <row r="406" spans="1:3" ht="15.75" customHeight="1">
      <c r="A406" s="501">
        <v>379</v>
      </c>
      <c r="B406" s="269" t="s">
        <v>1174</v>
      </c>
      <c r="C406" s="33" t="s">
        <v>1175</v>
      </c>
    </row>
    <row r="407" spans="1:3" ht="15.75" customHeight="1">
      <c r="A407" s="261"/>
      <c r="B407" s="261"/>
      <c r="C407" s="257" t="s">
        <v>1176</v>
      </c>
    </row>
    <row r="408" spans="1:3" ht="15.75" customHeight="1">
      <c r="A408" s="501">
        <v>380</v>
      </c>
      <c r="B408" s="275" t="s">
        <v>53</v>
      </c>
      <c r="C408" s="33" t="s">
        <v>126</v>
      </c>
    </row>
    <row r="409" spans="1:3" ht="15.75" customHeight="1">
      <c r="A409" s="501">
        <v>381</v>
      </c>
      <c r="B409" s="71" t="s">
        <v>1179</v>
      </c>
      <c r="C409" s="33" t="s">
        <v>1180</v>
      </c>
    </row>
    <row r="410" spans="1:3" ht="15.75" customHeight="1">
      <c r="A410" s="501">
        <v>382</v>
      </c>
      <c r="B410" s="275" t="s">
        <v>1183</v>
      </c>
      <c r="C410" s="33" t="s">
        <v>1184</v>
      </c>
    </row>
    <row r="411" spans="1:3" ht="15.75" customHeight="1">
      <c r="A411" s="501">
        <v>383</v>
      </c>
      <c r="B411" s="71" t="s">
        <v>134</v>
      </c>
      <c r="C411" s="33" t="s">
        <v>135</v>
      </c>
    </row>
    <row r="412" spans="1:3" ht="15.75" customHeight="1">
      <c r="A412" s="501">
        <v>384</v>
      </c>
      <c r="B412" s="275" t="s">
        <v>1188</v>
      </c>
      <c r="C412" s="33" t="s">
        <v>1189</v>
      </c>
    </row>
    <row r="413" spans="1:3" ht="15.75" customHeight="1">
      <c r="A413" s="501">
        <v>385</v>
      </c>
      <c r="B413" s="275" t="s">
        <v>1190</v>
      </c>
      <c r="C413" s="33" t="s">
        <v>1191</v>
      </c>
    </row>
    <row r="414" spans="1:3" ht="15.75" customHeight="1">
      <c r="A414" s="501">
        <v>386</v>
      </c>
      <c r="B414" s="275" t="s">
        <v>1192</v>
      </c>
      <c r="C414" s="33" t="s">
        <v>1193</v>
      </c>
    </row>
    <row r="415" spans="1:3" ht="15.75" customHeight="1">
      <c r="A415" s="501">
        <v>387</v>
      </c>
      <c r="B415" s="275" t="s">
        <v>1194</v>
      </c>
      <c r="C415" s="33" t="s">
        <v>1195</v>
      </c>
    </row>
    <row r="416" spans="1:3" ht="15.75" customHeight="1">
      <c r="A416" s="501">
        <v>388</v>
      </c>
      <c r="B416" s="275" t="s">
        <v>1196</v>
      </c>
      <c r="C416" s="33" t="s">
        <v>1197</v>
      </c>
    </row>
    <row r="417" spans="1:3" ht="15.75" customHeight="1">
      <c r="A417" s="501">
        <v>389</v>
      </c>
      <c r="B417" s="79" t="s">
        <v>2808</v>
      </c>
      <c r="C417" s="79" t="s">
        <v>1199</v>
      </c>
    </row>
    <row r="418" spans="1:3" ht="15.75" customHeight="1">
      <c r="A418" s="501">
        <v>390</v>
      </c>
      <c r="B418" s="79" t="s">
        <v>1200</v>
      </c>
      <c r="C418" s="79" t="s">
        <v>1201</v>
      </c>
    </row>
    <row r="419" spans="1:3" ht="15.75" customHeight="1">
      <c r="A419" s="501">
        <v>391</v>
      </c>
      <c r="B419" s="79" t="s">
        <v>1202</v>
      </c>
      <c r="C419" s="79" t="s">
        <v>1203</v>
      </c>
    </row>
    <row r="420" spans="1:3" ht="15.75" customHeight="1">
      <c r="A420" s="501">
        <v>392</v>
      </c>
      <c r="B420" s="79" t="s">
        <v>1204</v>
      </c>
      <c r="C420" s="79" t="s">
        <v>1205</v>
      </c>
    </row>
    <row r="421" spans="1:3" ht="15.75" customHeight="1">
      <c r="A421" s="501">
        <v>393</v>
      </c>
      <c r="B421" s="79" t="s">
        <v>1206</v>
      </c>
      <c r="C421" s="79" t="s">
        <v>1207</v>
      </c>
    </row>
    <row r="422" spans="1:3" ht="15.75" customHeight="1">
      <c r="A422" s="261"/>
      <c r="B422" s="261"/>
      <c r="C422" s="257" t="s">
        <v>1185</v>
      </c>
    </row>
    <row r="423" spans="1:3" ht="15.75" customHeight="1">
      <c r="A423" s="501">
        <v>394</v>
      </c>
      <c r="B423" s="275" t="s">
        <v>1210</v>
      </c>
      <c r="C423" s="33" t="s">
        <v>1211</v>
      </c>
    </row>
    <row r="424" spans="1:3" ht="15.75" customHeight="1">
      <c r="A424" s="501">
        <v>395</v>
      </c>
      <c r="B424" s="275" t="s">
        <v>1212</v>
      </c>
      <c r="C424" s="33" t="s">
        <v>1213</v>
      </c>
    </row>
    <row r="425" spans="1:3" ht="15.75" customHeight="1">
      <c r="A425" s="501">
        <v>396</v>
      </c>
      <c r="B425" s="275" t="s">
        <v>59</v>
      </c>
      <c r="C425" s="33" t="s">
        <v>60</v>
      </c>
    </row>
    <row r="426" spans="1:3" ht="15.75" customHeight="1">
      <c r="A426" s="501">
        <v>397</v>
      </c>
      <c r="B426" s="275" t="s">
        <v>1218</v>
      </c>
      <c r="C426" s="33" t="s">
        <v>1219</v>
      </c>
    </row>
    <row r="427" spans="1:3" ht="15.75" customHeight="1">
      <c r="A427" s="501">
        <v>398</v>
      </c>
      <c r="B427" s="275" t="s">
        <v>1220</v>
      </c>
      <c r="C427" s="33" t="s">
        <v>1221</v>
      </c>
    </row>
    <row r="428" spans="1:3" ht="15.75" customHeight="1">
      <c r="A428" s="501">
        <v>399</v>
      </c>
      <c r="B428" s="275" t="s">
        <v>1224</v>
      </c>
      <c r="C428" s="33" t="s">
        <v>1225</v>
      </c>
    </row>
    <row r="429" spans="1:3" ht="15.75" customHeight="1">
      <c r="A429" s="501">
        <v>400</v>
      </c>
      <c r="B429" s="275" t="s">
        <v>1226</v>
      </c>
      <c r="C429" s="33" t="s">
        <v>1227</v>
      </c>
    </row>
    <row r="430" spans="1:3" ht="15.75" customHeight="1">
      <c r="A430" s="501">
        <v>401</v>
      </c>
      <c r="B430" s="275" t="s">
        <v>57</v>
      </c>
      <c r="C430" s="33" t="s">
        <v>58</v>
      </c>
    </row>
    <row r="431" spans="1:3" ht="15.75" customHeight="1">
      <c r="A431" s="501">
        <v>402</v>
      </c>
      <c r="B431" s="275" t="s">
        <v>1230</v>
      </c>
      <c r="C431" s="33" t="s">
        <v>1231</v>
      </c>
    </row>
    <row r="432" spans="1:3" ht="15.75" customHeight="1">
      <c r="A432" s="501">
        <v>403</v>
      </c>
      <c r="B432" s="275" t="s">
        <v>1232</v>
      </c>
      <c r="C432" s="33" t="s">
        <v>1233</v>
      </c>
    </row>
    <row r="433" spans="1:3" ht="15.75" customHeight="1">
      <c r="A433" s="501">
        <v>404</v>
      </c>
      <c r="B433" s="275" t="s">
        <v>1235</v>
      </c>
      <c r="C433" s="33" t="s">
        <v>1236</v>
      </c>
    </row>
    <row r="434" spans="1:3" ht="15.75" customHeight="1">
      <c r="A434" s="501">
        <v>405</v>
      </c>
      <c r="B434" s="275" t="s">
        <v>1239</v>
      </c>
      <c r="C434" s="33" t="s">
        <v>1240</v>
      </c>
    </row>
    <row r="435" spans="1:3" ht="15.75" customHeight="1">
      <c r="A435" s="501">
        <v>406</v>
      </c>
      <c r="B435" s="275" t="s">
        <v>1228</v>
      </c>
      <c r="C435" s="33" t="s">
        <v>1243</v>
      </c>
    </row>
    <row r="436" spans="1:3" ht="15.75" customHeight="1">
      <c r="A436" s="501">
        <v>407</v>
      </c>
      <c r="B436" s="275" t="s">
        <v>1216</v>
      </c>
      <c r="C436" s="33" t="s">
        <v>1217</v>
      </c>
    </row>
    <row r="437" spans="1:3" ht="15.75" customHeight="1">
      <c r="A437" s="501">
        <v>408</v>
      </c>
      <c r="B437" s="275" t="s">
        <v>1222</v>
      </c>
      <c r="C437" s="33" t="s">
        <v>1223</v>
      </c>
    </row>
    <row r="438" spans="1:3" ht="15.75" customHeight="1">
      <c r="A438" s="501">
        <v>409</v>
      </c>
      <c r="B438" s="275" t="s">
        <v>1237</v>
      </c>
      <c r="C438" s="33" t="s">
        <v>1238</v>
      </c>
    </row>
    <row r="439" spans="1:3" ht="15.75" customHeight="1">
      <c r="A439" s="501">
        <v>410</v>
      </c>
      <c r="B439" s="275" t="s">
        <v>1241</v>
      </c>
      <c r="C439" s="33" t="s">
        <v>1252</v>
      </c>
    </row>
    <row r="440" spans="1:3">
      <c r="A440" s="501">
        <v>411</v>
      </c>
      <c r="B440" s="275" t="s">
        <v>1254</v>
      </c>
      <c r="C440" s="33" t="s">
        <v>1255</v>
      </c>
    </row>
    <row r="441" spans="1:3">
      <c r="A441" s="501">
        <v>412</v>
      </c>
      <c r="B441" s="275" t="s">
        <v>1214</v>
      </c>
      <c r="C441" s="33" t="s">
        <v>1258</v>
      </c>
    </row>
    <row r="442" spans="1:3">
      <c r="A442" s="501">
        <v>413</v>
      </c>
      <c r="B442" s="275" t="s">
        <v>1259</v>
      </c>
      <c r="C442" s="33" t="s">
        <v>1260</v>
      </c>
    </row>
    <row r="443" spans="1:3">
      <c r="A443" s="501">
        <v>414</v>
      </c>
      <c r="B443" s="275" t="s">
        <v>1261</v>
      </c>
      <c r="C443" s="33" t="s">
        <v>1263</v>
      </c>
    </row>
    <row r="444" spans="1:3">
      <c r="A444" s="501">
        <v>415</v>
      </c>
      <c r="B444" s="275" t="s">
        <v>1266</v>
      </c>
      <c r="C444" s="33" t="s">
        <v>1267</v>
      </c>
    </row>
    <row r="445" spans="1:3">
      <c r="A445" s="501">
        <v>416</v>
      </c>
      <c r="B445" s="275" t="s">
        <v>1268</v>
      </c>
      <c r="C445" s="33" t="s">
        <v>1269</v>
      </c>
    </row>
    <row r="446" spans="1:3">
      <c r="A446" s="501">
        <v>417</v>
      </c>
      <c r="B446" s="275" t="s">
        <v>1270</v>
      </c>
      <c r="C446" s="33" t="s">
        <v>1271</v>
      </c>
    </row>
    <row r="447" spans="1:3">
      <c r="A447" s="501">
        <v>418</v>
      </c>
      <c r="B447" s="275" t="s">
        <v>1272</v>
      </c>
      <c r="C447" s="33" t="s">
        <v>1273</v>
      </c>
    </row>
    <row r="448" spans="1:3">
      <c r="A448" s="501">
        <v>419</v>
      </c>
      <c r="B448" s="292" t="s">
        <v>1274</v>
      </c>
      <c r="C448" s="293" t="s">
        <v>1275</v>
      </c>
    </row>
    <row r="449" spans="1:3">
      <c r="A449" s="501">
        <v>420</v>
      </c>
      <c r="B449" s="275" t="s">
        <v>1276</v>
      </c>
      <c r="C449" s="33" t="s">
        <v>1277</v>
      </c>
    </row>
    <row r="450" spans="1:3">
      <c r="A450" s="501">
        <v>421</v>
      </c>
      <c r="B450" s="275" t="s">
        <v>1278</v>
      </c>
      <c r="C450" s="33" t="s">
        <v>1279</v>
      </c>
    </row>
    <row r="451" spans="1:3">
      <c r="A451" s="501">
        <v>422</v>
      </c>
      <c r="B451" s="275" t="s">
        <v>1280</v>
      </c>
      <c r="C451" s="33" t="s">
        <v>1281</v>
      </c>
    </row>
    <row r="452" spans="1:3">
      <c r="A452" s="501">
        <v>423</v>
      </c>
      <c r="B452" s="275" t="s">
        <v>1282</v>
      </c>
      <c r="C452" s="33" t="s">
        <v>1283</v>
      </c>
    </row>
    <row r="453" spans="1:3">
      <c r="A453" s="501">
        <v>424</v>
      </c>
      <c r="B453" s="275" t="s">
        <v>1284</v>
      </c>
      <c r="C453" s="33" t="s">
        <v>1285</v>
      </c>
    </row>
    <row r="454" spans="1:3">
      <c r="A454" s="501">
        <v>425</v>
      </c>
      <c r="B454" s="275" t="s">
        <v>1286</v>
      </c>
      <c r="C454" s="33" t="s">
        <v>1287</v>
      </c>
    </row>
    <row r="455" spans="1:3">
      <c r="A455" s="501">
        <v>426</v>
      </c>
      <c r="B455" s="275" t="s">
        <v>1288</v>
      </c>
      <c r="C455" s="33" t="s">
        <v>1289</v>
      </c>
    </row>
    <row r="456" spans="1:3">
      <c r="A456" s="501">
        <v>427</v>
      </c>
      <c r="B456" s="275" t="s">
        <v>1290</v>
      </c>
      <c r="C456" s="33" t="s">
        <v>1291</v>
      </c>
    </row>
    <row r="457" spans="1:3">
      <c r="A457" s="501">
        <v>428</v>
      </c>
      <c r="B457" s="275" t="s">
        <v>1292</v>
      </c>
      <c r="C457" s="33" t="s">
        <v>1293</v>
      </c>
    </row>
    <row r="458" spans="1:3">
      <c r="A458" s="501">
        <v>429</v>
      </c>
      <c r="B458" s="275" t="s">
        <v>1181</v>
      </c>
      <c r="C458" s="33" t="s">
        <v>1182</v>
      </c>
    </row>
    <row r="459" spans="1:3">
      <c r="A459" s="261"/>
      <c r="B459" s="261"/>
      <c r="C459" s="257" t="s">
        <v>1296</v>
      </c>
    </row>
    <row r="460" spans="1:3">
      <c r="A460" s="501">
        <v>430</v>
      </c>
      <c r="B460" s="275" t="s">
        <v>1298</v>
      </c>
      <c r="C460" s="272" t="s">
        <v>1299</v>
      </c>
    </row>
    <row r="461" spans="1:3">
      <c r="A461" s="501">
        <v>431</v>
      </c>
      <c r="B461" s="269" t="s">
        <v>1300</v>
      </c>
      <c r="C461" s="272" t="s">
        <v>1301</v>
      </c>
    </row>
    <row r="462" spans="1:3">
      <c r="A462" s="501">
        <v>432</v>
      </c>
      <c r="B462" s="269" t="s">
        <v>1302</v>
      </c>
      <c r="C462" s="272" t="s">
        <v>1295</v>
      </c>
    </row>
    <row r="463" spans="1:3">
      <c r="A463" s="501">
        <v>433</v>
      </c>
      <c r="B463" s="269" t="s">
        <v>1303</v>
      </c>
      <c r="C463" s="272" t="s">
        <v>1304</v>
      </c>
    </row>
    <row r="464" spans="1:3">
      <c r="A464" s="501">
        <v>434</v>
      </c>
      <c r="B464" s="269" t="s">
        <v>1305</v>
      </c>
      <c r="C464" s="272" t="s">
        <v>1306</v>
      </c>
    </row>
    <row r="465" spans="1:3">
      <c r="A465" s="501">
        <v>435</v>
      </c>
      <c r="B465" s="269" t="s">
        <v>1308</v>
      </c>
      <c r="C465" s="272" t="s">
        <v>1309</v>
      </c>
    </row>
    <row r="466" spans="1:3">
      <c r="A466" s="501">
        <v>436</v>
      </c>
      <c r="B466" s="269" t="s">
        <v>1310</v>
      </c>
      <c r="C466" s="272" t="s">
        <v>1311</v>
      </c>
    </row>
    <row r="467" spans="1:3">
      <c r="A467" s="261"/>
      <c r="B467" s="261"/>
      <c r="C467" s="294" t="s">
        <v>1314</v>
      </c>
    </row>
    <row r="468" spans="1:3">
      <c r="A468" s="501">
        <v>437</v>
      </c>
      <c r="B468" s="275" t="s">
        <v>1315</v>
      </c>
      <c r="C468" s="295" t="s">
        <v>1316</v>
      </c>
    </row>
    <row r="469" spans="1:3">
      <c r="A469" s="501">
        <v>438</v>
      </c>
      <c r="B469" s="275" t="s">
        <v>1317</v>
      </c>
      <c r="C469" s="295" t="s">
        <v>1318</v>
      </c>
    </row>
    <row r="470" spans="1:3">
      <c r="A470" s="501">
        <v>439</v>
      </c>
      <c r="B470" s="296" t="s">
        <v>1319</v>
      </c>
      <c r="C470" s="297" t="s">
        <v>1320</v>
      </c>
    </row>
    <row r="471" spans="1:3">
      <c r="A471" s="501">
        <v>440</v>
      </c>
      <c r="B471" s="296" t="s">
        <v>1321</v>
      </c>
      <c r="C471" s="297" t="s">
        <v>1322</v>
      </c>
    </row>
    <row r="472" spans="1:3">
      <c r="A472" s="501">
        <v>441</v>
      </c>
      <c r="B472" s="296" t="s">
        <v>1323</v>
      </c>
      <c r="C472" s="297" t="s">
        <v>1324</v>
      </c>
    </row>
    <row r="473" spans="1:3">
      <c r="A473" s="501">
        <v>442</v>
      </c>
      <c r="B473" s="296" t="s">
        <v>1325</v>
      </c>
      <c r="C473" s="297" t="s">
        <v>1326</v>
      </c>
    </row>
    <row r="474" spans="1:3">
      <c r="A474" s="501">
        <v>443</v>
      </c>
      <c r="B474" s="296" t="s">
        <v>1327</v>
      </c>
      <c r="C474" s="297" t="s">
        <v>1328</v>
      </c>
    </row>
    <row r="475" spans="1:3">
      <c r="A475" s="501">
        <v>444</v>
      </c>
      <c r="B475" s="296" t="s">
        <v>1330</v>
      </c>
      <c r="C475" s="297" t="s">
        <v>1331</v>
      </c>
    </row>
    <row r="476" spans="1:3">
      <c r="A476" s="501">
        <v>445</v>
      </c>
      <c r="B476" s="296" t="s">
        <v>1332</v>
      </c>
      <c r="C476" s="297" t="s">
        <v>1333</v>
      </c>
    </row>
    <row r="477" spans="1:3">
      <c r="A477" s="501">
        <v>446</v>
      </c>
      <c r="B477" s="296" t="s">
        <v>1334</v>
      </c>
      <c r="C477" s="297" t="s">
        <v>1335</v>
      </c>
    </row>
    <row r="478" spans="1:3">
      <c r="A478" s="501">
        <v>447</v>
      </c>
      <c r="B478" s="296" t="s">
        <v>1336</v>
      </c>
      <c r="C478" s="297" t="s">
        <v>1337</v>
      </c>
    </row>
    <row r="479" spans="1:3">
      <c r="A479" s="501">
        <v>448</v>
      </c>
      <c r="B479" s="296" t="s">
        <v>1338</v>
      </c>
      <c r="C479" s="297" t="s">
        <v>1339</v>
      </c>
    </row>
    <row r="480" spans="1:3">
      <c r="A480" s="501">
        <v>449</v>
      </c>
      <c r="B480" s="292" t="s">
        <v>1340</v>
      </c>
      <c r="C480" s="298" t="s">
        <v>1341</v>
      </c>
    </row>
    <row r="481" spans="1:3">
      <c r="A481" s="501">
        <v>450</v>
      </c>
      <c r="B481" s="296" t="s">
        <v>1342</v>
      </c>
      <c r="C481" s="297" t="s">
        <v>1343</v>
      </c>
    </row>
    <row r="482" spans="1:3">
      <c r="A482" s="501">
        <v>451</v>
      </c>
      <c r="B482" s="296" t="s">
        <v>1344</v>
      </c>
      <c r="C482" s="297" t="s">
        <v>1345</v>
      </c>
    </row>
    <row r="483" spans="1:3">
      <c r="A483" s="261"/>
      <c r="B483" s="261"/>
      <c r="C483" s="257" t="s">
        <v>1307</v>
      </c>
    </row>
    <row r="484" spans="1:3">
      <c r="A484" s="501">
        <v>452</v>
      </c>
      <c r="B484" s="275" t="s">
        <v>1347</v>
      </c>
      <c r="C484" s="33" t="s">
        <v>1348</v>
      </c>
    </row>
    <row r="485" spans="1:3">
      <c r="A485" s="501">
        <v>453</v>
      </c>
      <c r="B485" s="275" t="s">
        <v>1349</v>
      </c>
      <c r="C485" s="33" t="s">
        <v>1350</v>
      </c>
    </row>
    <row r="486" spans="1:3">
      <c r="A486" s="501">
        <v>454</v>
      </c>
      <c r="B486" s="275" t="s">
        <v>1351</v>
      </c>
      <c r="C486" s="33" t="s">
        <v>1352</v>
      </c>
    </row>
    <row r="487" spans="1:3">
      <c r="A487" s="501">
        <v>455</v>
      </c>
      <c r="B487" s="275" t="s">
        <v>1353</v>
      </c>
      <c r="C487" s="33" t="s">
        <v>1354</v>
      </c>
    </row>
    <row r="488" spans="1:3">
      <c r="A488" s="501">
        <v>456</v>
      </c>
      <c r="B488" s="275" t="s">
        <v>1312</v>
      </c>
      <c r="C488" s="33" t="s">
        <v>1313</v>
      </c>
    </row>
    <row r="489" spans="1:3">
      <c r="A489" s="501">
        <v>457</v>
      </c>
      <c r="B489" s="275" t="s">
        <v>1357</v>
      </c>
      <c r="C489" s="33" t="s">
        <v>1358</v>
      </c>
    </row>
    <row r="490" spans="1:3">
      <c r="A490" s="501">
        <v>458</v>
      </c>
      <c r="B490" s="275" t="s">
        <v>1361</v>
      </c>
      <c r="C490" s="33" t="s">
        <v>1362</v>
      </c>
    </row>
    <row r="491" spans="1:3">
      <c r="A491" s="501">
        <v>459</v>
      </c>
      <c r="B491" s="275" t="s">
        <v>1363</v>
      </c>
      <c r="C491" s="33" t="s">
        <v>1364</v>
      </c>
    </row>
    <row r="492" spans="1:3">
      <c r="A492" s="501">
        <v>460</v>
      </c>
      <c r="B492" s="275" t="s">
        <v>1365</v>
      </c>
      <c r="C492" s="33" t="s">
        <v>1366</v>
      </c>
    </row>
    <row r="493" spans="1:3">
      <c r="A493" s="501">
        <v>461</v>
      </c>
      <c r="B493" s="275" t="s">
        <v>1367</v>
      </c>
      <c r="C493" s="33" t="s">
        <v>1368</v>
      </c>
    </row>
    <row r="494" spans="1:3">
      <c r="A494" s="501">
        <v>462</v>
      </c>
      <c r="B494" s="275" t="s">
        <v>1369</v>
      </c>
      <c r="C494" s="33" t="s">
        <v>1370</v>
      </c>
    </row>
    <row r="495" spans="1:3">
      <c r="A495" s="261"/>
      <c r="B495" s="299"/>
      <c r="C495" s="257" t="s">
        <v>1372</v>
      </c>
    </row>
    <row r="496" spans="1:3">
      <c r="A496" s="501">
        <v>463</v>
      </c>
      <c r="B496" s="269" t="s">
        <v>1374</v>
      </c>
      <c r="C496" s="33" t="s">
        <v>1147</v>
      </c>
    </row>
    <row r="497" spans="1:3">
      <c r="A497" s="501">
        <v>464</v>
      </c>
      <c r="B497" s="269" t="s">
        <v>1375</v>
      </c>
      <c r="C497" s="33" t="s">
        <v>1356</v>
      </c>
    </row>
    <row r="498" spans="1:3">
      <c r="A498" s="501">
        <v>465</v>
      </c>
      <c r="B498" s="269" t="s">
        <v>1376</v>
      </c>
      <c r="C498" s="33" t="s">
        <v>1360</v>
      </c>
    </row>
    <row r="499" spans="1:3">
      <c r="A499" s="261"/>
      <c r="B499" s="299"/>
      <c r="C499" s="257" t="s">
        <v>1379</v>
      </c>
    </row>
    <row r="500" spans="1:3">
      <c r="A500" s="501">
        <v>466</v>
      </c>
      <c r="B500" s="269" t="s">
        <v>1380</v>
      </c>
      <c r="C500" s="160" t="s">
        <v>1381</v>
      </c>
    </row>
    <row r="501" spans="1:3">
      <c r="A501" s="501">
        <v>467</v>
      </c>
      <c r="B501" s="269" t="s">
        <v>1382</v>
      </c>
      <c r="C501" s="160" t="s">
        <v>1383</v>
      </c>
    </row>
    <row r="502" spans="1:3">
      <c r="A502" s="501">
        <v>468</v>
      </c>
      <c r="B502" s="269" t="s">
        <v>1382</v>
      </c>
      <c r="C502" s="160" t="s">
        <v>1384</v>
      </c>
    </row>
    <row r="503" spans="1:3">
      <c r="A503" s="501">
        <v>469</v>
      </c>
      <c r="B503" s="269" t="s">
        <v>1382</v>
      </c>
      <c r="C503" s="160" t="s">
        <v>1385</v>
      </c>
    </row>
    <row r="504" spans="1:3" ht="15.75">
      <c r="A504" s="501">
        <v>470</v>
      </c>
      <c r="B504" s="266" t="s">
        <v>2809</v>
      </c>
      <c r="C504" s="160" t="s">
        <v>1386</v>
      </c>
    </row>
    <row r="505" spans="1:3">
      <c r="A505" s="501">
        <v>471</v>
      </c>
      <c r="B505" s="71" t="s">
        <v>1387</v>
      </c>
      <c r="C505" s="160" t="s">
        <v>1388</v>
      </c>
    </row>
    <row r="506" spans="1:3">
      <c r="A506" s="261"/>
      <c r="B506" s="299"/>
      <c r="C506" s="257" t="s">
        <v>1389</v>
      </c>
    </row>
    <row r="507" spans="1:3">
      <c r="A507" s="501">
        <v>472</v>
      </c>
      <c r="B507" s="269" t="s">
        <v>1390</v>
      </c>
      <c r="C507" s="33" t="s">
        <v>1391</v>
      </c>
    </row>
    <row r="508" spans="1:3">
      <c r="A508" s="501">
        <v>473</v>
      </c>
      <c r="B508" s="269" t="s">
        <v>1392</v>
      </c>
      <c r="C508" s="33" t="s">
        <v>1393</v>
      </c>
    </row>
    <row r="509" spans="1:3">
      <c r="A509" s="501">
        <v>474</v>
      </c>
      <c r="B509" s="269" t="s">
        <v>1394</v>
      </c>
      <c r="C509" s="33" t="s">
        <v>1395</v>
      </c>
    </row>
    <row r="510" spans="1:3">
      <c r="A510" s="501">
        <v>475</v>
      </c>
      <c r="B510" s="269" t="s">
        <v>1396</v>
      </c>
      <c r="C510" s="33" t="s">
        <v>1397</v>
      </c>
    </row>
    <row r="511" spans="1:3">
      <c r="A511" s="501">
        <v>476</v>
      </c>
      <c r="B511" s="269" t="s">
        <v>1398</v>
      </c>
      <c r="C511" s="33" t="s">
        <v>1399</v>
      </c>
    </row>
    <row r="512" spans="1:3">
      <c r="A512" s="501">
        <v>477</v>
      </c>
      <c r="B512" s="269" t="s">
        <v>1400</v>
      </c>
      <c r="C512" s="33" t="s">
        <v>1401</v>
      </c>
    </row>
    <row r="513" spans="1:3">
      <c r="A513" s="501">
        <v>478</v>
      </c>
      <c r="B513" s="269" t="s">
        <v>1402</v>
      </c>
      <c r="C513" s="33" t="s">
        <v>1403</v>
      </c>
    </row>
    <row r="514" spans="1:3">
      <c r="A514" s="501">
        <v>479</v>
      </c>
      <c r="B514" s="269" t="s">
        <v>1404</v>
      </c>
      <c r="C514" s="33" t="s">
        <v>1405</v>
      </c>
    </row>
    <row r="515" spans="1:3">
      <c r="A515" s="501">
        <v>480</v>
      </c>
      <c r="B515" s="269" t="s">
        <v>1406</v>
      </c>
      <c r="C515" s="33" t="s">
        <v>1407</v>
      </c>
    </row>
    <row r="516" spans="1:3">
      <c r="A516" s="501">
        <v>481</v>
      </c>
      <c r="B516" s="269" t="s">
        <v>1408</v>
      </c>
      <c r="C516" s="33" t="s">
        <v>1409</v>
      </c>
    </row>
    <row r="517" spans="1:3">
      <c r="A517" s="501">
        <v>482</v>
      </c>
      <c r="B517" s="269" t="s">
        <v>1410</v>
      </c>
      <c r="C517" s="33" t="s">
        <v>1411</v>
      </c>
    </row>
    <row r="518" spans="1:3">
      <c r="A518" s="501">
        <v>483</v>
      </c>
      <c r="B518" s="269" t="s">
        <v>1412</v>
      </c>
      <c r="C518" s="33" t="s">
        <v>1397</v>
      </c>
    </row>
    <row r="519" spans="1:3">
      <c r="A519" s="501">
        <v>484</v>
      </c>
      <c r="B519" s="269" t="s">
        <v>1413</v>
      </c>
      <c r="C519" s="33" t="s">
        <v>1414</v>
      </c>
    </row>
    <row r="520" spans="1:3" s="85" customFormat="1">
      <c r="A520" s="501">
        <v>485</v>
      </c>
      <c r="B520" s="269" t="s">
        <v>1415</v>
      </c>
      <c r="C520" s="33" t="s">
        <v>1416</v>
      </c>
    </row>
    <row r="521" spans="1:3" s="85" customFormat="1">
      <c r="A521" s="501">
        <v>486</v>
      </c>
      <c r="B521" s="269" t="s">
        <v>1417</v>
      </c>
      <c r="C521" s="33" t="s">
        <v>1418</v>
      </c>
    </row>
    <row r="522" spans="1:3">
      <c r="A522" s="501">
        <v>487</v>
      </c>
      <c r="B522" s="269" t="s">
        <v>1419</v>
      </c>
      <c r="C522" s="33" t="s">
        <v>1420</v>
      </c>
    </row>
    <row r="523" spans="1:3">
      <c r="A523" s="501">
        <v>488</v>
      </c>
      <c r="B523" s="269" t="s">
        <v>1421</v>
      </c>
      <c r="C523" s="33" t="s">
        <v>1422</v>
      </c>
    </row>
    <row r="524" spans="1:3">
      <c r="A524" s="501">
        <v>489</v>
      </c>
      <c r="B524" s="269" t="s">
        <v>1423</v>
      </c>
      <c r="C524" s="33" t="s">
        <v>1424</v>
      </c>
    </row>
    <row r="525" spans="1:3">
      <c r="A525" s="501">
        <v>490</v>
      </c>
      <c r="B525" s="269" t="s">
        <v>1425</v>
      </c>
      <c r="C525" s="33" t="s">
        <v>1426</v>
      </c>
    </row>
    <row r="526" spans="1:3">
      <c r="A526" s="501">
        <v>491</v>
      </c>
      <c r="B526" s="269" t="s">
        <v>1427</v>
      </c>
      <c r="C526" s="33" t="s">
        <v>1428</v>
      </c>
    </row>
    <row r="527" spans="1:3">
      <c r="A527" s="261"/>
      <c r="B527" s="299"/>
      <c r="C527" s="257" t="s">
        <v>1429</v>
      </c>
    </row>
    <row r="528" spans="1:3">
      <c r="A528" s="501">
        <v>492</v>
      </c>
      <c r="B528" s="269" t="s">
        <v>1430</v>
      </c>
      <c r="C528" s="33" t="s">
        <v>1431</v>
      </c>
    </row>
    <row r="529" spans="1:3" ht="13.5" customHeight="1">
      <c r="A529" s="501">
        <v>493</v>
      </c>
      <c r="B529" s="269" t="s">
        <v>1432</v>
      </c>
      <c r="C529" s="33" t="s">
        <v>1433</v>
      </c>
    </row>
    <row r="530" spans="1:3" ht="15.75" customHeight="1">
      <c r="A530" s="501">
        <v>494</v>
      </c>
      <c r="B530" s="269" t="s">
        <v>1434</v>
      </c>
      <c r="C530" s="33" t="s">
        <v>1435</v>
      </c>
    </row>
    <row r="531" spans="1:3" ht="30">
      <c r="A531" s="501">
        <v>495</v>
      </c>
      <c r="B531" s="269" t="s">
        <v>1436</v>
      </c>
      <c r="C531" s="33" t="s">
        <v>1437</v>
      </c>
    </row>
    <row r="532" spans="1:3">
      <c r="A532" s="501">
        <v>496</v>
      </c>
      <c r="B532" s="269" t="s">
        <v>1438</v>
      </c>
      <c r="C532" s="33" t="s">
        <v>1439</v>
      </c>
    </row>
    <row r="533" spans="1:3" ht="18" customHeight="1">
      <c r="A533" s="501">
        <v>497</v>
      </c>
      <c r="B533" s="269" t="s">
        <v>1440</v>
      </c>
      <c r="C533" s="33" t="s">
        <v>1441</v>
      </c>
    </row>
    <row r="534" spans="1:3">
      <c r="A534" s="501">
        <v>498</v>
      </c>
      <c r="B534" s="269" t="s">
        <v>1442</v>
      </c>
      <c r="C534" s="33" t="s">
        <v>1443</v>
      </c>
    </row>
    <row r="535" spans="1:3">
      <c r="A535" s="501">
        <v>499</v>
      </c>
      <c r="B535" s="269" t="s">
        <v>1444</v>
      </c>
      <c r="C535" s="33" t="s">
        <v>1445</v>
      </c>
    </row>
    <row r="536" spans="1:3" ht="15.75" customHeight="1">
      <c r="A536" s="501">
        <v>500</v>
      </c>
      <c r="B536" s="269" t="s">
        <v>1446</v>
      </c>
      <c r="C536" s="33" t="s">
        <v>1447</v>
      </c>
    </row>
    <row r="537" spans="1:3" ht="30">
      <c r="A537" s="501">
        <v>501</v>
      </c>
      <c r="B537" s="269" t="s">
        <v>1448</v>
      </c>
      <c r="C537" s="33" t="s">
        <v>1449</v>
      </c>
    </row>
    <row r="538" spans="1:3" ht="30">
      <c r="A538" s="501">
        <v>502</v>
      </c>
      <c r="B538" s="269" t="s">
        <v>1450</v>
      </c>
      <c r="C538" s="33" t="s">
        <v>1451</v>
      </c>
    </row>
    <row r="539" spans="1:3" ht="30">
      <c r="A539" s="501">
        <v>503</v>
      </c>
      <c r="B539" s="269" t="s">
        <v>1452</v>
      </c>
      <c r="C539" s="33" t="s">
        <v>1453</v>
      </c>
    </row>
    <row r="540" spans="1:3">
      <c r="A540" s="501">
        <v>504</v>
      </c>
      <c r="B540" s="269" t="s">
        <v>1454</v>
      </c>
      <c r="C540" s="33" t="s">
        <v>1455</v>
      </c>
    </row>
    <row r="541" spans="1:3" ht="30">
      <c r="A541" s="501">
        <v>505</v>
      </c>
      <c r="B541" s="269" t="s">
        <v>1456</v>
      </c>
      <c r="C541" s="33" t="s">
        <v>1457</v>
      </c>
    </row>
    <row r="542" spans="1:3" ht="30">
      <c r="A542" s="501">
        <v>506</v>
      </c>
      <c r="B542" s="269" t="s">
        <v>1458</v>
      </c>
      <c r="C542" s="33" t="s">
        <v>1459</v>
      </c>
    </row>
    <row r="543" spans="1:3" ht="30">
      <c r="A543" s="501">
        <v>507</v>
      </c>
      <c r="B543" s="269" t="s">
        <v>1460</v>
      </c>
      <c r="C543" s="33" t="s">
        <v>1461</v>
      </c>
    </row>
    <row r="544" spans="1:3">
      <c r="A544" s="501">
        <v>508</v>
      </c>
      <c r="B544" s="269" t="s">
        <v>1462</v>
      </c>
      <c r="C544" s="33" t="s">
        <v>1463</v>
      </c>
    </row>
    <row r="545" spans="1:3" ht="30">
      <c r="A545" s="501">
        <v>509</v>
      </c>
      <c r="B545" s="269" t="s">
        <v>1464</v>
      </c>
      <c r="C545" s="33" t="s">
        <v>1465</v>
      </c>
    </row>
    <row r="546" spans="1:3">
      <c r="A546" s="261"/>
      <c r="B546" s="299"/>
      <c r="C546" s="257" t="s">
        <v>1466</v>
      </c>
    </row>
    <row r="547" spans="1:3">
      <c r="A547" s="501">
        <v>510</v>
      </c>
      <c r="B547" s="269" t="s">
        <v>1467</v>
      </c>
      <c r="C547" s="33" t="s">
        <v>1468</v>
      </c>
    </row>
    <row r="548" spans="1:3" ht="18.75" customHeight="1">
      <c r="A548" s="501">
        <v>511</v>
      </c>
      <c r="B548" s="269" t="s">
        <v>1469</v>
      </c>
      <c r="C548" s="33" t="s">
        <v>1470</v>
      </c>
    </row>
    <row r="549" spans="1:3" ht="30">
      <c r="A549" s="501">
        <v>512</v>
      </c>
      <c r="B549" s="259" t="s">
        <v>2810</v>
      </c>
      <c r="C549" s="160" t="s">
        <v>2811</v>
      </c>
    </row>
    <row r="550" spans="1:3">
      <c r="A550" s="501">
        <v>513</v>
      </c>
      <c r="B550" s="259" t="s">
        <v>2812</v>
      </c>
      <c r="C550" s="160" t="s">
        <v>2813</v>
      </c>
    </row>
    <row r="551" spans="1:3">
      <c r="A551" s="501">
        <v>514</v>
      </c>
      <c r="B551" s="269" t="s">
        <v>1471</v>
      </c>
      <c r="C551" s="33" t="s">
        <v>1472</v>
      </c>
    </row>
    <row r="552" spans="1:3">
      <c r="A552" s="501">
        <v>515</v>
      </c>
      <c r="B552" s="269" t="s">
        <v>1473</v>
      </c>
      <c r="C552" s="33" t="s">
        <v>1474</v>
      </c>
    </row>
    <row r="553" spans="1:3">
      <c r="A553" s="501">
        <v>516</v>
      </c>
      <c r="B553" s="269" t="s">
        <v>1475</v>
      </c>
      <c r="C553" s="33" t="s">
        <v>1476</v>
      </c>
    </row>
    <row r="554" spans="1:3" ht="17.25" customHeight="1">
      <c r="A554" s="261"/>
      <c r="B554" s="299"/>
      <c r="C554" s="257" t="s">
        <v>1477</v>
      </c>
    </row>
    <row r="555" spans="1:3" s="239" customFormat="1">
      <c r="A555" s="501">
        <v>517</v>
      </c>
      <c r="B555" s="269" t="s">
        <v>1478</v>
      </c>
      <c r="C555" s="33" t="s">
        <v>1479</v>
      </c>
    </row>
    <row r="556" spans="1:3" s="239" customFormat="1" ht="30">
      <c r="A556" s="501">
        <v>518</v>
      </c>
      <c r="B556" s="269" t="s">
        <v>1478</v>
      </c>
      <c r="C556" s="33" t="s">
        <v>1480</v>
      </c>
    </row>
    <row r="557" spans="1:3" s="239" customFormat="1">
      <c r="A557" s="501">
        <v>519</v>
      </c>
      <c r="B557" s="269" t="s">
        <v>1481</v>
      </c>
      <c r="C557" s="33" t="s">
        <v>1482</v>
      </c>
    </row>
    <row r="558" spans="1:3" s="239" customFormat="1">
      <c r="A558" s="501">
        <v>520</v>
      </c>
      <c r="B558" s="269" t="s">
        <v>1483</v>
      </c>
      <c r="C558" s="33" t="s">
        <v>1484</v>
      </c>
    </row>
    <row r="559" spans="1:3" s="239" customFormat="1">
      <c r="A559" s="261"/>
      <c r="B559" s="261"/>
      <c r="C559" s="257" t="s">
        <v>1371</v>
      </c>
    </row>
    <row r="560" spans="1:3" ht="15" customHeight="1">
      <c r="A560" s="501">
        <v>521</v>
      </c>
      <c r="B560" s="205" t="s">
        <v>1501</v>
      </c>
      <c r="C560" s="169" t="s">
        <v>1502</v>
      </c>
    </row>
    <row r="561" spans="1:3">
      <c r="A561" s="501">
        <v>522</v>
      </c>
      <c r="B561" s="205" t="s">
        <v>1505</v>
      </c>
      <c r="C561" s="169" t="s">
        <v>1506</v>
      </c>
    </row>
    <row r="562" spans="1:3">
      <c r="A562" s="501">
        <v>523</v>
      </c>
      <c r="B562" s="205" t="s">
        <v>1509</v>
      </c>
      <c r="C562" s="169" t="s">
        <v>1510</v>
      </c>
    </row>
    <row r="563" spans="1:3">
      <c r="A563" s="501">
        <v>524</v>
      </c>
      <c r="B563" s="205" t="s">
        <v>1511</v>
      </c>
      <c r="C563" s="169" t="s">
        <v>1512</v>
      </c>
    </row>
    <row r="564" spans="1:3">
      <c r="A564" s="501">
        <v>525</v>
      </c>
      <c r="B564" s="205" t="s">
        <v>1515</v>
      </c>
      <c r="C564" s="169" t="s">
        <v>1516</v>
      </c>
    </row>
    <row r="565" spans="1:3">
      <c r="A565" s="501">
        <v>526</v>
      </c>
      <c r="B565" s="205" t="s">
        <v>1519</v>
      </c>
      <c r="C565" s="169" t="s">
        <v>1520</v>
      </c>
    </row>
    <row r="566" spans="1:3">
      <c r="A566" s="501">
        <v>527</v>
      </c>
      <c r="B566" s="205" t="s">
        <v>1523</v>
      </c>
      <c r="C566" s="169" t="s">
        <v>2814</v>
      </c>
    </row>
    <row r="567" spans="1:3">
      <c r="A567" s="501">
        <v>528</v>
      </c>
      <c r="B567" s="205" t="s">
        <v>1527</v>
      </c>
      <c r="C567" s="169" t="s">
        <v>1528</v>
      </c>
    </row>
    <row r="568" spans="1:3">
      <c r="A568" s="501">
        <v>529</v>
      </c>
      <c r="B568" s="205" t="s">
        <v>1531</v>
      </c>
      <c r="C568" s="169" t="s">
        <v>1532</v>
      </c>
    </row>
    <row r="569" spans="1:3">
      <c r="A569" s="501">
        <v>530</v>
      </c>
      <c r="B569" s="205" t="s">
        <v>1535</v>
      </c>
      <c r="C569" s="169" t="s">
        <v>1536</v>
      </c>
    </row>
    <row r="570" spans="1:3">
      <c r="A570" s="501">
        <v>531</v>
      </c>
      <c r="B570" s="205" t="s">
        <v>1539</v>
      </c>
      <c r="C570" s="169" t="s">
        <v>1540</v>
      </c>
    </row>
    <row r="571" spans="1:3">
      <c r="A571" s="501">
        <v>532</v>
      </c>
      <c r="B571" s="205" t="s">
        <v>1543</v>
      </c>
      <c r="C571" s="169" t="s">
        <v>1544</v>
      </c>
    </row>
    <row r="572" spans="1:3">
      <c r="A572" s="501">
        <v>533</v>
      </c>
      <c r="B572" s="205" t="s">
        <v>433</v>
      </c>
      <c r="C572" s="169" t="s">
        <v>1547</v>
      </c>
    </row>
    <row r="573" spans="1:3">
      <c r="A573" s="501">
        <v>534</v>
      </c>
      <c r="B573" s="205" t="s">
        <v>435</v>
      </c>
      <c r="C573" s="169" t="s">
        <v>436</v>
      </c>
    </row>
    <row r="574" spans="1:3">
      <c r="A574" s="501">
        <v>535</v>
      </c>
      <c r="B574" s="205" t="s">
        <v>2815</v>
      </c>
      <c r="C574" s="169" t="s">
        <v>2816</v>
      </c>
    </row>
    <row r="575" spans="1:3">
      <c r="A575" s="501">
        <v>536</v>
      </c>
      <c r="B575" s="205" t="s">
        <v>1552</v>
      </c>
      <c r="C575" s="169" t="s">
        <v>2817</v>
      </c>
    </row>
    <row r="576" spans="1:3">
      <c r="A576" s="501">
        <v>537</v>
      </c>
      <c r="B576" s="205" t="s">
        <v>1556</v>
      </c>
      <c r="C576" s="169" t="s">
        <v>1557</v>
      </c>
    </row>
    <row r="577" spans="1:3">
      <c r="A577" s="501">
        <v>538</v>
      </c>
      <c r="B577" s="205" t="s">
        <v>1560</v>
      </c>
      <c r="C577" s="169" t="s">
        <v>1561</v>
      </c>
    </row>
    <row r="578" spans="1:3">
      <c r="A578" s="501">
        <v>539</v>
      </c>
      <c r="B578" s="205" t="s">
        <v>1564</v>
      </c>
      <c r="C578" s="169" t="s">
        <v>1565</v>
      </c>
    </row>
    <row r="579" spans="1:3">
      <c r="A579" s="501">
        <v>540</v>
      </c>
      <c r="B579" s="205" t="s">
        <v>1568</v>
      </c>
      <c r="C579" s="169" t="s">
        <v>1569</v>
      </c>
    </row>
    <row r="580" spans="1:3">
      <c r="A580" s="501">
        <v>541</v>
      </c>
      <c r="B580" s="205" t="s">
        <v>1572</v>
      </c>
      <c r="C580" s="169" t="s">
        <v>1573</v>
      </c>
    </row>
    <row r="581" spans="1:3">
      <c r="A581" s="501">
        <v>542</v>
      </c>
      <c r="B581" s="205" t="s">
        <v>1576</v>
      </c>
      <c r="C581" s="169" t="s">
        <v>1577</v>
      </c>
    </row>
    <row r="582" spans="1:3">
      <c r="A582" s="501">
        <v>543</v>
      </c>
      <c r="B582" s="205" t="s">
        <v>1580</v>
      </c>
      <c r="C582" s="169" t="s">
        <v>1581</v>
      </c>
    </row>
    <row r="583" spans="1:3" s="239" customFormat="1">
      <c r="A583" s="501">
        <v>544</v>
      </c>
      <c r="B583" s="205" t="s">
        <v>1584</v>
      </c>
      <c r="C583" s="169" t="s">
        <v>1585</v>
      </c>
    </row>
    <row r="584" spans="1:3" s="239" customFormat="1">
      <c r="A584" s="501">
        <v>545</v>
      </c>
      <c r="B584" s="205" t="s">
        <v>1588</v>
      </c>
      <c r="C584" s="169" t="s">
        <v>1589</v>
      </c>
    </row>
    <row r="585" spans="1:3" s="239" customFormat="1">
      <c r="A585" s="501">
        <v>546</v>
      </c>
      <c r="B585" s="258" t="s">
        <v>1592</v>
      </c>
      <c r="C585" s="160" t="s">
        <v>1593</v>
      </c>
    </row>
    <row r="586" spans="1:3" s="239" customFormat="1">
      <c r="A586" s="501">
        <v>547</v>
      </c>
      <c r="B586" s="258" t="s">
        <v>1596</v>
      </c>
      <c r="C586" s="160" t="s">
        <v>1587</v>
      </c>
    </row>
    <row r="587" spans="1:3" s="239" customFormat="1">
      <c r="A587" s="501">
        <v>548</v>
      </c>
      <c r="B587" s="260" t="s">
        <v>1582</v>
      </c>
      <c r="C587" s="160" t="s">
        <v>1591</v>
      </c>
    </row>
    <row r="588" spans="1:3" s="239" customFormat="1">
      <c r="A588" s="501">
        <v>549</v>
      </c>
      <c r="B588" s="260" t="s">
        <v>1586</v>
      </c>
      <c r="C588" s="160" t="s">
        <v>1595</v>
      </c>
    </row>
    <row r="589" spans="1:3" s="239" customFormat="1">
      <c r="A589" s="501">
        <v>550</v>
      </c>
      <c r="B589" s="260" t="s">
        <v>183</v>
      </c>
      <c r="C589" s="160" t="s">
        <v>188</v>
      </c>
    </row>
    <row r="590" spans="1:3" s="239" customFormat="1">
      <c r="A590" s="501">
        <v>551</v>
      </c>
      <c r="B590" s="260" t="s">
        <v>186</v>
      </c>
      <c r="C590" s="160" t="s">
        <v>190</v>
      </c>
    </row>
    <row r="591" spans="1:3" s="239" customFormat="1">
      <c r="A591" s="501">
        <v>552</v>
      </c>
      <c r="B591" s="260" t="s">
        <v>216</v>
      </c>
      <c r="C591" s="160" t="s">
        <v>224</v>
      </c>
    </row>
    <row r="592" spans="1:3" s="239" customFormat="1">
      <c r="A592" s="501">
        <v>553</v>
      </c>
      <c r="B592" s="260" t="s">
        <v>222</v>
      </c>
      <c r="C592" s="160" t="s">
        <v>227</v>
      </c>
    </row>
    <row r="593" spans="1:3" s="239" customFormat="1" ht="30">
      <c r="A593" s="501">
        <v>554</v>
      </c>
      <c r="B593" s="260" t="s">
        <v>2818</v>
      </c>
      <c r="C593" s="160" t="s">
        <v>225</v>
      </c>
    </row>
    <row r="594" spans="1:3" s="239" customFormat="1" ht="30">
      <c r="A594" s="501">
        <v>555</v>
      </c>
      <c r="B594" s="260" t="s">
        <v>2819</v>
      </c>
      <c r="C594" s="160" t="s">
        <v>2820</v>
      </c>
    </row>
    <row r="595" spans="1:3" s="239" customFormat="1">
      <c r="A595" s="501">
        <v>556</v>
      </c>
      <c r="B595" s="260" t="s">
        <v>2821</v>
      </c>
      <c r="C595" s="160" t="s">
        <v>226</v>
      </c>
    </row>
    <row r="596" spans="1:3" s="239" customFormat="1">
      <c r="A596" s="501">
        <v>557</v>
      </c>
      <c r="B596" s="260" t="s">
        <v>1599</v>
      </c>
      <c r="C596" s="160" t="s">
        <v>1608</v>
      </c>
    </row>
    <row r="597" spans="1:3" s="239" customFormat="1">
      <c r="A597" s="501">
        <v>558</v>
      </c>
      <c r="B597" s="260" t="s">
        <v>1603</v>
      </c>
      <c r="C597" s="160" t="s">
        <v>1604</v>
      </c>
    </row>
    <row r="598" spans="1:3" s="239" customFormat="1">
      <c r="A598" s="501">
        <v>559</v>
      </c>
      <c r="B598" s="205" t="s">
        <v>1614</v>
      </c>
      <c r="C598" s="169" t="s">
        <v>2822</v>
      </c>
    </row>
    <row r="599" spans="1:3" s="239" customFormat="1">
      <c r="A599" s="501">
        <v>560</v>
      </c>
      <c r="B599" s="205" t="s">
        <v>1616</v>
      </c>
      <c r="C599" s="169" t="s">
        <v>1617</v>
      </c>
    </row>
    <row r="600" spans="1:3" s="239" customFormat="1">
      <c r="A600" s="501">
        <v>561</v>
      </c>
      <c r="B600" s="259" t="s">
        <v>1618</v>
      </c>
      <c r="C600" s="160" t="s">
        <v>1619</v>
      </c>
    </row>
    <row r="601" spans="1:3" s="239" customFormat="1">
      <c r="A601" s="501">
        <v>562</v>
      </c>
      <c r="B601" s="259" t="s">
        <v>1620</v>
      </c>
      <c r="C601" s="160" t="s">
        <v>1621</v>
      </c>
    </row>
    <row r="602" spans="1:3" s="239" customFormat="1">
      <c r="A602" s="501">
        <v>563</v>
      </c>
      <c r="B602" s="259" t="s">
        <v>1622</v>
      </c>
      <c r="C602" s="160" t="s">
        <v>1623</v>
      </c>
    </row>
    <row r="603" spans="1:3" s="239" customFormat="1">
      <c r="A603" s="501">
        <v>564</v>
      </c>
      <c r="B603" s="259" t="s">
        <v>1624</v>
      </c>
      <c r="C603" s="160" t="s">
        <v>1625</v>
      </c>
    </row>
    <row r="604" spans="1:3" s="239" customFormat="1">
      <c r="A604" s="501">
        <v>565</v>
      </c>
      <c r="B604" s="259" t="s">
        <v>1633</v>
      </c>
      <c r="C604" s="160" t="s">
        <v>1634</v>
      </c>
    </row>
    <row r="605" spans="1:3" s="239" customFormat="1">
      <c r="A605" s="501">
        <v>566</v>
      </c>
      <c r="B605" s="259" t="s">
        <v>1635</v>
      </c>
      <c r="C605" s="160" t="s">
        <v>1636</v>
      </c>
    </row>
    <row r="606" spans="1:3" s="239" customFormat="1">
      <c r="A606" s="501">
        <v>567</v>
      </c>
      <c r="B606" s="259" t="s">
        <v>1637</v>
      </c>
      <c r="C606" s="160" t="s">
        <v>1638</v>
      </c>
    </row>
    <row r="607" spans="1:3" s="239" customFormat="1">
      <c r="A607" s="501">
        <v>568</v>
      </c>
      <c r="B607" s="259" t="s">
        <v>1639</v>
      </c>
      <c r="C607" s="160" t="s">
        <v>1640</v>
      </c>
    </row>
    <row r="608" spans="1:3" s="239" customFormat="1">
      <c r="A608" s="501">
        <v>569</v>
      </c>
      <c r="B608" s="259" t="s">
        <v>1641</v>
      </c>
      <c r="C608" s="160" t="s">
        <v>1642</v>
      </c>
    </row>
    <row r="609" spans="1:3" s="239" customFormat="1" ht="17.25" customHeight="1">
      <c r="A609" s="501">
        <v>570</v>
      </c>
      <c r="B609" s="259" t="s">
        <v>1643</v>
      </c>
      <c r="C609" s="160" t="s">
        <v>1644</v>
      </c>
    </row>
    <row r="610" spans="1:3" s="239" customFormat="1">
      <c r="A610" s="501">
        <v>571</v>
      </c>
      <c r="B610" s="258" t="s">
        <v>473</v>
      </c>
      <c r="C610" s="160" t="s">
        <v>474</v>
      </c>
    </row>
    <row r="611" spans="1:3" s="239" customFormat="1">
      <c r="A611" s="501">
        <v>572</v>
      </c>
      <c r="B611" s="258" t="s">
        <v>475</v>
      </c>
      <c r="C611" s="160" t="s">
        <v>478</v>
      </c>
    </row>
    <row r="612" spans="1:3">
      <c r="A612" s="501">
        <v>573</v>
      </c>
      <c r="B612" s="259" t="s">
        <v>1645</v>
      </c>
      <c r="C612" s="160" t="s">
        <v>1646</v>
      </c>
    </row>
    <row r="613" spans="1:3" ht="14.45" customHeight="1">
      <c r="A613" s="501">
        <v>574</v>
      </c>
      <c r="B613" s="259" t="s">
        <v>1647</v>
      </c>
      <c r="C613" s="160" t="s">
        <v>1648</v>
      </c>
    </row>
    <row r="614" spans="1:3">
      <c r="A614" s="501">
        <v>575</v>
      </c>
      <c r="B614" s="259" t="s">
        <v>1649</v>
      </c>
      <c r="C614" s="160" t="s">
        <v>1650</v>
      </c>
    </row>
    <row r="615" spans="1:3">
      <c r="A615" s="501">
        <v>576</v>
      </c>
      <c r="B615" s="259" t="s">
        <v>1651</v>
      </c>
      <c r="C615" s="160" t="s">
        <v>1652</v>
      </c>
    </row>
    <row r="616" spans="1:3">
      <c r="A616" s="501">
        <v>577</v>
      </c>
      <c r="B616" s="259" t="s">
        <v>2823</v>
      </c>
      <c r="C616" s="160" t="s">
        <v>1654</v>
      </c>
    </row>
    <row r="617" spans="1:3">
      <c r="A617" s="501">
        <v>578</v>
      </c>
      <c r="B617" s="259" t="s">
        <v>2824</v>
      </c>
      <c r="C617" s="160" t="s">
        <v>1656</v>
      </c>
    </row>
    <row r="618" spans="1:3">
      <c r="A618" s="501">
        <v>579</v>
      </c>
      <c r="B618" s="259" t="s">
        <v>2825</v>
      </c>
      <c r="C618" s="160" t="s">
        <v>1658</v>
      </c>
    </row>
    <row r="619" spans="1:3">
      <c r="A619" s="501">
        <v>580</v>
      </c>
      <c r="B619" s="259" t="s">
        <v>2826</v>
      </c>
      <c r="C619" s="160" t="s">
        <v>1660</v>
      </c>
    </row>
    <row r="620" spans="1:3">
      <c r="A620" s="501">
        <v>581</v>
      </c>
      <c r="B620" s="259" t="s">
        <v>2827</v>
      </c>
      <c r="C620" s="160" t="s">
        <v>1662</v>
      </c>
    </row>
    <row r="621" spans="1:3" ht="12.75" customHeight="1">
      <c r="A621" s="501">
        <v>582</v>
      </c>
      <c r="B621" s="259" t="s">
        <v>2828</v>
      </c>
      <c r="C621" s="160" t="s">
        <v>543</v>
      </c>
    </row>
    <row r="622" spans="1:3">
      <c r="A622" s="501">
        <v>583</v>
      </c>
      <c r="B622" s="259" t="s">
        <v>2829</v>
      </c>
      <c r="C622" s="160" t="s">
        <v>1665</v>
      </c>
    </row>
    <row r="623" spans="1:3" ht="15.6" customHeight="1">
      <c r="A623" s="501">
        <v>584</v>
      </c>
      <c r="B623" s="259" t="s">
        <v>2830</v>
      </c>
      <c r="C623" s="160" t="s">
        <v>1667</v>
      </c>
    </row>
    <row r="624" spans="1:3">
      <c r="A624" s="501">
        <v>585</v>
      </c>
      <c r="B624" s="258" t="s">
        <v>1668</v>
      </c>
      <c r="C624" s="160" t="s">
        <v>1669</v>
      </c>
    </row>
    <row r="625" spans="1:3">
      <c r="A625" s="501">
        <v>586</v>
      </c>
      <c r="B625" s="258" t="s">
        <v>1670</v>
      </c>
      <c r="C625" s="160" t="s">
        <v>1671</v>
      </c>
    </row>
    <row r="626" spans="1:3">
      <c r="A626" s="501">
        <v>587</v>
      </c>
      <c r="B626" s="259" t="s">
        <v>1672</v>
      </c>
      <c r="C626" s="160" t="s">
        <v>1673</v>
      </c>
    </row>
    <row r="627" spans="1:3">
      <c r="A627" s="501">
        <v>588</v>
      </c>
      <c r="B627" s="259" t="s">
        <v>1674</v>
      </c>
      <c r="C627" s="160" t="s">
        <v>1675</v>
      </c>
    </row>
    <row r="628" spans="1:3" ht="45">
      <c r="A628" s="501">
        <v>589</v>
      </c>
      <c r="B628" s="259" t="s">
        <v>1678</v>
      </c>
      <c r="C628" s="160" t="s">
        <v>2831</v>
      </c>
    </row>
    <row r="629" spans="1:3" ht="90">
      <c r="A629" s="501">
        <v>590</v>
      </c>
      <c r="B629" s="259" t="s">
        <v>3720</v>
      </c>
      <c r="C629" s="160" t="s">
        <v>3739</v>
      </c>
    </row>
    <row r="630" spans="1:3" ht="73.5" customHeight="1">
      <c r="A630" s="501">
        <v>591</v>
      </c>
      <c r="B630" s="259" t="s">
        <v>1680</v>
      </c>
      <c r="C630" s="160" t="s">
        <v>1681</v>
      </c>
    </row>
    <row r="631" spans="1:3" ht="75">
      <c r="A631" s="501">
        <v>592</v>
      </c>
      <c r="B631" s="259" t="s">
        <v>3740</v>
      </c>
      <c r="C631" s="160" t="s">
        <v>3741</v>
      </c>
    </row>
    <row r="632" spans="1:3" ht="75">
      <c r="A632" s="501">
        <v>593</v>
      </c>
      <c r="B632" s="259" t="s">
        <v>1684</v>
      </c>
      <c r="C632" s="160" t="s">
        <v>1685</v>
      </c>
    </row>
    <row r="633" spans="1:3" ht="18" customHeight="1">
      <c r="A633" s="501">
        <v>594</v>
      </c>
      <c r="B633" s="259" t="s">
        <v>1690</v>
      </c>
      <c r="C633" s="160" t="s">
        <v>1691</v>
      </c>
    </row>
    <row r="634" spans="1:3" ht="18.75" customHeight="1">
      <c r="A634" s="501">
        <v>595</v>
      </c>
      <c r="B634" s="259" t="s">
        <v>3742</v>
      </c>
      <c r="C634" s="160" t="s">
        <v>3743</v>
      </c>
    </row>
    <row r="635" spans="1:3" ht="30">
      <c r="A635" s="501">
        <v>596</v>
      </c>
      <c r="B635" s="259" t="s">
        <v>1692</v>
      </c>
      <c r="C635" s="160" t="s">
        <v>1693</v>
      </c>
    </row>
    <row r="636" spans="1:3" ht="19.5" customHeight="1">
      <c r="A636" s="501">
        <v>597</v>
      </c>
      <c r="B636" s="259" t="s">
        <v>1694</v>
      </c>
      <c r="C636" s="160" t="s">
        <v>1695</v>
      </c>
    </row>
    <row r="637" spans="1:3" ht="21" customHeight="1">
      <c r="A637" s="501">
        <v>598</v>
      </c>
      <c r="B637" s="259" t="s">
        <v>3744</v>
      </c>
      <c r="C637" s="160" t="s">
        <v>2832</v>
      </c>
    </row>
    <row r="638" spans="1:3" ht="20.25" customHeight="1">
      <c r="A638" s="501">
        <v>599</v>
      </c>
      <c r="B638" s="259" t="s">
        <v>3745</v>
      </c>
      <c r="C638" s="160" t="s">
        <v>3746</v>
      </c>
    </row>
    <row r="639" spans="1:3" ht="30">
      <c r="A639" s="501">
        <v>600</v>
      </c>
      <c r="B639" s="259" t="s">
        <v>1700</v>
      </c>
      <c r="C639" s="160" t="s">
        <v>2833</v>
      </c>
    </row>
    <row r="640" spans="1:3" ht="43.5" customHeight="1">
      <c r="A640" s="501">
        <v>601</v>
      </c>
      <c r="B640" s="259" t="s">
        <v>3720</v>
      </c>
      <c r="C640" s="160" t="s">
        <v>2834</v>
      </c>
    </row>
    <row r="641" spans="1:3">
      <c r="A641" s="501">
        <v>602</v>
      </c>
      <c r="B641" s="259" t="s">
        <v>2835</v>
      </c>
      <c r="C641" s="160" t="s">
        <v>2836</v>
      </c>
    </row>
    <row r="642" spans="1:3">
      <c r="A642" s="501">
        <v>603</v>
      </c>
      <c r="B642" s="259" t="s">
        <v>2837</v>
      </c>
      <c r="C642" s="160" t="s">
        <v>2838</v>
      </c>
    </row>
    <row r="643" spans="1:3">
      <c r="A643" s="261"/>
      <c r="B643" s="261"/>
      <c r="C643" s="257" t="s">
        <v>1709</v>
      </c>
    </row>
    <row r="644" spans="1:3">
      <c r="A644" s="501">
        <v>604</v>
      </c>
      <c r="B644" s="269" t="s">
        <v>1716</v>
      </c>
      <c r="C644" s="182" t="s">
        <v>1717</v>
      </c>
    </row>
    <row r="645" spans="1:3" ht="30">
      <c r="A645" s="501">
        <v>605</v>
      </c>
      <c r="B645" s="269" t="s">
        <v>2839</v>
      </c>
      <c r="C645" s="182" t="s">
        <v>1718</v>
      </c>
    </row>
    <row r="646" spans="1:3">
      <c r="A646" s="501">
        <v>606</v>
      </c>
      <c r="B646" s="258" t="s">
        <v>1601</v>
      </c>
      <c r="C646" s="160" t="s">
        <v>1602</v>
      </c>
    </row>
    <row r="647" spans="1:3">
      <c r="A647" s="501">
        <v>607</v>
      </c>
      <c r="B647" s="260" t="s">
        <v>1605</v>
      </c>
      <c r="C647" s="160" t="s">
        <v>1606</v>
      </c>
    </row>
    <row r="648" spans="1:3">
      <c r="A648" s="261"/>
      <c r="B648" s="261"/>
      <c r="C648" s="257" t="s">
        <v>1609</v>
      </c>
    </row>
    <row r="649" spans="1:3">
      <c r="A649" s="501">
        <v>608</v>
      </c>
      <c r="B649" s="260" t="s">
        <v>1737</v>
      </c>
      <c r="C649" s="160" t="s">
        <v>2840</v>
      </c>
    </row>
    <row r="650" spans="1:3">
      <c r="A650" s="501">
        <v>609</v>
      </c>
      <c r="B650" s="259" t="s">
        <v>1745</v>
      </c>
      <c r="C650" s="160" t="s">
        <v>1746</v>
      </c>
    </row>
    <row r="651" spans="1:3" ht="15.6" customHeight="1">
      <c r="A651" s="501">
        <v>610</v>
      </c>
      <c r="B651" s="259" t="s">
        <v>1747</v>
      </c>
      <c r="C651" s="160" t="s">
        <v>1748</v>
      </c>
    </row>
    <row r="652" spans="1:3" ht="15.6" customHeight="1">
      <c r="A652" s="501">
        <v>611</v>
      </c>
      <c r="B652" s="259" t="s">
        <v>1749</v>
      </c>
      <c r="C652" s="160" t="s">
        <v>1750</v>
      </c>
    </row>
    <row r="653" spans="1:3" ht="15.6" customHeight="1">
      <c r="A653" s="501">
        <v>612</v>
      </c>
      <c r="B653" s="259" t="s">
        <v>1751</v>
      </c>
      <c r="C653" s="267" t="s">
        <v>1752</v>
      </c>
    </row>
    <row r="654" spans="1:3" ht="15.6" customHeight="1">
      <c r="A654" s="501">
        <v>613</v>
      </c>
      <c r="B654" s="259" t="s">
        <v>1753</v>
      </c>
      <c r="C654" s="160" t="s">
        <v>1754</v>
      </c>
    </row>
    <row r="655" spans="1:3" ht="15.6" customHeight="1">
      <c r="A655" s="501">
        <v>614</v>
      </c>
      <c r="B655" s="259" t="s">
        <v>1755</v>
      </c>
      <c r="C655" s="160" t="s">
        <v>1756</v>
      </c>
    </row>
    <row r="656" spans="1:3" ht="15.6" customHeight="1">
      <c r="A656" s="501">
        <v>615</v>
      </c>
      <c r="B656" s="259" t="s">
        <v>1757</v>
      </c>
      <c r="C656" s="160" t="s">
        <v>1758</v>
      </c>
    </row>
    <row r="657" spans="1:3">
      <c r="A657" s="501">
        <v>616</v>
      </c>
      <c r="B657" s="259" t="s">
        <v>1759</v>
      </c>
      <c r="C657" s="160" t="s">
        <v>1760</v>
      </c>
    </row>
    <row r="658" spans="1:3" ht="15" customHeight="1">
      <c r="A658" s="501">
        <v>617</v>
      </c>
      <c r="B658" s="259" t="s">
        <v>1763</v>
      </c>
      <c r="C658" s="160" t="s">
        <v>1764</v>
      </c>
    </row>
    <row r="659" spans="1:3" ht="15" customHeight="1">
      <c r="A659" s="501">
        <v>618</v>
      </c>
      <c r="B659" s="259" t="s">
        <v>1766</v>
      </c>
      <c r="C659" s="160" t="s">
        <v>1767</v>
      </c>
    </row>
    <row r="660" spans="1:3" ht="15" customHeight="1">
      <c r="A660" s="501">
        <v>619</v>
      </c>
      <c r="B660" s="259" t="s">
        <v>136</v>
      </c>
      <c r="C660" s="160" t="s">
        <v>137</v>
      </c>
    </row>
    <row r="661" spans="1:3" ht="15" customHeight="1">
      <c r="A661" s="501">
        <v>620</v>
      </c>
      <c r="B661" s="259" t="s">
        <v>1773</v>
      </c>
      <c r="C661" s="160" t="s">
        <v>1774</v>
      </c>
    </row>
    <row r="662" spans="1:3" ht="15" customHeight="1">
      <c r="A662" s="501">
        <v>621</v>
      </c>
      <c r="B662" s="259" t="s">
        <v>1775</v>
      </c>
      <c r="C662" s="160" t="s">
        <v>1776</v>
      </c>
    </row>
    <row r="663" spans="1:3" ht="15" customHeight="1">
      <c r="A663" s="501">
        <v>622</v>
      </c>
      <c r="B663" s="259" t="s">
        <v>1779</v>
      </c>
      <c r="C663" s="160" t="s">
        <v>1780</v>
      </c>
    </row>
    <row r="664" spans="1:3" ht="15" customHeight="1">
      <c r="A664" s="501">
        <v>623</v>
      </c>
      <c r="B664" s="259" t="s">
        <v>1782</v>
      </c>
      <c r="C664" s="160" t="s">
        <v>1783</v>
      </c>
    </row>
    <row r="665" spans="1:3" ht="15" customHeight="1">
      <c r="A665" s="501">
        <v>624</v>
      </c>
      <c r="B665" s="259" t="s">
        <v>1786</v>
      </c>
      <c r="C665" s="160" t="s">
        <v>1787</v>
      </c>
    </row>
    <row r="666" spans="1:3" ht="15" customHeight="1">
      <c r="A666" s="501">
        <v>625</v>
      </c>
      <c r="B666" s="259" t="s">
        <v>1788</v>
      </c>
      <c r="C666" s="160" t="s">
        <v>1789</v>
      </c>
    </row>
    <row r="667" spans="1:3" ht="15" customHeight="1">
      <c r="A667" s="501">
        <v>626</v>
      </c>
      <c r="B667" s="259" t="s">
        <v>1792</v>
      </c>
      <c r="C667" s="160" t="s">
        <v>1793</v>
      </c>
    </row>
    <row r="668" spans="1:3" ht="15" customHeight="1">
      <c r="A668" s="501">
        <v>627</v>
      </c>
      <c r="B668" s="259" t="s">
        <v>1796</v>
      </c>
      <c r="C668" s="160" t="s">
        <v>1797</v>
      </c>
    </row>
    <row r="669" spans="1:3" ht="15" customHeight="1">
      <c r="A669" s="501">
        <v>628</v>
      </c>
      <c r="B669" s="259" t="s">
        <v>1801</v>
      </c>
      <c r="C669" s="260" t="s">
        <v>1802</v>
      </c>
    </row>
    <row r="670" spans="1:3" ht="15" customHeight="1">
      <c r="A670" s="501">
        <v>629</v>
      </c>
      <c r="B670" s="259" t="s">
        <v>1805</v>
      </c>
      <c r="C670" s="160" t="s">
        <v>1806</v>
      </c>
    </row>
    <row r="671" spans="1:3" ht="15" customHeight="1">
      <c r="A671" s="501">
        <v>630</v>
      </c>
      <c r="B671" s="259" t="s">
        <v>1809</v>
      </c>
      <c r="C671" s="160" t="s">
        <v>1810</v>
      </c>
    </row>
    <row r="672" spans="1:3" ht="15" customHeight="1">
      <c r="A672" s="501">
        <v>631</v>
      </c>
      <c r="B672" s="205" t="s">
        <v>1813</v>
      </c>
      <c r="C672" s="169" t="s">
        <v>1815</v>
      </c>
    </row>
    <row r="673" spans="1:3" ht="15" customHeight="1">
      <c r="A673" s="501">
        <v>632</v>
      </c>
      <c r="B673" s="205" t="s">
        <v>1818</v>
      </c>
      <c r="C673" s="160" t="s">
        <v>1819</v>
      </c>
    </row>
    <row r="674" spans="1:3" ht="15" customHeight="1">
      <c r="A674" s="501">
        <v>633</v>
      </c>
      <c r="B674" s="259" t="s">
        <v>1823</v>
      </c>
      <c r="C674" s="160" t="s">
        <v>1824</v>
      </c>
    </row>
    <row r="675" spans="1:3" ht="15" customHeight="1">
      <c r="A675" s="501">
        <v>634</v>
      </c>
      <c r="B675" s="259" t="s">
        <v>1825</v>
      </c>
      <c r="C675" s="160" t="s">
        <v>1826</v>
      </c>
    </row>
    <row r="676" spans="1:3">
      <c r="A676" s="501">
        <v>635</v>
      </c>
      <c r="B676" s="259" t="s">
        <v>1827</v>
      </c>
      <c r="C676" s="160" t="s">
        <v>1828</v>
      </c>
    </row>
    <row r="677" spans="1:3" s="84" customFormat="1">
      <c r="A677" s="501">
        <v>636</v>
      </c>
      <c r="B677" s="259" t="s">
        <v>1829</v>
      </c>
      <c r="C677" s="160" t="s">
        <v>1830</v>
      </c>
    </row>
    <row r="678" spans="1:3" s="84" customFormat="1">
      <c r="A678" s="501">
        <v>637</v>
      </c>
      <c r="B678" s="259" t="s">
        <v>1831</v>
      </c>
      <c r="C678" s="160" t="s">
        <v>1832</v>
      </c>
    </row>
    <row r="679" spans="1:3">
      <c r="A679" s="501">
        <v>638</v>
      </c>
      <c r="B679" s="259" t="s">
        <v>1835</v>
      </c>
      <c r="C679" s="160" t="s">
        <v>1836</v>
      </c>
    </row>
    <row r="680" spans="1:3">
      <c r="A680" s="501">
        <v>639</v>
      </c>
      <c r="B680" s="259" t="s">
        <v>1837</v>
      </c>
      <c r="C680" s="160" t="s">
        <v>1838</v>
      </c>
    </row>
    <row r="681" spans="1:3" ht="15" customHeight="1">
      <c r="A681" s="501">
        <v>640</v>
      </c>
      <c r="B681" s="259" t="s">
        <v>1839</v>
      </c>
      <c r="C681" s="160" t="s">
        <v>1840</v>
      </c>
    </row>
    <row r="682" spans="1:3" ht="15" customHeight="1">
      <c r="A682" s="501">
        <v>641</v>
      </c>
      <c r="B682" s="259" t="s">
        <v>1841</v>
      </c>
      <c r="C682" s="160" t="s">
        <v>1842</v>
      </c>
    </row>
    <row r="683" spans="1:3">
      <c r="A683" s="501">
        <v>642</v>
      </c>
      <c r="B683" s="259" t="s">
        <v>1843</v>
      </c>
      <c r="C683" s="160" t="s">
        <v>1844</v>
      </c>
    </row>
    <row r="684" spans="1:3">
      <c r="A684" s="501">
        <v>643</v>
      </c>
      <c r="B684" s="259" t="s">
        <v>1846</v>
      </c>
      <c r="C684" s="160" t="s">
        <v>1822</v>
      </c>
    </row>
    <row r="685" spans="1:3">
      <c r="A685" s="501">
        <v>644</v>
      </c>
      <c r="B685" s="259" t="s">
        <v>1849</v>
      </c>
      <c r="C685" s="160" t="s">
        <v>1795</v>
      </c>
    </row>
    <row r="686" spans="1:3">
      <c r="A686" s="501">
        <v>645</v>
      </c>
      <c r="B686" s="259" t="s">
        <v>1852</v>
      </c>
      <c r="C686" s="160" t="s">
        <v>1851</v>
      </c>
    </row>
    <row r="687" spans="1:3">
      <c r="A687" s="501">
        <v>646</v>
      </c>
      <c r="B687" s="259" t="s">
        <v>1854</v>
      </c>
      <c r="C687" s="160" t="s">
        <v>1834</v>
      </c>
    </row>
    <row r="688" spans="1:3">
      <c r="A688" s="501">
        <v>647</v>
      </c>
      <c r="B688" s="259" t="s">
        <v>1855</v>
      </c>
      <c r="C688" s="160" t="s">
        <v>3747</v>
      </c>
    </row>
    <row r="689" spans="1:3">
      <c r="A689" s="501">
        <v>648</v>
      </c>
      <c r="B689" s="259" t="s">
        <v>1859</v>
      </c>
      <c r="C689" s="160" t="s">
        <v>1812</v>
      </c>
    </row>
    <row r="690" spans="1:3">
      <c r="A690" s="501">
        <v>649</v>
      </c>
      <c r="B690" s="259" t="s">
        <v>1860</v>
      </c>
      <c r="C690" s="160" t="s">
        <v>1848</v>
      </c>
    </row>
    <row r="691" spans="1:3">
      <c r="A691" s="501">
        <v>650</v>
      </c>
      <c r="B691" s="259" t="s">
        <v>1863</v>
      </c>
      <c r="C691" s="160" t="s">
        <v>1864</v>
      </c>
    </row>
    <row r="692" spans="1:3">
      <c r="A692" s="501">
        <v>651</v>
      </c>
      <c r="B692" s="259" t="s">
        <v>1867</v>
      </c>
      <c r="C692" s="160" t="s">
        <v>1868</v>
      </c>
    </row>
    <row r="693" spans="1:3">
      <c r="A693" s="501">
        <v>652</v>
      </c>
      <c r="B693" s="259" t="s">
        <v>1871</v>
      </c>
      <c r="C693" s="160" t="s">
        <v>1872</v>
      </c>
    </row>
    <row r="694" spans="1:3" ht="15" customHeight="1">
      <c r="A694" s="501">
        <v>653</v>
      </c>
      <c r="B694" s="259" t="s">
        <v>1875</v>
      </c>
      <c r="C694" s="160" t="s">
        <v>1876</v>
      </c>
    </row>
    <row r="695" spans="1:3">
      <c r="A695" s="501">
        <v>654</v>
      </c>
      <c r="B695" s="259" t="s">
        <v>71</v>
      </c>
      <c r="C695" s="160" t="s">
        <v>2841</v>
      </c>
    </row>
    <row r="696" spans="1:3">
      <c r="A696" s="501">
        <v>655</v>
      </c>
      <c r="B696" s="259" t="s">
        <v>1877</v>
      </c>
      <c r="C696" s="160" t="s">
        <v>2842</v>
      </c>
    </row>
    <row r="697" spans="1:3">
      <c r="A697" s="501">
        <v>656</v>
      </c>
      <c r="B697" s="259" t="s">
        <v>2843</v>
      </c>
      <c r="C697" s="160" t="s">
        <v>2844</v>
      </c>
    </row>
    <row r="698" spans="1:3" ht="16.5" customHeight="1">
      <c r="A698" s="501">
        <v>657</v>
      </c>
      <c r="B698" s="259" t="s">
        <v>1879</v>
      </c>
      <c r="C698" s="160" t="s">
        <v>1880</v>
      </c>
    </row>
    <row r="699" spans="1:3">
      <c r="A699" s="501">
        <v>658</v>
      </c>
      <c r="B699" s="259" t="s">
        <v>1881</v>
      </c>
      <c r="C699" s="160" t="s">
        <v>1882</v>
      </c>
    </row>
    <row r="700" spans="1:3">
      <c r="A700" s="501">
        <v>659</v>
      </c>
      <c r="B700" s="259" t="s">
        <v>1883</v>
      </c>
      <c r="C700" s="160" t="s">
        <v>1884</v>
      </c>
    </row>
    <row r="701" spans="1:3" ht="16.899999999999999" customHeight="1">
      <c r="A701" s="501">
        <v>660</v>
      </c>
      <c r="B701" s="259" t="s">
        <v>1885</v>
      </c>
      <c r="C701" s="160" t="s">
        <v>1886</v>
      </c>
    </row>
    <row r="702" spans="1:3">
      <c r="A702" s="501">
        <v>661</v>
      </c>
      <c r="B702" s="259" t="s">
        <v>1887</v>
      </c>
      <c r="C702" s="160" t="s">
        <v>1888</v>
      </c>
    </row>
    <row r="703" spans="1:3">
      <c r="A703" s="501">
        <v>662</v>
      </c>
      <c r="B703" s="259" t="s">
        <v>1889</v>
      </c>
      <c r="C703" s="160" t="s">
        <v>1890</v>
      </c>
    </row>
    <row r="704" spans="1:3">
      <c r="A704" s="501">
        <v>663</v>
      </c>
      <c r="B704" s="259" t="s">
        <v>1891</v>
      </c>
      <c r="C704" s="160" t="s">
        <v>1892</v>
      </c>
    </row>
    <row r="705" spans="1:3">
      <c r="A705" s="501">
        <v>664</v>
      </c>
      <c r="B705" s="259" t="s">
        <v>1893</v>
      </c>
      <c r="C705" s="160" t="s">
        <v>1894</v>
      </c>
    </row>
    <row r="706" spans="1:3">
      <c r="A706" s="501">
        <v>665</v>
      </c>
      <c r="B706" s="259" t="s">
        <v>1895</v>
      </c>
      <c r="C706" s="160" t="s">
        <v>1896</v>
      </c>
    </row>
    <row r="707" spans="1:3">
      <c r="A707" s="501">
        <v>666</v>
      </c>
      <c r="B707" s="259" t="s">
        <v>1897</v>
      </c>
      <c r="C707" s="160" t="s">
        <v>1898</v>
      </c>
    </row>
    <row r="708" spans="1:3">
      <c r="A708" s="501">
        <v>667</v>
      </c>
      <c r="B708" s="259" t="s">
        <v>1899</v>
      </c>
      <c r="C708" s="160" t="s">
        <v>1900</v>
      </c>
    </row>
    <row r="709" spans="1:3" ht="15" customHeight="1">
      <c r="A709" s="501">
        <v>668</v>
      </c>
      <c r="B709" s="259" t="s">
        <v>1901</v>
      </c>
      <c r="C709" s="160" t="s">
        <v>1902</v>
      </c>
    </row>
    <row r="710" spans="1:3" ht="15" customHeight="1">
      <c r="A710" s="501">
        <v>669</v>
      </c>
      <c r="B710" s="259" t="s">
        <v>1906</v>
      </c>
      <c r="C710" s="160" t="s">
        <v>1907</v>
      </c>
    </row>
    <row r="711" spans="1:3" ht="15" customHeight="1">
      <c r="A711" s="501">
        <v>670</v>
      </c>
      <c r="B711" s="259" t="s">
        <v>1909</v>
      </c>
      <c r="C711" s="160" t="s">
        <v>1910</v>
      </c>
    </row>
    <row r="712" spans="1:3" ht="15" customHeight="1">
      <c r="A712" s="501">
        <v>671</v>
      </c>
      <c r="B712" s="259" t="s">
        <v>1911</v>
      </c>
      <c r="C712" s="160" t="s">
        <v>1912</v>
      </c>
    </row>
    <row r="713" spans="1:3" ht="15" customHeight="1">
      <c r="A713" s="501">
        <v>672</v>
      </c>
      <c r="B713" s="259" t="s">
        <v>1913</v>
      </c>
      <c r="C713" s="160" t="s">
        <v>1914</v>
      </c>
    </row>
    <row r="714" spans="1:3" ht="15" customHeight="1">
      <c r="A714" s="501">
        <v>673</v>
      </c>
      <c r="B714" s="259" t="s">
        <v>1915</v>
      </c>
      <c r="C714" s="160" t="s">
        <v>1916</v>
      </c>
    </row>
    <row r="715" spans="1:3" ht="15" customHeight="1">
      <c r="A715" s="501">
        <v>674</v>
      </c>
      <c r="B715" s="259" t="s">
        <v>1921</v>
      </c>
      <c r="C715" s="160" t="s">
        <v>1922</v>
      </c>
    </row>
    <row r="716" spans="1:3" ht="15" customHeight="1">
      <c r="A716" s="261"/>
      <c r="B716" s="299"/>
      <c r="C716" s="300" t="s">
        <v>2847</v>
      </c>
    </row>
    <row r="717" spans="1:3" ht="15" customHeight="1">
      <c r="A717" s="501">
        <v>675</v>
      </c>
      <c r="B717" s="275" t="s">
        <v>2848</v>
      </c>
      <c r="C717" s="33" t="s">
        <v>2849</v>
      </c>
    </row>
    <row r="718" spans="1:3" ht="15" customHeight="1">
      <c r="A718" s="501">
        <v>676</v>
      </c>
      <c r="B718" s="258" t="s">
        <v>2850</v>
      </c>
      <c r="C718" s="160" t="s">
        <v>2851</v>
      </c>
    </row>
    <row r="719" spans="1:3" ht="15" customHeight="1">
      <c r="A719" s="501">
        <v>677</v>
      </c>
      <c r="B719" s="258" t="s">
        <v>2852</v>
      </c>
      <c r="C719" s="160" t="s">
        <v>2853</v>
      </c>
    </row>
    <row r="720" spans="1:3" ht="15" customHeight="1">
      <c r="A720" s="501">
        <v>678</v>
      </c>
      <c r="B720" s="258" t="s">
        <v>2854</v>
      </c>
      <c r="C720" s="160" t="s">
        <v>2855</v>
      </c>
    </row>
    <row r="721" spans="1:3" ht="15" customHeight="1">
      <c r="A721" s="501">
        <v>679</v>
      </c>
      <c r="B721" s="258" t="s">
        <v>2856</v>
      </c>
      <c r="C721" s="160" t="s">
        <v>2857</v>
      </c>
    </row>
    <row r="722" spans="1:3" ht="15" customHeight="1">
      <c r="A722" s="261"/>
      <c r="B722" s="299"/>
      <c r="C722" s="301" t="s">
        <v>2858</v>
      </c>
    </row>
    <row r="723" spans="1:3" ht="15" customHeight="1">
      <c r="A723" s="501">
        <v>680</v>
      </c>
      <c r="B723" s="269" t="s">
        <v>1994</v>
      </c>
      <c r="C723" s="270" t="s">
        <v>1970</v>
      </c>
    </row>
    <row r="724" spans="1:3" ht="15" customHeight="1">
      <c r="A724" s="501">
        <v>681</v>
      </c>
      <c r="B724" s="269" t="s">
        <v>1997</v>
      </c>
      <c r="C724" s="270" t="s">
        <v>1973</v>
      </c>
    </row>
    <row r="725" spans="1:3" ht="15" customHeight="1">
      <c r="A725" s="501">
        <v>682</v>
      </c>
      <c r="B725" s="269" t="s">
        <v>2000</v>
      </c>
      <c r="C725" s="270" t="s">
        <v>1978</v>
      </c>
    </row>
    <row r="726" spans="1:3" ht="15" customHeight="1">
      <c r="A726" s="501">
        <v>683</v>
      </c>
      <c r="B726" s="269" t="s">
        <v>2003</v>
      </c>
      <c r="C726" s="270" t="s">
        <v>1981</v>
      </c>
    </row>
    <row r="727" spans="1:3" ht="15" customHeight="1">
      <c r="A727" s="501">
        <v>684</v>
      </c>
      <c r="B727" s="269" t="s">
        <v>3748</v>
      </c>
      <c r="C727" s="270" t="s">
        <v>1985</v>
      </c>
    </row>
    <row r="728" spans="1:3" ht="15" customHeight="1">
      <c r="A728" s="501">
        <v>685</v>
      </c>
      <c r="B728" s="269" t="s">
        <v>3749</v>
      </c>
      <c r="C728" s="270" t="s">
        <v>1989</v>
      </c>
    </row>
    <row r="729" spans="1:3" ht="15" customHeight="1">
      <c r="A729" s="501">
        <v>686</v>
      </c>
      <c r="B729" s="269" t="s">
        <v>3750</v>
      </c>
      <c r="C729" s="270" t="s">
        <v>1993</v>
      </c>
    </row>
    <row r="730" spans="1:3">
      <c r="A730" s="501">
        <v>687</v>
      </c>
      <c r="B730" s="269" t="s">
        <v>3751</v>
      </c>
      <c r="C730" s="270" t="s">
        <v>3752</v>
      </c>
    </row>
    <row r="731" spans="1:3" ht="15.75">
      <c r="A731" s="501">
        <v>688</v>
      </c>
      <c r="B731" s="263" t="s">
        <v>2859</v>
      </c>
      <c r="C731" s="263" t="s">
        <v>2860</v>
      </c>
    </row>
    <row r="732" spans="1:3">
      <c r="A732" s="501">
        <v>689</v>
      </c>
      <c r="B732" s="269" t="s">
        <v>2015</v>
      </c>
      <c r="C732" s="270" t="s">
        <v>2016</v>
      </c>
    </row>
    <row r="733" spans="1:3">
      <c r="A733" s="501">
        <v>690</v>
      </c>
      <c r="B733" s="269" t="s">
        <v>2861</v>
      </c>
      <c r="C733" s="272" t="s">
        <v>2862</v>
      </c>
    </row>
    <row r="734" spans="1:3">
      <c r="A734" s="501">
        <v>691</v>
      </c>
      <c r="B734" s="269" t="s">
        <v>2019</v>
      </c>
      <c r="C734" s="270" t="s">
        <v>2020</v>
      </c>
    </row>
    <row r="735" spans="1:3">
      <c r="A735" s="501">
        <v>692</v>
      </c>
      <c r="B735" s="269" t="s">
        <v>2023</v>
      </c>
      <c r="C735" s="270" t="s">
        <v>2024</v>
      </c>
    </row>
    <row r="736" spans="1:3">
      <c r="A736" s="501">
        <v>693</v>
      </c>
      <c r="B736" s="269" t="s">
        <v>2027</v>
      </c>
      <c r="C736" s="270" t="s">
        <v>2028</v>
      </c>
    </row>
    <row r="737" spans="1:3">
      <c r="A737" s="501">
        <v>694</v>
      </c>
      <c r="B737" s="269" t="s">
        <v>2029</v>
      </c>
      <c r="C737" s="270" t="s">
        <v>2008</v>
      </c>
    </row>
    <row r="738" spans="1:3">
      <c r="A738" s="501">
        <v>695</v>
      </c>
      <c r="B738" s="269" t="s">
        <v>2031</v>
      </c>
      <c r="C738" s="270" t="s">
        <v>2032</v>
      </c>
    </row>
    <row r="739" spans="1:3">
      <c r="A739" s="501">
        <v>696</v>
      </c>
      <c r="B739" s="259" t="s">
        <v>3753</v>
      </c>
      <c r="C739" s="270" t="s">
        <v>3754</v>
      </c>
    </row>
    <row r="740" spans="1:3">
      <c r="A740" s="501">
        <v>697</v>
      </c>
      <c r="B740" s="269" t="s">
        <v>2863</v>
      </c>
      <c r="C740" s="270" t="s">
        <v>2864</v>
      </c>
    </row>
    <row r="741" spans="1:3">
      <c r="A741" s="501">
        <v>698</v>
      </c>
      <c r="B741" s="269" t="s">
        <v>3755</v>
      </c>
      <c r="C741" s="270" t="s">
        <v>2014</v>
      </c>
    </row>
    <row r="742" spans="1:3">
      <c r="A742" s="501">
        <v>699</v>
      </c>
      <c r="B742" s="269" t="s">
        <v>3756</v>
      </c>
      <c r="C742" s="270" t="s">
        <v>3757</v>
      </c>
    </row>
    <row r="743" spans="1:3">
      <c r="A743" s="501">
        <v>700</v>
      </c>
      <c r="B743" s="269" t="s">
        <v>2034</v>
      </c>
      <c r="C743" s="272" t="s">
        <v>2018</v>
      </c>
    </row>
    <row r="744" spans="1:3">
      <c r="A744" s="501">
        <v>701</v>
      </c>
      <c r="B744" s="269" t="s">
        <v>3758</v>
      </c>
      <c r="C744" s="272" t="s">
        <v>2022</v>
      </c>
    </row>
    <row r="745" spans="1:3">
      <c r="A745" s="501">
        <v>702</v>
      </c>
      <c r="B745" s="269" t="s">
        <v>2038</v>
      </c>
      <c r="C745" s="272" t="s">
        <v>2039</v>
      </c>
    </row>
    <row r="746" spans="1:3">
      <c r="A746" s="501">
        <v>703</v>
      </c>
      <c r="B746" s="269" t="s">
        <v>2042</v>
      </c>
      <c r="C746" s="272" t="s">
        <v>2043</v>
      </c>
    </row>
    <row r="747" spans="1:3">
      <c r="A747" s="501">
        <v>704</v>
      </c>
      <c r="B747" s="269" t="s">
        <v>2046</v>
      </c>
      <c r="C747" s="272" t="s">
        <v>2047</v>
      </c>
    </row>
    <row r="748" spans="1:3" ht="16.149999999999999" customHeight="1">
      <c r="A748" s="501">
        <v>705</v>
      </c>
      <c r="B748" s="269" t="s">
        <v>2050</v>
      </c>
      <c r="C748" s="272" t="s">
        <v>2051</v>
      </c>
    </row>
    <row r="749" spans="1:3" ht="18.75" customHeight="1">
      <c r="A749" s="261"/>
      <c r="B749" s="299"/>
      <c r="C749" s="294" t="s">
        <v>2052</v>
      </c>
    </row>
    <row r="750" spans="1:3" ht="15" customHeight="1">
      <c r="A750" s="501">
        <v>706</v>
      </c>
      <c r="B750" s="259" t="s">
        <v>2053</v>
      </c>
      <c r="C750" s="273" t="s">
        <v>3759</v>
      </c>
    </row>
    <row r="751" spans="1:3" ht="18" customHeight="1">
      <c r="A751" s="501">
        <v>707</v>
      </c>
      <c r="B751" s="259" t="s">
        <v>1953</v>
      </c>
      <c r="C751" s="273" t="s">
        <v>2057</v>
      </c>
    </row>
    <row r="752" spans="1:3" ht="17.25" customHeight="1">
      <c r="A752" s="501">
        <v>708</v>
      </c>
      <c r="B752" s="259" t="s">
        <v>2058</v>
      </c>
      <c r="C752" s="273" t="s">
        <v>2059</v>
      </c>
    </row>
    <row r="753" spans="1:3" ht="17.25" customHeight="1">
      <c r="A753" s="501">
        <v>709</v>
      </c>
      <c r="B753" s="259" t="s">
        <v>2060</v>
      </c>
      <c r="C753" s="273" t="s">
        <v>2061</v>
      </c>
    </row>
    <row r="754" spans="1:3" ht="17.25" customHeight="1">
      <c r="A754" s="501">
        <v>710</v>
      </c>
      <c r="B754" s="259" t="s">
        <v>1990</v>
      </c>
      <c r="C754" s="273" t="s">
        <v>2062</v>
      </c>
    </row>
    <row r="755" spans="1:3" ht="17.25" customHeight="1">
      <c r="A755" s="501">
        <v>711</v>
      </c>
      <c r="B755" s="302" t="s">
        <v>2865</v>
      </c>
      <c r="C755" s="302" t="s">
        <v>2866</v>
      </c>
    </row>
    <row r="756" spans="1:3" ht="17.25" customHeight="1">
      <c r="A756" s="501">
        <v>712</v>
      </c>
      <c r="B756" s="259" t="s">
        <v>1944</v>
      </c>
      <c r="C756" s="160" t="s">
        <v>2867</v>
      </c>
    </row>
    <row r="757" spans="1:3" ht="17.25" customHeight="1">
      <c r="A757" s="501">
        <v>713</v>
      </c>
      <c r="B757" s="259" t="s">
        <v>2868</v>
      </c>
      <c r="C757" s="160" t="s">
        <v>2869</v>
      </c>
    </row>
    <row r="758" spans="1:3" ht="17.25" customHeight="1">
      <c r="A758" s="501">
        <v>714</v>
      </c>
      <c r="B758" s="259" t="s">
        <v>1990</v>
      </c>
      <c r="C758" s="267" t="s">
        <v>2870</v>
      </c>
    </row>
    <row r="759" spans="1:3" ht="17.25" customHeight="1">
      <c r="A759" s="501">
        <v>715</v>
      </c>
      <c r="B759" s="259" t="s">
        <v>2063</v>
      </c>
      <c r="C759" s="273" t="s">
        <v>2064</v>
      </c>
    </row>
    <row r="760" spans="1:3" ht="17.25" customHeight="1">
      <c r="A760" s="501">
        <v>716</v>
      </c>
      <c r="B760" s="259" t="s">
        <v>2065</v>
      </c>
      <c r="C760" s="273" t="s">
        <v>2066</v>
      </c>
    </row>
    <row r="761" spans="1:3" ht="17.25" customHeight="1">
      <c r="A761" s="501">
        <v>717</v>
      </c>
      <c r="B761" s="259" t="s">
        <v>2067</v>
      </c>
      <c r="C761" s="273" t="s">
        <v>2068</v>
      </c>
    </row>
    <row r="762" spans="1:3" ht="17.25" customHeight="1">
      <c r="A762" s="501">
        <v>718</v>
      </c>
      <c r="B762" s="259" t="s">
        <v>1945</v>
      </c>
      <c r="C762" s="273" t="s">
        <v>2871</v>
      </c>
    </row>
    <row r="763" spans="1:3" ht="17.25" customHeight="1">
      <c r="A763" s="501">
        <v>719</v>
      </c>
      <c r="B763" s="259" t="s">
        <v>1942</v>
      </c>
      <c r="C763" s="273" t="s">
        <v>2872</v>
      </c>
    </row>
    <row r="764" spans="1:3" ht="17.25" customHeight="1">
      <c r="A764" s="501">
        <v>720</v>
      </c>
      <c r="B764" s="259" t="s">
        <v>1932</v>
      </c>
      <c r="C764" s="273" t="s">
        <v>2069</v>
      </c>
    </row>
    <row r="765" spans="1:3" ht="17.25" customHeight="1">
      <c r="A765" s="261"/>
      <c r="B765" s="299"/>
      <c r="C765" s="294" t="s">
        <v>2070</v>
      </c>
    </row>
    <row r="766" spans="1:3" ht="17.25" customHeight="1">
      <c r="A766" s="501">
        <v>721</v>
      </c>
      <c r="B766" s="303" t="s">
        <v>2071</v>
      </c>
      <c r="C766" s="273" t="s">
        <v>2873</v>
      </c>
    </row>
    <row r="767" spans="1:3" ht="17.25" customHeight="1">
      <c r="A767" s="501">
        <v>722</v>
      </c>
      <c r="B767" s="303" t="s">
        <v>2874</v>
      </c>
      <c r="C767" s="273" t="s">
        <v>2875</v>
      </c>
    </row>
    <row r="768" spans="1:3" ht="17.25" customHeight="1">
      <c r="A768" s="501">
        <v>723</v>
      </c>
      <c r="B768" s="303" t="s">
        <v>1949</v>
      </c>
      <c r="C768" s="273" t="s">
        <v>2876</v>
      </c>
    </row>
    <row r="769" spans="1:3" ht="17.25" customHeight="1">
      <c r="A769" s="501">
        <v>724</v>
      </c>
      <c r="B769" s="303" t="s">
        <v>2877</v>
      </c>
      <c r="C769" s="273" t="s">
        <v>2878</v>
      </c>
    </row>
    <row r="770" spans="1:3" ht="17.25" customHeight="1">
      <c r="A770" s="501">
        <v>725</v>
      </c>
      <c r="B770" s="304" t="s">
        <v>2879</v>
      </c>
      <c r="C770" s="273" t="s">
        <v>2880</v>
      </c>
    </row>
    <row r="771" spans="1:3" ht="17.25" customHeight="1">
      <c r="A771" s="501">
        <v>726</v>
      </c>
      <c r="B771" s="304" t="s">
        <v>2881</v>
      </c>
      <c r="C771" s="273" t="s">
        <v>2882</v>
      </c>
    </row>
    <row r="772" spans="1:3" ht="17.25" customHeight="1">
      <c r="A772" s="501">
        <v>727</v>
      </c>
      <c r="B772" s="304" t="s">
        <v>2883</v>
      </c>
      <c r="C772" s="273" t="s">
        <v>2884</v>
      </c>
    </row>
    <row r="773" spans="1:3" ht="17.25" customHeight="1">
      <c r="A773" s="501">
        <v>728</v>
      </c>
      <c r="B773" s="259" t="s">
        <v>1934</v>
      </c>
      <c r="C773" s="273" t="s">
        <v>2885</v>
      </c>
    </row>
    <row r="774" spans="1:3" ht="17.25" customHeight="1">
      <c r="A774" s="501">
        <v>729</v>
      </c>
      <c r="B774" s="305" t="s">
        <v>2886</v>
      </c>
      <c r="C774" s="273" t="s">
        <v>2887</v>
      </c>
    </row>
    <row r="775" spans="1:3">
      <c r="A775" s="501">
        <v>730</v>
      </c>
      <c r="B775" s="302" t="s">
        <v>2888</v>
      </c>
      <c r="C775" s="273" t="s">
        <v>2889</v>
      </c>
    </row>
    <row r="776" spans="1:3" ht="30">
      <c r="A776" s="501">
        <v>731</v>
      </c>
      <c r="B776" s="306" t="s">
        <v>2890</v>
      </c>
      <c r="C776" s="273" t="s">
        <v>2891</v>
      </c>
    </row>
    <row r="777" spans="1:3" ht="18.75" customHeight="1">
      <c r="A777" s="501">
        <v>732</v>
      </c>
      <c r="B777" s="259" t="s">
        <v>2892</v>
      </c>
      <c r="C777" s="307" t="s">
        <v>2893</v>
      </c>
    </row>
    <row r="778" spans="1:3">
      <c r="A778" s="501">
        <v>733</v>
      </c>
      <c r="B778" s="259" t="s">
        <v>2894</v>
      </c>
      <c r="C778" s="273" t="s">
        <v>2895</v>
      </c>
    </row>
    <row r="779" spans="1:3" ht="18.75" customHeight="1">
      <c r="A779" s="501">
        <v>734</v>
      </c>
      <c r="B779" s="303" t="s">
        <v>2073</v>
      </c>
      <c r="C779" s="273" t="s">
        <v>2896</v>
      </c>
    </row>
    <row r="780" spans="1:3" ht="30">
      <c r="A780" s="501">
        <v>735</v>
      </c>
      <c r="B780" s="304" t="s">
        <v>2897</v>
      </c>
      <c r="C780" s="273" t="s">
        <v>2898</v>
      </c>
    </row>
    <row r="781" spans="1:3" ht="15.75">
      <c r="A781" s="261"/>
      <c r="B781" s="308"/>
      <c r="C781" s="309" t="s">
        <v>2899</v>
      </c>
    </row>
    <row r="782" spans="1:3" ht="15.75" customHeight="1">
      <c r="A782" s="501">
        <v>736</v>
      </c>
      <c r="B782" s="357" t="s">
        <v>2900</v>
      </c>
      <c r="C782" s="310" t="s">
        <v>2901</v>
      </c>
    </row>
    <row r="783" spans="1:3">
      <c r="A783" s="501">
        <v>737</v>
      </c>
      <c r="B783" s="357" t="s">
        <v>2902</v>
      </c>
      <c r="C783" s="310" t="s">
        <v>2903</v>
      </c>
    </row>
    <row r="784" spans="1:3">
      <c r="A784" s="501">
        <v>738</v>
      </c>
      <c r="B784" s="357" t="s">
        <v>3760</v>
      </c>
      <c r="C784" s="302" t="s">
        <v>3761</v>
      </c>
    </row>
    <row r="785" spans="1:3">
      <c r="A785" s="501">
        <v>739</v>
      </c>
      <c r="B785" s="358" t="s">
        <v>2904</v>
      </c>
      <c r="C785" s="302" t="s">
        <v>2905</v>
      </c>
    </row>
    <row r="786" spans="1:3">
      <c r="A786" s="501">
        <v>740</v>
      </c>
      <c r="B786" s="357" t="s">
        <v>2906</v>
      </c>
      <c r="C786" s="302" t="s">
        <v>2907</v>
      </c>
    </row>
    <row r="787" spans="1:3" ht="15" customHeight="1">
      <c r="A787" s="501">
        <v>741</v>
      </c>
      <c r="B787" s="307" t="s">
        <v>2900</v>
      </c>
      <c r="C787" s="302" t="s">
        <v>2908</v>
      </c>
    </row>
    <row r="788" spans="1:3" ht="25.5" customHeight="1">
      <c r="A788" s="501">
        <v>742</v>
      </c>
      <c r="B788" s="358" t="s">
        <v>2909</v>
      </c>
      <c r="C788" s="310" t="s">
        <v>2910</v>
      </c>
    </row>
    <row r="789" spans="1:3" ht="15.75" customHeight="1">
      <c r="A789" s="501">
        <v>743</v>
      </c>
      <c r="B789" s="307" t="s">
        <v>2911</v>
      </c>
      <c r="C789" s="302" t="s">
        <v>2912</v>
      </c>
    </row>
    <row r="790" spans="1:3" ht="20.25" customHeight="1">
      <c r="A790" s="501">
        <v>744</v>
      </c>
      <c r="B790" s="358" t="s">
        <v>2913</v>
      </c>
      <c r="C790" s="310" t="s">
        <v>2914</v>
      </c>
    </row>
    <row r="791" spans="1:3">
      <c r="A791" s="501">
        <v>745</v>
      </c>
      <c r="B791" s="307" t="s">
        <v>2915</v>
      </c>
      <c r="C791" s="302" t="s">
        <v>2916</v>
      </c>
    </row>
    <row r="792" spans="1:3" ht="15.75">
      <c r="A792" s="290"/>
      <c r="B792" s="311"/>
      <c r="C792" s="311" t="s">
        <v>2917</v>
      </c>
    </row>
    <row r="793" spans="1:3">
      <c r="A793" s="501">
        <v>746</v>
      </c>
      <c r="B793" s="259" t="s">
        <v>2097</v>
      </c>
      <c r="C793" s="273" t="s">
        <v>2098</v>
      </c>
    </row>
    <row r="794" spans="1:3">
      <c r="A794" s="501">
        <v>747</v>
      </c>
      <c r="B794" s="259" t="s">
        <v>2101</v>
      </c>
      <c r="C794" s="273" t="s">
        <v>2102</v>
      </c>
    </row>
    <row r="795" spans="1:3" ht="15" customHeight="1">
      <c r="A795" s="501">
        <v>748</v>
      </c>
      <c r="B795" s="259" t="s">
        <v>2105</v>
      </c>
      <c r="C795" s="273" t="s">
        <v>2106</v>
      </c>
    </row>
    <row r="796" spans="1:3">
      <c r="A796" s="501">
        <v>749</v>
      </c>
      <c r="B796" s="259" t="s">
        <v>2109</v>
      </c>
      <c r="C796" s="273" t="s">
        <v>2110</v>
      </c>
    </row>
    <row r="797" spans="1:3" ht="17.25" customHeight="1">
      <c r="A797" s="501">
        <v>750</v>
      </c>
      <c r="B797" s="259" t="s">
        <v>2113</v>
      </c>
      <c r="C797" s="273" t="s">
        <v>2114</v>
      </c>
    </row>
    <row r="798" spans="1:3" ht="15" customHeight="1">
      <c r="A798" s="501">
        <v>751</v>
      </c>
      <c r="B798" s="259" t="s">
        <v>2117</v>
      </c>
      <c r="C798" s="273" t="s">
        <v>2118</v>
      </c>
    </row>
    <row r="799" spans="1:3" ht="15.75" customHeight="1">
      <c r="A799" s="501">
        <v>752</v>
      </c>
      <c r="B799" s="259" t="s">
        <v>2121</v>
      </c>
      <c r="C799" s="273" t="s">
        <v>2122</v>
      </c>
    </row>
    <row r="800" spans="1:3" ht="14.25" customHeight="1">
      <c r="A800" s="501">
        <v>753</v>
      </c>
      <c r="B800" s="259" t="s">
        <v>2125</v>
      </c>
      <c r="C800" s="273" t="s">
        <v>2126</v>
      </c>
    </row>
    <row r="801" spans="1:3" ht="16.5" customHeight="1">
      <c r="A801" s="501">
        <v>754</v>
      </c>
      <c r="B801" s="259" t="s">
        <v>2129</v>
      </c>
      <c r="C801" s="205" t="s">
        <v>2130</v>
      </c>
    </row>
    <row r="802" spans="1:3" ht="14.25" customHeight="1">
      <c r="A802" s="501">
        <v>755</v>
      </c>
      <c r="B802" s="259" t="s">
        <v>2133</v>
      </c>
      <c r="C802" s="273" t="s">
        <v>2134</v>
      </c>
    </row>
    <row r="803" spans="1:3" ht="13.5" customHeight="1">
      <c r="A803" s="501">
        <v>756</v>
      </c>
      <c r="B803" s="259" t="s">
        <v>2137</v>
      </c>
      <c r="C803" s="273" t="s">
        <v>2138</v>
      </c>
    </row>
    <row r="804" spans="1:3" s="85" customFormat="1">
      <c r="A804" s="501">
        <v>757</v>
      </c>
      <c r="B804" s="259" t="s">
        <v>2140</v>
      </c>
      <c r="C804" s="273" t="s">
        <v>2141</v>
      </c>
    </row>
    <row r="805" spans="1:3" ht="18.75" customHeight="1">
      <c r="A805" s="501">
        <v>758</v>
      </c>
      <c r="B805" s="259" t="s">
        <v>2144</v>
      </c>
      <c r="C805" s="273" t="s">
        <v>2145</v>
      </c>
    </row>
    <row r="806" spans="1:3">
      <c r="A806" s="501">
        <v>759</v>
      </c>
      <c r="B806" s="259" t="s">
        <v>2146</v>
      </c>
      <c r="C806" s="273" t="s">
        <v>2147</v>
      </c>
    </row>
    <row r="807" spans="1:3" ht="15.75" customHeight="1">
      <c r="A807" s="501">
        <v>760</v>
      </c>
      <c r="B807" s="259" t="s">
        <v>2148</v>
      </c>
      <c r="C807" s="273" t="s">
        <v>2149</v>
      </c>
    </row>
    <row r="808" spans="1:3" ht="15" customHeight="1">
      <c r="A808" s="501">
        <v>761</v>
      </c>
      <c r="B808" s="259" t="s">
        <v>2152</v>
      </c>
      <c r="C808" s="273" t="s">
        <v>2153</v>
      </c>
    </row>
    <row r="809" spans="1:3">
      <c r="A809" s="501">
        <v>762</v>
      </c>
      <c r="B809" s="259" t="s">
        <v>2156</v>
      </c>
      <c r="C809" s="205" t="s">
        <v>2157</v>
      </c>
    </row>
    <row r="810" spans="1:3">
      <c r="A810" s="501">
        <v>763</v>
      </c>
      <c r="B810" s="259" t="s">
        <v>2160</v>
      </c>
      <c r="C810" s="273" t="s">
        <v>2161</v>
      </c>
    </row>
    <row r="811" spans="1:3">
      <c r="A811" s="501">
        <v>764</v>
      </c>
      <c r="B811" s="259" t="s">
        <v>2164</v>
      </c>
      <c r="C811" s="273" t="s">
        <v>2165</v>
      </c>
    </row>
    <row r="812" spans="1:3">
      <c r="A812" s="501">
        <v>765</v>
      </c>
      <c r="B812" s="259" t="s">
        <v>2166</v>
      </c>
      <c r="C812" s="273" t="s">
        <v>2167</v>
      </c>
    </row>
    <row r="813" spans="1:3" ht="15.6" customHeight="1">
      <c r="A813" s="501">
        <v>766</v>
      </c>
      <c r="B813" s="259" t="s">
        <v>2179</v>
      </c>
      <c r="C813" s="273" t="s">
        <v>2918</v>
      </c>
    </row>
    <row r="814" spans="1:3" ht="15.6" customHeight="1">
      <c r="A814" s="501">
        <v>767</v>
      </c>
      <c r="B814" s="259" t="s">
        <v>2181</v>
      </c>
      <c r="C814" s="273" t="s">
        <v>2919</v>
      </c>
    </row>
    <row r="815" spans="1:3" ht="15.6" customHeight="1">
      <c r="A815" s="501">
        <v>768</v>
      </c>
      <c r="B815" s="259" t="s">
        <v>2183</v>
      </c>
      <c r="C815" s="273" t="s">
        <v>2184</v>
      </c>
    </row>
    <row r="816" spans="1:3" ht="15.6" customHeight="1">
      <c r="A816" s="261"/>
      <c r="B816" s="299"/>
      <c r="C816" s="294" t="s">
        <v>2920</v>
      </c>
    </row>
    <row r="817" spans="1:3" ht="16.5" customHeight="1">
      <c r="A817" s="501">
        <v>769</v>
      </c>
      <c r="B817" s="269" t="s">
        <v>2083</v>
      </c>
      <c r="C817" s="272" t="s">
        <v>2921</v>
      </c>
    </row>
    <row r="818" spans="1:3" ht="17.25" customHeight="1">
      <c r="A818" s="501">
        <v>770</v>
      </c>
      <c r="B818" s="269" t="s">
        <v>2080</v>
      </c>
      <c r="C818" s="272" t="s">
        <v>2922</v>
      </c>
    </row>
    <row r="819" spans="1:3" ht="14.25" customHeight="1">
      <c r="A819" s="501">
        <v>771</v>
      </c>
      <c r="B819" s="269" t="s">
        <v>3762</v>
      </c>
      <c r="C819" s="272" t="s">
        <v>3763</v>
      </c>
    </row>
    <row r="820" spans="1:3" ht="17.25" customHeight="1">
      <c r="A820" s="261"/>
      <c r="B820" s="261"/>
      <c r="C820" s="294" t="s">
        <v>2139</v>
      </c>
    </row>
    <row r="821" spans="1:3" ht="15" customHeight="1">
      <c r="A821" s="501">
        <v>772</v>
      </c>
      <c r="B821" s="205" t="s">
        <v>2142</v>
      </c>
      <c r="C821" s="160" t="s">
        <v>2143</v>
      </c>
    </row>
    <row r="822" spans="1:3" ht="15.75" customHeight="1">
      <c r="A822" s="501">
        <v>773</v>
      </c>
      <c r="B822" s="205" t="s">
        <v>2150</v>
      </c>
      <c r="C822" s="160" t="s">
        <v>2151</v>
      </c>
    </row>
    <row r="823" spans="1:3">
      <c r="A823" s="501">
        <v>774</v>
      </c>
      <c r="B823" s="205" t="s">
        <v>2154</v>
      </c>
      <c r="C823" s="160" t="s">
        <v>2155</v>
      </c>
    </row>
    <row r="824" spans="1:3">
      <c r="A824" s="501">
        <v>775</v>
      </c>
      <c r="B824" s="205" t="s">
        <v>2158</v>
      </c>
      <c r="C824" s="160" t="s">
        <v>2159</v>
      </c>
    </row>
    <row r="825" spans="1:3">
      <c r="A825" s="501">
        <v>776</v>
      </c>
      <c r="B825" s="205" t="s">
        <v>2923</v>
      </c>
      <c r="C825" s="160" t="s">
        <v>2924</v>
      </c>
    </row>
    <row r="826" spans="1:3">
      <c r="A826" s="501">
        <v>777</v>
      </c>
      <c r="B826" s="205" t="s">
        <v>2925</v>
      </c>
      <c r="C826" s="160" t="s">
        <v>2926</v>
      </c>
    </row>
    <row r="827" spans="1:3">
      <c r="A827" s="501">
        <v>778</v>
      </c>
      <c r="B827" s="258" t="s">
        <v>2162</v>
      </c>
      <c r="C827" s="160" t="s">
        <v>2163</v>
      </c>
    </row>
    <row r="828" spans="1:3" ht="15.6" customHeight="1">
      <c r="A828" s="501">
        <v>779</v>
      </c>
      <c r="B828" s="258" t="s">
        <v>2191</v>
      </c>
      <c r="C828" s="160" t="s">
        <v>2192</v>
      </c>
    </row>
    <row r="829" spans="1:3" ht="15.6" customHeight="1">
      <c r="A829" s="501">
        <v>780</v>
      </c>
      <c r="B829" s="258" t="s">
        <v>2193</v>
      </c>
      <c r="C829" s="160" t="s">
        <v>2194</v>
      </c>
    </row>
    <row r="830" spans="1:3" ht="15.6" customHeight="1">
      <c r="A830" s="501">
        <v>781</v>
      </c>
      <c r="B830" s="258" t="s">
        <v>2197</v>
      </c>
      <c r="C830" s="160" t="s">
        <v>2198</v>
      </c>
    </row>
    <row r="831" spans="1:3" ht="15.75" customHeight="1">
      <c r="A831" s="501">
        <v>782</v>
      </c>
      <c r="B831" s="258" t="s">
        <v>2199</v>
      </c>
      <c r="C831" s="160" t="s">
        <v>2927</v>
      </c>
    </row>
    <row r="832" spans="1:3" s="241" customFormat="1" ht="15.6" customHeight="1">
      <c r="A832" s="501">
        <v>783</v>
      </c>
      <c r="B832" s="205" t="s">
        <v>2217</v>
      </c>
      <c r="C832" s="160" t="s">
        <v>2202</v>
      </c>
    </row>
    <row r="833" spans="1:3" ht="15.6" customHeight="1">
      <c r="A833" s="501">
        <v>784</v>
      </c>
      <c r="B833" s="205" t="s">
        <v>2220</v>
      </c>
      <c r="C833" s="160" t="s">
        <v>2204</v>
      </c>
    </row>
    <row r="834" spans="1:3" ht="15.6" customHeight="1">
      <c r="A834" s="501">
        <v>785</v>
      </c>
      <c r="B834" s="205" t="s">
        <v>2223</v>
      </c>
      <c r="C834" s="160" t="s">
        <v>2222</v>
      </c>
    </row>
    <row r="835" spans="1:3" ht="15.6" customHeight="1">
      <c r="A835" s="501">
        <v>786</v>
      </c>
      <c r="B835" s="260" t="s">
        <v>3764</v>
      </c>
      <c r="C835" s="160" t="s">
        <v>2219</v>
      </c>
    </row>
    <row r="836" spans="1:3" ht="15.6" customHeight="1">
      <c r="A836" s="501">
        <v>787</v>
      </c>
      <c r="B836" s="260" t="s">
        <v>2928</v>
      </c>
      <c r="C836" s="160" t="s">
        <v>2208</v>
      </c>
    </row>
    <row r="837" spans="1:3" ht="15.6" customHeight="1">
      <c r="A837" s="501">
        <v>788</v>
      </c>
      <c r="B837" s="260" t="s">
        <v>2929</v>
      </c>
      <c r="C837" s="160" t="s">
        <v>2225</v>
      </c>
    </row>
    <row r="838" spans="1:3" ht="15.6" customHeight="1">
      <c r="A838" s="501">
        <v>789</v>
      </c>
      <c r="B838" s="260" t="s">
        <v>3765</v>
      </c>
      <c r="C838" s="160" t="s">
        <v>2930</v>
      </c>
    </row>
    <row r="839" spans="1:3" ht="15.6" customHeight="1">
      <c r="A839" s="501">
        <v>790</v>
      </c>
      <c r="B839" s="260" t="s">
        <v>2931</v>
      </c>
      <c r="C839" s="160" t="s">
        <v>2228</v>
      </c>
    </row>
    <row r="840" spans="1:3" ht="15.6" customHeight="1">
      <c r="A840" s="501">
        <v>791</v>
      </c>
      <c r="B840" s="260" t="s">
        <v>2932</v>
      </c>
      <c r="C840" s="160" t="s">
        <v>2231</v>
      </c>
    </row>
    <row r="841" spans="1:3" ht="15.6" customHeight="1">
      <c r="A841" s="501">
        <v>792</v>
      </c>
      <c r="B841" s="259" t="s">
        <v>2235</v>
      </c>
      <c r="C841" s="160" t="s">
        <v>2236</v>
      </c>
    </row>
    <row r="842" spans="1:3">
      <c r="A842" s="261"/>
      <c r="B842" s="261"/>
      <c r="C842" s="257" t="s">
        <v>2224</v>
      </c>
    </row>
    <row r="843" spans="1:3" ht="15.6" customHeight="1">
      <c r="A843" s="501">
        <v>793</v>
      </c>
      <c r="B843" s="260" t="s">
        <v>2241</v>
      </c>
      <c r="C843" s="160" t="s">
        <v>2242</v>
      </c>
    </row>
    <row r="844" spans="1:3" ht="15.6" customHeight="1">
      <c r="A844" s="501">
        <v>794</v>
      </c>
      <c r="B844" s="260" t="s">
        <v>2245</v>
      </c>
      <c r="C844" s="160" t="s">
        <v>2246</v>
      </c>
    </row>
    <row r="845" spans="1:3" ht="15.6" customHeight="1">
      <c r="A845" s="501">
        <v>795</v>
      </c>
      <c r="B845" s="260" t="s">
        <v>2249</v>
      </c>
      <c r="C845" s="160" t="s">
        <v>2250</v>
      </c>
    </row>
    <row r="846" spans="1:3" ht="15.6" customHeight="1">
      <c r="A846" s="501">
        <v>796</v>
      </c>
      <c r="B846" s="260" t="s">
        <v>2253</v>
      </c>
      <c r="C846" s="160" t="s">
        <v>2254</v>
      </c>
    </row>
    <row r="847" spans="1:3" ht="15.6" customHeight="1">
      <c r="A847" s="261"/>
      <c r="B847" s="261"/>
      <c r="C847" s="257" t="s">
        <v>2933</v>
      </c>
    </row>
    <row r="848" spans="1:3" ht="15.6" customHeight="1">
      <c r="A848" s="501">
        <v>797</v>
      </c>
      <c r="B848" s="71" t="s">
        <v>2258</v>
      </c>
      <c r="C848" s="33" t="s">
        <v>2934</v>
      </c>
    </row>
    <row r="849" spans="1:3" ht="15.6" customHeight="1">
      <c r="A849" s="501">
        <v>798</v>
      </c>
      <c r="B849" s="71" t="s">
        <v>2260</v>
      </c>
      <c r="C849" s="33" t="s">
        <v>2935</v>
      </c>
    </row>
    <row r="850" spans="1:3" ht="15.6" customHeight="1">
      <c r="A850" s="501">
        <v>799</v>
      </c>
      <c r="B850" s="71" t="s">
        <v>2265</v>
      </c>
      <c r="C850" s="33" t="s">
        <v>2936</v>
      </c>
    </row>
    <row r="851" spans="1:3" ht="15.6" customHeight="1">
      <c r="A851" s="501">
        <v>800</v>
      </c>
      <c r="B851" s="71" t="s">
        <v>2269</v>
      </c>
      <c r="C851" s="33" t="s">
        <v>2937</v>
      </c>
    </row>
    <row r="852" spans="1:3" ht="15.6" customHeight="1">
      <c r="A852" s="501">
        <v>801</v>
      </c>
      <c r="B852" s="71" t="s">
        <v>2273</v>
      </c>
      <c r="C852" s="33" t="s">
        <v>2938</v>
      </c>
    </row>
    <row r="853" spans="1:3" ht="15.6" customHeight="1">
      <c r="A853" s="261"/>
      <c r="B853" s="261"/>
      <c r="C853" s="257" t="s">
        <v>2939</v>
      </c>
    </row>
    <row r="854" spans="1:3" ht="15.6" customHeight="1">
      <c r="A854" s="501">
        <v>802</v>
      </c>
      <c r="B854" s="258" t="s">
        <v>468</v>
      </c>
      <c r="C854" s="160" t="s">
        <v>469</v>
      </c>
    </row>
    <row r="855" spans="1:3" ht="15.6" customHeight="1">
      <c r="A855" s="501">
        <v>803</v>
      </c>
      <c r="B855" s="258" t="s">
        <v>471</v>
      </c>
      <c r="C855" s="160" t="s">
        <v>472</v>
      </c>
    </row>
    <row r="856" spans="1:3" ht="15.6" customHeight="1">
      <c r="A856" s="501">
        <v>804</v>
      </c>
      <c r="B856" s="258" t="s">
        <v>2940</v>
      </c>
      <c r="C856" s="160" t="s">
        <v>2941</v>
      </c>
    </row>
    <row r="857" spans="1:3" ht="15.6" customHeight="1">
      <c r="A857" s="501">
        <v>805</v>
      </c>
      <c r="B857" s="268" t="s">
        <v>2942</v>
      </c>
      <c r="C857" s="268" t="s">
        <v>2943</v>
      </c>
    </row>
    <row r="858" spans="1:3" ht="16.899999999999999" customHeight="1">
      <c r="A858" s="501">
        <v>806</v>
      </c>
      <c r="B858" s="268" t="s">
        <v>2944</v>
      </c>
      <c r="C858" s="268" t="s">
        <v>2945</v>
      </c>
    </row>
    <row r="859" spans="1:3" ht="15" customHeight="1">
      <c r="A859" s="501">
        <v>807</v>
      </c>
      <c r="B859" s="268" t="s">
        <v>2946</v>
      </c>
      <c r="C859" s="268" t="s">
        <v>2947</v>
      </c>
    </row>
    <row r="860" spans="1:3" ht="15" customHeight="1">
      <c r="A860" s="501">
        <v>808</v>
      </c>
      <c r="B860" s="260" t="s">
        <v>483</v>
      </c>
      <c r="C860" s="160" t="s">
        <v>484</v>
      </c>
    </row>
    <row r="861" spans="1:3" ht="13.5" customHeight="1">
      <c r="A861" s="501">
        <v>809</v>
      </c>
      <c r="B861" s="258" t="s">
        <v>487</v>
      </c>
      <c r="C861" s="259" t="s">
        <v>489</v>
      </c>
    </row>
    <row r="862" spans="1:3">
      <c r="A862" s="501">
        <v>810</v>
      </c>
      <c r="B862" s="258" t="s">
        <v>492</v>
      </c>
      <c r="C862" s="259" t="s">
        <v>493</v>
      </c>
    </row>
    <row r="863" spans="1:3">
      <c r="A863" s="501">
        <v>811</v>
      </c>
      <c r="B863" s="258" t="s">
        <v>496</v>
      </c>
      <c r="C863" s="259" t="s">
        <v>497</v>
      </c>
    </row>
    <row r="864" spans="1:3">
      <c r="A864" s="501">
        <v>812</v>
      </c>
      <c r="B864" s="259" t="s">
        <v>498</v>
      </c>
      <c r="C864" s="259" t="s">
        <v>499</v>
      </c>
    </row>
    <row r="865" spans="1:3">
      <c r="A865" s="501">
        <v>813</v>
      </c>
      <c r="B865" s="259" t="s">
        <v>502</v>
      </c>
      <c r="C865" s="259" t="s">
        <v>503</v>
      </c>
    </row>
    <row r="866" spans="1:3">
      <c r="A866" s="501">
        <v>814</v>
      </c>
      <c r="B866" s="259" t="s">
        <v>511</v>
      </c>
      <c r="C866" s="259" t="s">
        <v>512</v>
      </c>
    </row>
    <row r="867" spans="1:3" ht="18" customHeight="1">
      <c r="A867" s="501">
        <v>815</v>
      </c>
      <c r="B867" s="259" t="s">
        <v>515</v>
      </c>
      <c r="C867" s="259" t="s">
        <v>516</v>
      </c>
    </row>
    <row r="868" spans="1:3">
      <c r="A868" s="501">
        <v>816</v>
      </c>
      <c r="B868" s="259" t="s">
        <v>519</v>
      </c>
      <c r="C868" s="259" t="s">
        <v>520</v>
      </c>
    </row>
    <row r="869" spans="1:3">
      <c r="A869" s="501">
        <v>817</v>
      </c>
      <c r="B869" s="259" t="s">
        <v>521</v>
      </c>
      <c r="C869" s="259" t="s">
        <v>522</v>
      </c>
    </row>
    <row r="870" spans="1:3">
      <c r="A870" s="501">
        <v>818</v>
      </c>
      <c r="B870" s="259" t="s">
        <v>525</v>
      </c>
      <c r="C870" s="259" t="s">
        <v>526</v>
      </c>
    </row>
    <row r="871" spans="1:3" ht="15" customHeight="1">
      <c r="A871" s="501">
        <v>819</v>
      </c>
      <c r="B871" s="268" t="s">
        <v>2948</v>
      </c>
      <c r="C871" s="268" t="s">
        <v>2949</v>
      </c>
    </row>
    <row r="872" spans="1:3" ht="15" customHeight="1">
      <c r="A872" s="501">
        <v>820</v>
      </c>
      <c r="B872" s="259" t="s">
        <v>2278</v>
      </c>
      <c r="C872" s="160" t="s">
        <v>2279</v>
      </c>
    </row>
    <row r="873" spans="1:3" ht="15" customHeight="1">
      <c r="A873" s="501">
        <v>821</v>
      </c>
      <c r="B873" s="259" t="s">
        <v>2281</v>
      </c>
      <c r="C873" s="205" t="s">
        <v>2950</v>
      </c>
    </row>
    <row r="874" spans="1:3" ht="15" customHeight="1">
      <c r="A874" s="501">
        <v>822</v>
      </c>
      <c r="B874" s="259" t="s">
        <v>2283</v>
      </c>
      <c r="C874" s="160" t="s">
        <v>2284</v>
      </c>
    </row>
    <row r="875" spans="1:3" ht="15" customHeight="1">
      <c r="A875" s="501">
        <v>823</v>
      </c>
      <c r="B875" s="259" t="s">
        <v>2285</v>
      </c>
      <c r="C875" s="160" t="s">
        <v>2286</v>
      </c>
    </row>
    <row r="876" spans="1:3" ht="15" customHeight="1">
      <c r="A876" s="501">
        <v>824</v>
      </c>
      <c r="B876" s="259" t="s">
        <v>2287</v>
      </c>
      <c r="C876" s="160" t="s">
        <v>2288</v>
      </c>
    </row>
    <row r="877" spans="1:3" ht="15" customHeight="1">
      <c r="A877" s="501">
        <v>825</v>
      </c>
      <c r="B877" s="259" t="s">
        <v>2289</v>
      </c>
      <c r="C877" s="160" t="s">
        <v>2290</v>
      </c>
    </row>
    <row r="878" spans="1:3" ht="15" customHeight="1">
      <c r="A878" s="501">
        <v>826</v>
      </c>
      <c r="B878" s="259" t="s">
        <v>2291</v>
      </c>
      <c r="C878" s="160" t="s">
        <v>2292</v>
      </c>
    </row>
    <row r="879" spans="1:3" ht="15" customHeight="1">
      <c r="A879" s="501">
        <v>827</v>
      </c>
      <c r="B879" s="259" t="s">
        <v>2293</v>
      </c>
      <c r="C879" s="160" t="s">
        <v>2294</v>
      </c>
    </row>
    <row r="880" spans="1:3" ht="15" customHeight="1">
      <c r="A880" s="501">
        <v>828</v>
      </c>
      <c r="B880" s="259" t="s">
        <v>2296</v>
      </c>
      <c r="C880" s="160" t="s">
        <v>2297</v>
      </c>
    </row>
    <row r="881" spans="1:3" ht="15" customHeight="1">
      <c r="A881" s="501">
        <v>829</v>
      </c>
      <c r="B881" s="259" t="s">
        <v>2300</v>
      </c>
      <c r="C881" s="160" t="s">
        <v>2301</v>
      </c>
    </row>
    <row r="882" spans="1:3" ht="15" customHeight="1">
      <c r="A882" s="501">
        <v>830</v>
      </c>
      <c r="B882" s="259" t="s">
        <v>2303</v>
      </c>
      <c r="C882" s="160" t="s">
        <v>2304</v>
      </c>
    </row>
    <row r="883" spans="1:3" ht="15" customHeight="1">
      <c r="A883" s="501">
        <v>831</v>
      </c>
      <c r="B883" s="259" t="s">
        <v>2307</v>
      </c>
      <c r="C883" s="160" t="s">
        <v>2308</v>
      </c>
    </row>
    <row r="884" spans="1:3" ht="15" customHeight="1">
      <c r="A884" s="261"/>
      <c r="B884" s="261"/>
      <c r="C884" s="257" t="s">
        <v>2951</v>
      </c>
    </row>
    <row r="885" spans="1:3" ht="15.75" customHeight="1">
      <c r="A885" s="501">
        <v>832</v>
      </c>
      <c r="B885" s="275" t="s">
        <v>2313</v>
      </c>
      <c r="C885" s="33" t="s">
        <v>3766</v>
      </c>
    </row>
    <row r="886" spans="1:3">
      <c r="A886" s="501">
        <v>833</v>
      </c>
      <c r="B886" s="258" t="s">
        <v>2952</v>
      </c>
      <c r="C886" s="160" t="s">
        <v>2953</v>
      </c>
    </row>
    <row r="887" spans="1:3">
      <c r="A887" s="501">
        <v>834</v>
      </c>
      <c r="B887" s="259" t="s">
        <v>2317</v>
      </c>
      <c r="C887" s="160" t="s">
        <v>2310</v>
      </c>
    </row>
    <row r="888" spans="1:3" ht="15.75">
      <c r="A888" s="501">
        <v>835</v>
      </c>
      <c r="B888" s="259" t="s">
        <v>2954</v>
      </c>
      <c r="C888" s="312" t="s">
        <v>2955</v>
      </c>
    </row>
    <row r="889" spans="1:3" ht="16.5" customHeight="1">
      <c r="A889" s="501">
        <v>836</v>
      </c>
      <c r="B889" s="502" t="s">
        <v>2956</v>
      </c>
      <c r="C889" s="503" t="s">
        <v>2957</v>
      </c>
    </row>
    <row r="890" spans="1:3" ht="14.25" customHeight="1">
      <c r="A890" s="501">
        <v>837</v>
      </c>
      <c r="B890" s="258" t="s">
        <v>2327</v>
      </c>
      <c r="C890" s="160" t="s">
        <v>2328</v>
      </c>
    </row>
    <row r="891" spans="1:3" ht="15" customHeight="1">
      <c r="A891" s="501">
        <v>838</v>
      </c>
      <c r="B891" s="504" t="s">
        <v>2845</v>
      </c>
      <c r="C891" s="302" t="s">
        <v>2846</v>
      </c>
    </row>
    <row r="892" spans="1:3" ht="15" customHeight="1">
      <c r="A892" s="261"/>
      <c r="B892" s="313"/>
      <c r="C892" s="257" t="s">
        <v>546</v>
      </c>
    </row>
    <row r="893" spans="1:3" ht="15" customHeight="1">
      <c r="A893" s="501">
        <v>839</v>
      </c>
      <c r="B893" s="269" t="s">
        <v>551</v>
      </c>
      <c r="C893" s="267" t="s">
        <v>552</v>
      </c>
    </row>
    <row r="894" spans="1:3" ht="15" customHeight="1">
      <c r="A894" s="501">
        <v>840</v>
      </c>
      <c r="B894" s="269" t="s">
        <v>555</v>
      </c>
      <c r="C894" s="267" t="s">
        <v>556</v>
      </c>
    </row>
    <row r="895" spans="1:3">
      <c r="A895" s="501">
        <v>841</v>
      </c>
      <c r="B895" s="568" t="s">
        <v>557</v>
      </c>
      <c r="C895" s="273" t="s">
        <v>558</v>
      </c>
    </row>
    <row r="896" spans="1:3" s="242" customFormat="1">
      <c r="A896" s="501">
        <v>842</v>
      </c>
      <c r="B896" s="79" t="s">
        <v>559</v>
      </c>
      <c r="C896" s="169" t="s">
        <v>560</v>
      </c>
    </row>
    <row r="897" spans="1:3" s="242" customFormat="1" ht="15.75" customHeight="1">
      <c r="A897" s="501">
        <v>843</v>
      </c>
      <c r="B897" s="275" t="s">
        <v>569</v>
      </c>
      <c r="C897" s="160" t="s">
        <v>570</v>
      </c>
    </row>
    <row r="898" spans="1:3" s="242" customFormat="1">
      <c r="A898" s="501">
        <v>844</v>
      </c>
      <c r="B898" s="275" t="s">
        <v>571</v>
      </c>
      <c r="C898" s="160" t="s">
        <v>572</v>
      </c>
    </row>
    <row r="899" spans="1:3" s="242" customFormat="1">
      <c r="A899" s="501">
        <v>845</v>
      </c>
      <c r="B899" s="258" t="s">
        <v>575</v>
      </c>
      <c r="C899" s="160" t="s">
        <v>576</v>
      </c>
    </row>
    <row r="900" spans="1:3" s="242" customFormat="1">
      <c r="A900" s="501">
        <v>846</v>
      </c>
      <c r="B900" s="258" t="s">
        <v>577</v>
      </c>
      <c r="C900" s="160" t="s">
        <v>578</v>
      </c>
    </row>
    <row r="901" spans="1:3" s="242" customFormat="1">
      <c r="A901" s="501">
        <v>847</v>
      </c>
      <c r="B901" s="258" t="s">
        <v>579</v>
      </c>
      <c r="C901" s="160" t="s">
        <v>580</v>
      </c>
    </row>
    <row r="902" spans="1:3">
      <c r="A902" s="501">
        <v>848</v>
      </c>
      <c r="B902" s="258" t="s">
        <v>581</v>
      </c>
      <c r="C902" s="160" t="s">
        <v>2958</v>
      </c>
    </row>
    <row r="903" spans="1:3">
      <c r="A903" s="501">
        <v>849</v>
      </c>
      <c r="B903" s="258" t="s">
        <v>583</v>
      </c>
      <c r="C903" s="160" t="s">
        <v>584</v>
      </c>
    </row>
    <row r="904" spans="1:3">
      <c r="A904" s="501">
        <v>850</v>
      </c>
      <c r="B904" s="258" t="s">
        <v>585</v>
      </c>
      <c r="C904" s="160" t="s">
        <v>586</v>
      </c>
    </row>
    <row r="905" spans="1:3">
      <c r="A905" s="501">
        <v>851</v>
      </c>
      <c r="B905" s="258" t="s">
        <v>587</v>
      </c>
      <c r="C905" s="160" t="s">
        <v>588</v>
      </c>
    </row>
    <row r="906" spans="1:3">
      <c r="A906" s="501">
        <v>852</v>
      </c>
      <c r="B906" s="258" t="s">
        <v>589</v>
      </c>
      <c r="C906" s="160" t="s">
        <v>590</v>
      </c>
    </row>
    <row r="907" spans="1:3">
      <c r="A907" s="501">
        <v>853</v>
      </c>
      <c r="B907" s="259" t="s">
        <v>2362</v>
      </c>
      <c r="C907" s="267" t="s">
        <v>2959</v>
      </c>
    </row>
    <row r="908" spans="1:3">
      <c r="A908" s="501">
        <v>854</v>
      </c>
      <c r="B908" s="259" t="s">
        <v>2365</v>
      </c>
      <c r="C908" s="267" t="s">
        <v>2366</v>
      </c>
    </row>
    <row r="909" spans="1:3">
      <c r="A909" s="501">
        <v>855</v>
      </c>
      <c r="B909" s="258" t="s">
        <v>2960</v>
      </c>
      <c r="C909" s="160" t="s">
        <v>2961</v>
      </c>
    </row>
    <row r="910" spans="1:3" ht="16.149999999999999" customHeight="1">
      <c r="A910" s="501">
        <v>856</v>
      </c>
      <c r="B910" s="258" t="s">
        <v>2321</v>
      </c>
      <c r="C910" s="160" t="s">
        <v>2962</v>
      </c>
    </row>
    <row r="911" spans="1:3" ht="16.5" customHeight="1">
      <c r="A911" s="261"/>
      <c r="B911" s="313"/>
      <c r="C911" s="257" t="s">
        <v>2381</v>
      </c>
    </row>
    <row r="912" spans="1:3" ht="14.25" customHeight="1">
      <c r="A912" s="501">
        <v>857</v>
      </c>
      <c r="B912" s="505" t="s">
        <v>2382</v>
      </c>
      <c r="C912" s="506" t="s">
        <v>2383</v>
      </c>
    </row>
    <row r="913" spans="1:3" ht="14.25" customHeight="1">
      <c r="A913" s="501">
        <v>858</v>
      </c>
      <c r="B913" s="505" t="s">
        <v>2384</v>
      </c>
      <c r="C913" s="506" t="s">
        <v>2385</v>
      </c>
    </row>
    <row r="914" spans="1:3" ht="15" customHeight="1">
      <c r="A914" s="501">
        <v>859</v>
      </c>
      <c r="B914" s="505" t="s">
        <v>2386</v>
      </c>
      <c r="C914" s="506" t="s">
        <v>2387</v>
      </c>
    </row>
    <row r="915" spans="1:3">
      <c r="A915" s="501">
        <v>860</v>
      </c>
      <c r="B915" s="505" t="s">
        <v>2388</v>
      </c>
      <c r="C915" s="506" t="s">
        <v>2389</v>
      </c>
    </row>
    <row r="916" spans="1:3" s="242" customFormat="1">
      <c r="A916" s="501">
        <v>861</v>
      </c>
      <c r="B916" s="505" t="s">
        <v>2390</v>
      </c>
      <c r="C916" s="506" t="s">
        <v>2391</v>
      </c>
    </row>
    <row r="917" spans="1:3" s="242" customFormat="1">
      <c r="A917" s="501">
        <v>862</v>
      </c>
      <c r="B917" s="505" t="s">
        <v>2392</v>
      </c>
      <c r="C917" s="506" t="s">
        <v>2393</v>
      </c>
    </row>
    <row r="918" spans="1:3" s="242" customFormat="1" ht="16.5" customHeight="1">
      <c r="A918" s="501">
        <v>863</v>
      </c>
      <c r="B918" s="505" t="s">
        <v>2394</v>
      </c>
      <c r="C918" s="506" t="s">
        <v>2395</v>
      </c>
    </row>
    <row r="919" spans="1:3">
      <c r="A919" s="501">
        <v>864</v>
      </c>
      <c r="B919" s="505" t="s">
        <v>2396</v>
      </c>
      <c r="C919" s="506" t="s">
        <v>2397</v>
      </c>
    </row>
    <row r="920" spans="1:3" ht="18" customHeight="1">
      <c r="A920" s="501">
        <v>865</v>
      </c>
      <c r="B920" s="505" t="s">
        <v>2398</v>
      </c>
      <c r="C920" s="506" t="s">
        <v>2963</v>
      </c>
    </row>
    <row r="921" spans="1:3">
      <c r="A921" s="501">
        <v>866</v>
      </c>
      <c r="B921" s="505" t="s">
        <v>2400</v>
      </c>
      <c r="C921" s="506" t="s">
        <v>2401</v>
      </c>
    </row>
    <row r="922" spans="1:3">
      <c r="A922" s="501">
        <v>867</v>
      </c>
      <c r="B922" s="258" t="s">
        <v>2404</v>
      </c>
      <c r="C922" s="160" t="s">
        <v>2405</v>
      </c>
    </row>
    <row r="923" spans="1:3">
      <c r="A923" s="501">
        <v>868</v>
      </c>
      <c r="B923" s="258" t="s">
        <v>2406</v>
      </c>
      <c r="C923" s="160" t="s">
        <v>2407</v>
      </c>
    </row>
    <row r="924" spans="1:3">
      <c r="A924" s="501">
        <v>869</v>
      </c>
      <c r="B924" s="258" t="s">
        <v>2408</v>
      </c>
      <c r="C924" s="160" t="s">
        <v>2409</v>
      </c>
    </row>
    <row r="925" spans="1:3">
      <c r="A925" s="501">
        <v>870</v>
      </c>
      <c r="B925" s="258" t="s">
        <v>2964</v>
      </c>
      <c r="C925" s="160" t="s">
        <v>2965</v>
      </c>
    </row>
    <row r="926" spans="1:3">
      <c r="A926" s="501">
        <v>871</v>
      </c>
      <c r="B926" s="505" t="s">
        <v>3717</v>
      </c>
      <c r="C926" s="506" t="s">
        <v>2411</v>
      </c>
    </row>
    <row r="927" spans="1:3">
      <c r="A927" s="501">
        <v>872</v>
      </c>
      <c r="B927" s="505" t="s">
        <v>3718</v>
      </c>
      <c r="C927" s="506" t="s">
        <v>2412</v>
      </c>
    </row>
    <row r="928" spans="1:3">
      <c r="A928" s="501">
        <v>873</v>
      </c>
      <c r="B928" s="505" t="s">
        <v>3719</v>
      </c>
      <c r="C928" s="506" t="s">
        <v>2413</v>
      </c>
    </row>
    <row r="929" spans="1:3">
      <c r="A929" s="501">
        <v>874</v>
      </c>
      <c r="B929" s="258" t="s">
        <v>2414</v>
      </c>
      <c r="C929" s="160" t="s">
        <v>2415</v>
      </c>
    </row>
    <row r="930" spans="1:3">
      <c r="A930" s="501">
        <v>875</v>
      </c>
      <c r="B930" s="258" t="s">
        <v>2416</v>
      </c>
      <c r="C930" s="160" t="s">
        <v>2417</v>
      </c>
    </row>
    <row r="931" spans="1:3">
      <c r="A931" s="501">
        <v>876</v>
      </c>
      <c r="B931" s="258" t="s">
        <v>2418</v>
      </c>
      <c r="C931" s="160" t="s">
        <v>2419</v>
      </c>
    </row>
    <row r="932" spans="1:3">
      <c r="A932" s="501">
        <v>877</v>
      </c>
      <c r="B932" s="258" t="s">
        <v>2420</v>
      </c>
      <c r="C932" s="160" t="s">
        <v>2421</v>
      </c>
    </row>
    <row r="933" spans="1:3">
      <c r="A933" s="501">
        <v>878</v>
      </c>
      <c r="B933" s="258" t="s">
        <v>2422</v>
      </c>
      <c r="C933" s="160" t="s">
        <v>2423</v>
      </c>
    </row>
    <row r="934" spans="1:3">
      <c r="A934" s="501">
        <v>879</v>
      </c>
      <c r="B934" s="258" t="s">
        <v>2424</v>
      </c>
      <c r="C934" s="160" t="s">
        <v>2425</v>
      </c>
    </row>
    <row r="935" spans="1:3">
      <c r="A935" s="501">
        <v>880</v>
      </c>
      <c r="B935" s="258" t="s">
        <v>2426</v>
      </c>
      <c r="C935" s="160" t="s">
        <v>2427</v>
      </c>
    </row>
    <row r="936" spans="1:3">
      <c r="A936" s="501">
        <v>881</v>
      </c>
      <c r="B936" s="258" t="s">
        <v>2430</v>
      </c>
      <c r="C936" s="160" t="s">
        <v>2431</v>
      </c>
    </row>
    <row r="937" spans="1:3">
      <c r="A937" s="501">
        <v>882</v>
      </c>
      <c r="B937" s="258" t="s">
        <v>2432</v>
      </c>
      <c r="C937" s="160" t="s">
        <v>2433</v>
      </c>
    </row>
    <row r="938" spans="1:3" ht="30">
      <c r="A938" s="501">
        <v>883</v>
      </c>
      <c r="B938" s="258" t="s">
        <v>2434</v>
      </c>
      <c r="C938" s="160" t="s">
        <v>2435</v>
      </c>
    </row>
    <row r="939" spans="1:3" ht="30">
      <c r="A939" s="501">
        <v>884</v>
      </c>
      <c r="B939" s="258" t="s">
        <v>2436</v>
      </c>
      <c r="C939" s="160" t="s">
        <v>2437</v>
      </c>
    </row>
    <row r="940" spans="1:3">
      <c r="A940" s="501">
        <v>885</v>
      </c>
      <c r="B940" s="258" t="s">
        <v>2438</v>
      </c>
      <c r="C940" s="160" t="s">
        <v>2439</v>
      </c>
    </row>
    <row r="941" spans="1:3" ht="14.25" customHeight="1">
      <c r="A941" s="501">
        <v>886</v>
      </c>
      <c r="B941" s="258" t="s">
        <v>2440</v>
      </c>
      <c r="C941" s="160" t="s">
        <v>2441</v>
      </c>
    </row>
    <row r="942" spans="1:3" ht="15" customHeight="1">
      <c r="A942" s="501">
        <v>887</v>
      </c>
      <c r="B942" s="258" t="s">
        <v>2966</v>
      </c>
      <c r="C942" s="160" t="s">
        <v>2967</v>
      </c>
    </row>
    <row r="943" spans="1:3">
      <c r="A943" s="501">
        <v>888</v>
      </c>
      <c r="B943" s="258" t="s">
        <v>2443</v>
      </c>
      <c r="C943" s="160" t="s">
        <v>2444</v>
      </c>
    </row>
    <row r="944" spans="1:3">
      <c r="A944" s="501">
        <v>889</v>
      </c>
      <c r="B944" s="258" t="s">
        <v>2447</v>
      </c>
      <c r="C944" s="160" t="s">
        <v>2968</v>
      </c>
    </row>
    <row r="945" spans="1:3">
      <c r="A945" s="501">
        <v>890</v>
      </c>
      <c r="B945" s="258" t="s">
        <v>2449</v>
      </c>
      <c r="C945" s="160" t="s">
        <v>2450</v>
      </c>
    </row>
    <row r="946" spans="1:3">
      <c r="A946" s="501">
        <v>891</v>
      </c>
      <c r="B946" s="258" t="s">
        <v>2451</v>
      </c>
      <c r="C946" s="160" t="s">
        <v>2452</v>
      </c>
    </row>
    <row r="947" spans="1:3">
      <c r="A947" s="501">
        <v>892</v>
      </c>
      <c r="B947" s="258" t="s">
        <v>2453</v>
      </c>
      <c r="C947" s="160" t="s">
        <v>560</v>
      </c>
    </row>
    <row r="948" spans="1:3">
      <c r="A948" s="501">
        <v>893</v>
      </c>
      <c r="B948" s="258" t="s">
        <v>2454</v>
      </c>
      <c r="C948" s="160" t="s">
        <v>2455</v>
      </c>
    </row>
    <row r="949" spans="1:3">
      <c r="A949" s="501">
        <v>894</v>
      </c>
      <c r="B949" s="258" t="s">
        <v>2456</v>
      </c>
      <c r="C949" s="160" t="s">
        <v>2457</v>
      </c>
    </row>
    <row r="950" spans="1:3">
      <c r="A950" s="501">
        <v>895</v>
      </c>
      <c r="B950" s="258" t="s">
        <v>2458</v>
      </c>
      <c r="C950" s="160" t="s">
        <v>2459</v>
      </c>
    </row>
    <row r="951" spans="1:3">
      <c r="A951" s="501">
        <v>896</v>
      </c>
      <c r="B951" s="258" t="s">
        <v>2460</v>
      </c>
      <c r="C951" s="160" t="s">
        <v>2461</v>
      </c>
    </row>
    <row r="952" spans="1:3">
      <c r="A952" s="501">
        <v>897</v>
      </c>
      <c r="B952" s="258" t="s">
        <v>2462</v>
      </c>
      <c r="C952" s="160" t="s">
        <v>2463</v>
      </c>
    </row>
    <row r="953" spans="1:3">
      <c r="A953" s="261"/>
      <c r="B953" s="313"/>
      <c r="C953" s="257" t="s">
        <v>2464</v>
      </c>
    </row>
    <row r="954" spans="1:3">
      <c r="A954" s="501">
        <v>898</v>
      </c>
      <c r="B954" s="258" t="s">
        <v>564</v>
      </c>
      <c r="C954" s="160" t="s">
        <v>2465</v>
      </c>
    </row>
    <row r="955" spans="1:3">
      <c r="A955" s="501">
        <v>899</v>
      </c>
      <c r="B955" s="258" t="s">
        <v>441</v>
      </c>
      <c r="C955" s="160" t="s">
        <v>2466</v>
      </c>
    </row>
    <row r="956" spans="1:3">
      <c r="A956" s="501">
        <v>900</v>
      </c>
      <c r="B956" s="258" t="s">
        <v>2467</v>
      </c>
      <c r="C956" s="160" t="s">
        <v>2468</v>
      </c>
    </row>
    <row r="957" spans="1:3">
      <c r="A957" s="501">
        <v>901</v>
      </c>
      <c r="B957" s="258" t="s">
        <v>2469</v>
      </c>
      <c r="C957" s="160" t="s">
        <v>2470</v>
      </c>
    </row>
    <row r="958" spans="1:3">
      <c r="A958" s="501">
        <v>902</v>
      </c>
      <c r="B958" s="258" t="s">
        <v>2469</v>
      </c>
      <c r="C958" s="160" t="s">
        <v>2471</v>
      </c>
    </row>
    <row r="959" spans="1:3">
      <c r="A959" s="501">
        <v>903</v>
      </c>
      <c r="B959" s="258" t="s">
        <v>2469</v>
      </c>
      <c r="C959" s="160" t="s">
        <v>2472</v>
      </c>
    </row>
    <row r="960" spans="1:3" ht="14.25" customHeight="1">
      <c r="A960" s="501">
        <v>904</v>
      </c>
      <c r="B960" s="258" t="s">
        <v>2469</v>
      </c>
      <c r="C960" s="160" t="s">
        <v>2473</v>
      </c>
    </row>
    <row r="961" spans="1:3">
      <c r="A961" s="261"/>
      <c r="B961" s="313"/>
      <c r="C961" s="257" t="s">
        <v>2969</v>
      </c>
    </row>
    <row r="962" spans="1:3">
      <c r="A962" s="501">
        <v>905</v>
      </c>
      <c r="B962" s="275" t="s">
        <v>2970</v>
      </c>
      <c r="C962" s="33" t="s">
        <v>2971</v>
      </c>
    </row>
    <row r="963" spans="1:3">
      <c r="A963" s="261"/>
      <c r="B963" s="313"/>
      <c r="C963" s="257" t="s">
        <v>2972</v>
      </c>
    </row>
    <row r="964" spans="1:3">
      <c r="A964" s="501">
        <v>906</v>
      </c>
      <c r="B964" s="258" t="s">
        <v>2973</v>
      </c>
      <c r="C964" s="160" t="s">
        <v>2974</v>
      </c>
    </row>
    <row r="965" spans="1:3">
      <c r="A965" s="501">
        <v>907</v>
      </c>
      <c r="B965" s="258" t="s">
        <v>2975</v>
      </c>
      <c r="C965" s="160" t="s">
        <v>2976</v>
      </c>
    </row>
    <row r="966" spans="1:3">
      <c r="A966" s="501">
        <v>908</v>
      </c>
      <c r="B966" s="258" t="s">
        <v>2977</v>
      </c>
      <c r="C966" s="160" t="s">
        <v>2978</v>
      </c>
    </row>
    <row r="967" spans="1:3">
      <c r="A967" s="501">
        <v>909</v>
      </c>
      <c r="B967" s="258" t="s">
        <v>2979</v>
      </c>
      <c r="C967" s="160" t="s">
        <v>2980</v>
      </c>
    </row>
    <row r="968" spans="1:3">
      <c r="A968" s="501">
        <v>910</v>
      </c>
      <c r="B968" s="314" t="s">
        <v>2479</v>
      </c>
      <c r="C968" s="315" t="s">
        <v>2480</v>
      </c>
    </row>
    <row r="969" spans="1:3" ht="15" customHeight="1">
      <c r="A969" s="501">
        <v>911</v>
      </c>
      <c r="B969" s="314" t="s">
        <v>2479</v>
      </c>
      <c r="C969" s="315" t="s">
        <v>2481</v>
      </c>
    </row>
    <row r="970" spans="1:3" ht="30">
      <c r="A970" s="501">
        <v>912</v>
      </c>
      <c r="B970" s="314" t="s">
        <v>2479</v>
      </c>
      <c r="C970" s="315" t="s">
        <v>2482</v>
      </c>
    </row>
    <row r="971" spans="1:3">
      <c r="A971" s="501">
        <v>913</v>
      </c>
      <c r="B971" s="314" t="s">
        <v>2486</v>
      </c>
      <c r="C971" s="315" t="s">
        <v>2487</v>
      </c>
    </row>
    <row r="972" spans="1:3">
      <c r="A972" s="501">
        <v>914</v>
      </c>
      <c r="B972" s="314" t="s">
        <v>2486</v>
      </c>
      <c r="C972" s="315" t="s">
        <v>2488</v>
      </c>
    </row>
    <row r="973" spans="1:3" ht="30">
      <c r="A973" s="501">
        <v>915</v>
      </c>
      <c r="B973" s="314" t="s">
        <v>2486</v>
      </c>
      <c r="C973" s="315" t="s">
        <v>2489</v>
      </c>
    </row>
    <row r="974" spans="1:3">
      <c r="A974" s="501">
        <v>916</v>
      </c>
      <c r="B974" s="314" t="s">
        <v>2490</v>
      </c>
      <c r="C974" s="315" t="s">
        <v>2491</v>
      </c>
    </row>
    <row r="975" spans="1:3">
      <c r="A975" s="501">
        <v>917</v>
      </c>
      <c r="B975" s="314" t="s">
        <v>2490</v>
      </c>
      <c r="C975" s="315" t="s">
        <v>2492</v>
      </c>
    </row>
    <row r="976" spans="1:3" ht="30">
      <c r="A976" s="501">
        <v>918</v>
      </c>
      <c r="B976" s="314" t="s">
        <v>2490</v>
      </c>
      <c r="C976" s="315" t="s">
        <v>2493</v>
      </c>
    </row>
    <row r="977" spans="1:3" ht="30">
      <c r="A977" s="501">
        <v>919</v>
      </c>
      <c r="B977" s="314" t="s">
        <v>2500</v>
      </c>
      <c r="C977" s="315" t="s">
        <v>2502</v>
      </c>
    </row>
    <row r="978" spans="1:3" ht="12.75" customHeight="1">
      <c r="A978" s="501">
        <v>920</v>
      </c>
      <c r="B978" s="314" t="s">
        <v>2500</v>
      </c>
      <c r="C978" s="315" t="s">
        <v>2503</v>
      </c>
    </row>
    <row r="979" spans="1:3" ht="30">
      <c r="A979" s="501">
        <v>921</v>
      </c>
      <c r="B979" s="316" t="s">
        <v>2486</v>
      </c>
      <c r="C979" s="317" t="s">
        <v>2507</v>
      </c>
    </row>
    <row r="980" spans="1:3" ht="30">
      <c r="A980" s="501">
        <v>922</v>
      </c>
      <c r="B980" s="314" t="s">
        <v>2486</v>
      </c>
      <c r="C980" s="315" t="s">
        <v>2508</v>
      </c>
    </row>
    <row r="981" spans="1:3" ht="30">
      <c r="A981" s="501">
        <v>923</v>
      </c>
      <c r="B981" s="314" t="s">
        <v>2486</v>
      </c>
      <c r="C981" s="315" t="s">
        <v>2509</v>
      </c>
    </row>
    <row r="982" spans="1:3" ht="18" customHeight="1">
      <c r="A982" s="501">
        <v>924</v>
      </c>
      <c r="B982" s="314" t="s">
        <v>2486</v>
      </c>
      <c r="C982" s="315" t="s">
        <v>2510</v>
      </c>
    </row>
    <row r="983" spans="1:3" ht="16.5" customHeight="1">
      <c r="A983" s="501">
        <v>925</v>
      </c>
      <c r="B983" s="314" t="s">
        <v>2486</v>
      </c>
      <c r="C983" s="315" t="s">
        <v>2511</v>
      </c>
    </row>
    <row r="984" spans="1:3" ht="30">
      <c r="A984" s="501">
        <v>926</v>
      </c>
      <c r="B984" s="314" t="s">
        <v>2486</v>
      </c>
      <c r="C984" s="315" t="s">
        <v>2512</v>
      </c>
    </row>
    <row r="985" spans="1:3" ht="30">
      <c r="A985" s="501">
        <v>927</v>
      </c>
      <c r="B985" s="314" t="s">
        <v>2515</v>
      </c>
      <c r="C985" s="315" t="s">
        <v>2981</v>
      </c>
    </row>
    <row r="986" spans="1:3" ht="30">
      <c r="A986" s="501">
        <v>928</v>
      </c>
      <c r="B986" s="314" t="s">
        <v>2517</v>
      </c>
      <c r="C986" s="315" t="s">
        <v>2982</v>
      </c>
    </row>
    <row r="987" spans="1:3" ht="45">
      <c r="A987" s="501">
        <v>929</v>
      </c>
      <c r="B987" s="314" t="s">
        <v>2519</v>
      </c>
      <c r="C987" s="315" t="s">
        <v>2983</v>
      </c>
    </row>
    <row r="988" spans="1:3" ht="45">
      <c r="A988" s="501">
        <v>930</v>
      </c>
      <c r="B988" s="314" t="s">
        <v>2521</v>
      </c>
      <c r="C988" s="315" t="s">
        <v>2984</v>
      </c>
    </row>
    <row r="989" spans="1:3" ht="45">
      <c r="A989" s="501">
        <v>931</v>
      </c>
      <c r="B989" s="314" t="s">
        <v>2523</v>
      </c>
      <c r="C989" s="315" t="s">
        <v>2985</v>
      </c>
    </row>
    <row r="990" spans="1:3" ht="26.25" customHeight="1">
      <c r="A990" s="501">
        <v>932</v>
      </c>
      <c r="B990" s="314" t="s">
        <v>2525</v>
      </c>
      <c r="C990" s="315" t="s">
        <v>2986</v>
      </c>
    </row>
    <row r="991" spans="1:3" ht="36.75" customHeight="1">
      <c r="A991" s="501">
        <v>933</v>
      </c>
      <c r="B991" s="314" t="s">
        <v>2527</v>
      </c>
      <c r="C991" s="315" t="s">
        <v>2987</v>
      </c>
    </row>
    <row r="992" spans="1:3" ht="45">
      <c r="A992" s="501">
        <v>934</v>
      </c>
      <c r="B992" s="314" t="s">
        <v>2529</v>
      </c>
      <c r="C992" s="315" t="s">
        <v>2988</v>
      </c>
    </row>
    <row r="993" spans="1:3" ht="45">
      <c r="A993" s="501">
        <v>935</v>
      </c>
      <c r="B993" s="314" t="s">
        <v>2531</v>
      </c>
      <c r="C993" s="315" t="s">
        <v>2989</v>
      </c>
    </row>
    <row r="994" spans="1:3">
      <c r="A994" s="261"/>
      <c r="B994" s="313"/>
      <c r="C994" s="257" t="s">
        <v>3767</v>
      </c>
    </row>
    <row r="995" spans="1:3">
      <c r="A995" s="501">
        <v>936</v>
      </c>
      <c r="B995" s="569" t="s">
        <v>3768</v>
      </c>
      <c r="C995" s="317" t="s">
        <v>3769</v>
      </c>
    </row>
    <row r="996" spans="1:3">
      <c r="A996" s="501">
        <v>937</v>
      </c>
      <c r="B996" s="569" t="s">
        <v>3770</v>
      </c>
      <c r="C996" s="317" t="s">
        <v>3771</v>
      </c>
    </row>
    <row r="997" spans="1:3">
      <c r="A997" s="501">
        <v>938</v>
      </c>
      <c r="B997" s="569" t="s">
        <v>3772</v>
      </c>
      <c r="C997" s="317" t="s">
        <v>3773</v>
      </c>
    </row>
    <row r="998" spans="1:3">
      <c r="A998" s="501">
        <v>939</v>
      </c>
      <c r="B998" s="569" t="s">
        <v>3774</v>
      </c>
      <c r="C998" s="317" t="s">
        <v>3775</v>
      </c>
    </row>
    <row r="999" spans="1:3" ht="18.75" customHeight="1">
      <c r="A999" s="501">
        <v>940</v>
      </c>
      <c r="B999" s="569" t="s">
        <v>3776</v>
      </c>
      <c r="C999" s="317" t="s">
        <v>3777</v>
      </c>
    </row>
    <row r="1000" spans="1:3">
      <c r="A1000" s="501">
        <v>941</v>
      </c>
      <c r="B1000" s="569" t="s">
        <v>3778</v>
      </c>
      <c r="C1000" s="317" t="s">
        <v>3779</v>
      </c>
    </row>
    <row r="1001" spans="1:3">
      <c r="A1001" s="501">
        <v>942</v>
      </c>
      <c r="B1001" s="569" t="s">
        <v>3780</v>
      </c>
      <c r="C1001" s="317" t="s">
        <v>3781</v>
      </c>
    </row>
    <row r="1002" spans="1:3">
      <c r="A1002" s="501">
        <v>943</v>
      </c>
      <c r="B1002" s="569" t="s">
        <v>3782</v>
      </c>
      <c r="C1002" s="317" t="s">
        <v>3783</v>
      </c>
    </row>
    <row r="1003" spans="1:3">
      <c r="A1003" s="501">
        <v>944</v>
      </c>
      <c r="B1003" s="569" t="s">
        <v>3784</v>
      </c>
      <c r="C1003" s="317" t="s">
        <v>3785</v>
      </c>
    </row>
    <row r="1004" spans="1:3">
      <c r="A1004" s="501">
        <v>945</v>
      </c>
      <c r="B1004" s="569" t="s">
        <v>3786</v>
      </c>
      <c r="C1004" s="317" t="s">
        <v>3787</v>
      </c>
    </row>
    <row r="1005" spans="1:3">
      <c r="A1005" s="501">
        <v>946</v>
      </c>
      <c r="B1005" s="569" t="s">
        <v>3788</v>
      </c>
      <c r="C1005" s="317" t="s">
        <v>3789</v>
      </c>
    </row>
    <row r="1006" spans="1:3">
      <c r="A1006" s="501">
        <v>947</v>
      </c>
      <c r="B1006" s="316" t="s">
        <v>3790</v>
      </c>
      <c r="C1006" s="317" t="s">
        <v>3791</v>
      </c>
    </row>
    <row r="1007" spans="1:3">
      <c r="A1007" s="261"/>
      <c r="B1007" s="261"/>
      <c r="C1007" s="257" t="s">
        <v>2990</v>
      </c>
    </row>
    <row r="1008" spans="1:3">
      <c r="A1008" s="501">
        <v>948</v>
      </c>
      <c r="B1008" s="71" t="s">
        <v>2534</v>
      </c>
      <c r="C1008" s="33" t="s">
        <v>2991</v>
      </c>
    </row>
    <row r="1009" spans="1:3" ht="14.25" customHeight="1">
      <c r="A1009" s="501">
        <v>949</v>
      </c>
      <c r="B1009" s="71" t="s">
        <v>2535</v>
      </c>
      <c r="C1009" s="33" t="s">
        <v>2992</v>
      </c>
    </row>
    <row r="1010" spans="1:3" ht="18.75" customHeight="1">
      <c r="A1010" s="501">
        <v>950</v>
      </c>
      <c r="B1010" s="71" t="s">
        <v>2539</v>
      </c>
      <c r="C1010" s="33" t="s">
        <v>2993</v>
      </c>
    </row>
    <row r="1011" spans="1:3" ht="28.5">
      <c r="A1011" s="261"/>
      <c r="B1011" s="261"/>
      <c r="C1011" s="257" t="s">
        <v>2542</v>
      </c>
    </row>
    <row r="1012" spans="1:3">
      <c r="A1012" s="501">
        <v>951</v>
      </c>
      <c r="B1012" s="205" t="s">
        <v>2545</v>
      </c>
      <c r="C1012" s="160" t="s">
        <v>2546</v>
      </c>
    </row>
    <row r="1013" spans="1:3">
      <c r="A1013" s="501">
        <v>952</v>
      </c>
      <c r="B1013" s="259" t="s">
        <v>2549</v>
      </c>
      <c r="C1013" s="160" t="s">
        <v>2550</v>
      </c>
    </row>
    <row r="1014" spans="1:3" s="242" customFormat="1" ht="17.25" customHeight="1">
      <c r="A1014" s="290"/>
      <c r="B1014" s="318"/>
      <c r="C1014" s="319" t="s">
        <v>2566</v>
      </c>
    </row>
    <row r="1015" spans="1:3">
      <c r="A1015" s="501">
        <v>953</v>
      </c>
      <c r="B1015" s="71" t="s">
        <v>2559</v>
      </c>
      <c r="C1015" s="33" t="s">
        <v>2994</v>
      </c>
    </row>
    <row r="1016" spans="1:3">
      <c r="A1016" s="501">
        <v>954</v>
      </c>
      <c r="B1016" s="71" t="s">
        <v>2562</v>
      </c>
      <c r="C1016" s="33" t="s">
        <v>2995</v>
      </c>
    </row>
    <row r="1017" spans="1:3">
      <c r="A1017" s="501">
        <v>955</v>
      </c>
      <c r="B1017" s="71" t="s">
        <v>2564</v>
      </c>
      <c r="C1017" s="33" t="s">
        <v>2996</v>
      </c>
    </row>
    <row r="1018" spans="1:3">
      <c r="A1018" s="501">
        <v>956</v>
      </c>
      <c r="B1018" s="71" t="s">
        <v>2567</v>
      </c>
      <c r="C1018" s="79" t="s">
        <v>2997</v>
      </c>
    </row>
    <row r="1019" spans="1:3">
      <c r="A1019" s="501">
        <v>957</v>
      </c>
      <c r="B1019" s="71" t="s">
        <v>2571</v>
      </c>
      <c r="C1019" s="60" t="s">
        <v>2998</v>
      </c>
    </row>
    <row r="1020" spans="1:3" s="242" customFormat="1" ht="15" customHeight="1">
      <c r="A1020" s="501">
        <v>958</v>
      </c>
      <c r="B1020" s="71" t="s">
        <v>2573</v>
      </c>
      <c r="C1020" s="60" t="s">
        <v>2999</v>
      </c>
    </row>
    <row r="1021" spans="1:3">
      <c r="A1021" s="501">
        <v>959</v>
      </c>
      <c r="B1021" s="71" t="s">
        <v>2575</v>
      </c>
      <c r="C1021" s="60" t="s">
        <v>3000</v>
      </c>
    </row>
    <row r="1022" spans="1:3">
      <c r="A1022" s="501">
        <v>960</v>
      </c>
      <c r="B1022" s="71" t="s">
        <v>2577</v>
      </c>
      <c r="C1022" s="33" t="s">
        <v>3001</v>
      </c>
    </row>
    <row r="1023" spans="1:3">
      <c r="A1023" s="501">
        <v>961</v>
      </c>
      <c r="B1023" s="71" t="s">
        <v>2579</v>
      </c>
      <c r="C1023" s="33" t="s">
        <v>3002</v>
      </c>
    </row>
    <row r="1024" spans="1:3" ht="30">
      <c r="A1024" s="501">
        <v>962</v>
      </c>
      <c r="B1024" s="71" t="s">
        <v>2583</v>
      </c>
      <c r="C1024" s="60" t="s">
        <v>3003</v>
      </c>
    </row>
    <row r="1025" spans="1:3">
      <c r="A1025" s="501">
        <v>963</v>
      </c>
      <c r="B1025" s="71" t="s">
        <v>2587</v>
      </c>
      <c r="C1025" s="60" t="s">
        <v>3004</v>
      </c>
    </row>
    <row r="1026" spans="1:3" ht="30">
      <c r="A1026" s="501">
        <v>964</v>
      </c>
      <c r="B1026" s="71" t="s">
        <v>2592</v>
      </c>
      <c r="C1026" s="60" t="s">
        <v>3005</v>
      </c>
    </row>
    <row r="1027" spans="1:3">
      <c r="A1027" s="501">
        <v>965</v>
      </c>
      <c r="B1027" s="260" t="s">
        <v>2607</v>
      </c>
      <c r="C1027" s="273" t="s">
        <v>3006</v>
      </c>
    </row>
    <row r="1028" spans="1:3" ht="30">
      <c r="A1028" s="501">
        <v>966</v>
      </c>
      <c r="B1028" s="269" t="s">
        <v>2607</v>
      </c>
      <c r="C1028" s="33" t="s">
        <v>3007</v>
      </c>
    </row>
    <row r="1029" spans="1:3" ht="45">
      <c r="A1029" s="501">
        <v>967</v>
      </c>
      <c r="B1029" s="269" t="s">
        <v>2609</v>
      </c>
      <c r="C1029" s="33" t="s">
        <v>3008</v>
      </c>
    </row>
    <row r="1030" spans="1:3">
      <c r="A1030" s="501">
        <v>968</v>
      </c>
      <c r="B1030" s="269" t="s">
        <v>2611</v>
      </c>
      <c r="C1030" s="33" t="s">
        <v>3009</v>
      </c>
    </row>
    <row r="1031" spans="1:3" s="242" customFormat="1" ht="30">
      <c r="A1031" s="501">
        <v>969</v>
      </c>
      <c r="B1031" s="269" t="s">
        <v>45</v>
      </c>
      <c r="C1031" s="33" t="s">
        <v>3010</v>
      </c>
    </row>
    <row r="1032" spans="1:3" ht="30">
      <c r="A1032" s="501">
        <v>970</v>
      </c>
      <c r="B1032" s="269" t="s">
        <v>45</v>
      </c>
      <c r="C1032" s="33" t="s">
        <v>3011</v>
      </c>
    </row>
    <row r="1033" spans="1:3" ht="30">
      <c r="A1033" s="501">
        <v>971</v>
      </c>
      <c r="B1033" s="269"/>
      <c r="C1033" s="60" t="s">
        <v>3792</v>
      </c>
    </row>
    <row r="1034" spans="1:3" ht="30">
      <c r="A1034" s="501">
        <v>972</v>
      </c>
      <c r="B1034" s="269"/>
      <c r="C1034" s="60" t="s">
        <v>3793</v>
      </c>
    </row>
    <row r="1035" spans="1:3">
      <c r="A1035" s="501">
        <v>973</v>
      </c>
      <c r="B1035" s="269"/>
      <c r="C1035" s="160" t="s">
        <v>3794</v>
      </c>
    </row>
    <row r="1036" spans="1:3">
      <c r="A1036" s="501">
        <v>974</v>
      </c>
      <c r="B1036" s="259"/>
      <c r="C1036" s="287" t="s">
        <v>3795</v>
      </c>
    </row>
  </sheetData>
  <mergeCells count="6">
    <mergeCell ref="A9:C9"/>
    <mergeCell ref="A10:C10"/>
    <mergeCell ref="A11:C11"/>
    <mergeCell ref="A12:A13"/>
    <mergeCell ref="B12:B13"/>
    <mergeCell ref="C12:C13"/>
  </mergeCells>
  <printOptions horizontalCentered="1"/>
  <pageMargins left="0.511811023622047" right="0.35433070866141703" top="0.39370078740157499" bottom="0.39370078740157499" header="0.511811023622047" footer="0.23622047244094499"/>
  <pageSetup paperSize="9" scale="65" fitToHeight="106" orientation="portrait" r:id="rId1"/>
  <headerFooter alignWithMargins="0"/>
  <rowBreaks count="5" manualBreakCount="5">
    <brk id="192" max="2" man="1"/>
    <brk id="323" max="2" man="1"/>
    <brk id="712" max="2" man="1"/>
    <brk id="855" max="2" man="1"/>
    <brk id="1010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</sheetPr>
  <dimension ref="A1:FW563"/>
  <sheetViews>
    <sheetView view="pageBreakPreview" zoomScale="85" zoomScaleNormal="80" workbookViewId="0">
      <selection activeCell="H258" sqref="H258"/>
    </sheetView>
  </sheetViews>
  <sheetFormatPr defaultColWidth="9.140625" defaultRowHeight="15"/>
  <cols>
    <col min="1" max="1" width="5.85546875" style="11" customWidth="1"/>
    <col min="2" max="2" width="17.42578125" style="11" hidden="1" customWidth="1"/>
    <col min="3" max="3" width="78.7109375" style="12" hidden="1" customWidth="1"/>
    <col min="4" max="4" width="21" style="13" hidden="1" customWidth="1"/>
    <col min="5" max="5" width="13" style="89" hidden="1" customWidth="1"/>
    <col min="6" max="6" width="8.140625" style="89" hidden="1" customWidth="1"/>
    <col min="7" max="7" width="21.5703125" style="13" customWidth="1"/>
    <col min="8" max="8" width="88.140625" style="13" customWidth="1"/>
    <col min="9" max="10" width="14.7109375" style="13" hidden="1" customWidth="1"/>
    <col min="11" max="11" width="10.28515625" style="13" hidden="1" customWidth="1"/>
    <col min="12" max="12" width="10" style="13" hidden="1" customWidth="1"/>
    <col min="13" max="13" width="11" style="13" hidden="1" customWidth="1"/>
    <col min="14" max="14" width="12.7109375" style="90" customWidth="1"/>
    <col min="15" max="15" width="12.140625" style="91" customWidth="1"/>
    <col min="16" max="16" width="12.140625" style="92" customWidth="1"/>
    <col min="17" max="16384" width="9.140625" style="13"/>
  </cols>
  <sheetData>
    <row r="1" spans="1:133" ht="15" customHeight="1">
      <c r="D1" s="552" t="s">
        <v>0</v>
      </c>
      <c r="E1" s="552"/>
      <c r="F1" s="552"/>
      <c r="G1" s="93"/>
      <c r="H1" s="94" t="s">
        <v>3012</v>
      </c>
      <c r="I1" s="553"/>
      <c r="J1" s="553"/>
      <c r="K1" s="553"/>
      <c r="L1" s="553"/>
      <c r="M1" s="553"/>
      <c r="N1" s="553"/>
      <c r="Q1" s="93"/>
    </row>
    <row r="2" spans="1:133" ht="15" customHeight="1">
      <c r="D2" s="552" t="s">
        <v>3014</v>
      </c>
      <c r="E2" s="552"/>
      <c r="F2" s="552"/>
      <c r="G2" s="93"/>
      <c r="H2" s="94" t="s">
        <v>3015</v>
      </c>
      <c r="I2" s="116"/>
      <c r="J2" s="116"/>
      <c r="K2" s="116"/>
      <c r="L2" s="116"/>
      <c r="M2" s="116"/>
      <c r="O2" s="93"/>
      <c r="P2" s="93"/>
      <c r="Q2" s="93"/>
    </row>
    <row r="3" spans="1:133" ht="15.75">
      <c r="I3" s="117"/>
      <c r="J3" s="118"/>
      <c r="K3" s="554"/>
      <c r="L3" s="554"/>
      <c r="M3" s="554"/>
      <c r="N3" s="554"/>
      <c r="P3" s="89"/>
    </row>
    <row r="4" spans="1:133" ht="16.899999999999999" customHeight="1">
      <c r="A4" s="13"/>
      <c r="B4" s="13"/>
      <c r="D4" s="555" t="s">
        <v>2</v>
      </c>
      <c r="E4" s="555"/>
      <c r="F4" s="555"/>
      <c r="H4" s="89" t="s">
        <v>3016</v>
      </c>
      <c r="I4" s="556"/>
      <c r="J4" s="556"/>
      <c r="K4" s="556"/>
      <c r="L4" s="556"/>
      <c r="M4" s="556"/>
      <c r="N4" s="556"/>
    </row>
    <row r="5" spans="1:133" ht="16.5">
      <c r="A5" s="13"/>
      <c r="B5" s="13"/>
      <c r="C5" s="20"/>
      <c r="D5" s="95" t="s">
        <v>3017</v>
      </c>
      <c r="H5" s="89" t="s">
        <v>3018</v>
      </c>
      <c r="I5" s="95" t="s">
        <v>3017</v>
      </c>
      <c r="J5" s="118"/>
      <c r="K5" s="118"/>
      <c r="L5" s="120"/>
      <c r="M5" s="120"/>
      <c r="N5" s="121"/>
    </row>
    <row r="6" spans="1:133" ht="24.75" customHeight="1">
      <c r="A6" s="13"/>
      <c r="B6" s="13"/>
      <c r="C6" s="20"/>
      <c r="E6" s="95" t="s">
        <v>4</v>
      </c>
      <c r="H6" s="123" t="s">
        <v>3019</v>
      </c>
      <c r="I6" s="117"/>
      <c r="J6" s="122" t="s">
        <v>3020</v>
      </c>
      <c r="K6" s="118"/>
      <c r="L6" s="120"/>
      <c r="M6" s="120"/>
      <c r="N6" s="121"/>
    </row>
    <row r="7" spans="1:133" ht="15.75">
      <c r="A7" s="13"/>
      <c r="B7" s="13"/>
      <c r="C7" s="97" t="s">
        <v>6</v>
      </c>
      <c r="D7" s="98" t="s">
        <v>7</v>
      </c>
      <c r="H7" s="227" t="s">
        <v>3021</v>
      </c>
      <c r="I7" s="119" t="s">
        <v>3022</v>
      </c>
      <c r="J7" s="118"/>
      <c r="K7" s="118"/>
      <c r="L7" s="120"/>
      <c r="M7" s="120"/>
      <c r="O7" s="228"/>
      <c r="P7" s="124" t="s">
        <v>3023</v>
      </c>
    </row>
    <row r="8" spans="1:133">
      <c r="A8" s="13"/>
      <c r="B8" s="13"/>
      <c r="C8" s="98"/>
      <c r="D8" s="99"/>
      <c r="L8" s="120"/>
      <c r="M8" s="120"/>
      <c r="N8" s="121"/>
    </row>
    <row r="9" spans="1:133" ht="18.75">
      <c r="A9" s="549" t="s">
        <v>9</v>
      </c>
      <c r="B9" s="549"/>
      <c r="C9" s="549"/>
      <c r="D9" s="549"/>
      <c r="E9" s="549"/>
      <c r="F9" s="549"/>
      <c r="G9" s="549"/>
      <c r="H9" s="549"/>
      <c r="I9" s="549"/>
      <c r="J9" s="549"/>
      <c r="K9" s="549"/>
      <c r="L9" s="549"/>
      <c r="M9" s="549"/>
      <c r="N9" s="549"/>
      <c r="O9" s="549"/>
      <c r="P9" s="549"/>
    </row>
    <row r="10" spans="1:133" ht="18.75">
      <c r="A10" s="549" t="s">
        <v>10</v>
      </c>
      <c r="B10" s="549"/>
      <c r="C10" s="549"/>
      <c r="D10" s="549"/>
      <c r="E10" s="549"/>
      <c r="F10" s="549"/>
      <c r="G10" s="549"/>
      <c r="H10" s="549"/>
      <c r="I10" s="549"/>
      <c r="J10" s="549"/>
      <c r="K10" s="549"/>
      <c r="L10" s="549"/>
      <c r="M10" s="549"/>
      <c r="N10" s="549"/>
      <c r="O10" s="549"/>
      <c r="P10" s="549"/>
    </row>
    <row r="11" spans="1:133" ht="16.5">
      <c r="A11" s="550"/>
      <c r="B11" s="550"/>
      <c r="C11" s="550"/>
      <c r="D11" s="550"/>
      <c r="E11" s="550"/>
      <c r="F11" s="550"/>
      <c r="G11" s="550"/>
      <c r="H11" s="550"/>
      <c r="L11" s="120"/>
      <c r="M11" s="120"/>
      <c r="N11" s="121"/>
    </row>
    <row r="12" spans="1:133" s="12" customFormat="1" ht="57">
      <c r="A12" s="24" t="s">
        <v>11</v>
      </c>
      <c r="B12" s="24" t="s">
        <v>18</v>
      </c>
      <c r="C12" s="24" t="s">
        <v>13</v>
      </c>
      <c r="D12" s="24" t="s">
        <v>14</v>
      </c>
      <c r="E12" s="24" t="s">
        <v>19</v>
      </c>
      <c r="F12" s="24" t="s">
        <v>20</v>
      </c>
      <c r="G12" s="100" t="s">
        <v>12</v>
      </c>
      <c r="H12" s="24" t="s">
        <v>13</v>
      </c>
      <c r="I12" s="24" t="s">
        <v>14</v>
      </c>
      <c r="J12" s="24" t="s">
        <v>21</v>
      </c>
      <c r="K12" s="24" t="s">
        <v>20</v>
      </c>
      <c r="L12" s="126" t="s">
        <v>22</v>
      </c>
      <c r="M12" s="60" t="s">
        <v>23</v>
      </c>
      <c r="N12" s="24" t="s">
        <v>14</v>
      </c>
      <c r="O12" s="127" t="s">
        <v>15</v>
      </c>
      <c r="P12" s="128" t="s">
        <v>16</v>
      </c>
    </row>
    <row r="13" spans="1:133" ht="18.600000000000001" customHeight="1">
      <c r="A13" s="36"/>
      <c r="B13" s="36"/>
      <c r="C13" s="36"/>
      <c r="D13" s="36"/>
      <c r="E13" s="36"/>
      <c r="F13" s="36"/>
      <c r="G13" s="30"/>
      <c r="H13" s="101" t="s">
        <v>92</v>
      </c>
      <c r="I13" s="36"/>
      <c r="J13" s="36"/>
      <c r="K13" s="36"/>
      <c r="L13" s="129"/>
      <c r="M13" s="129"/>
      <c r="N13" s="130"/>
      <c r="O13" s="131"/>
      <c r="P13" s="132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</row>
    <row r="14" spans="1:133" ht="15" customHeight="1">
      <c r="A14" s="102"/>
      <c r="B14" s="102"/>
      <c r="C14" s="103" t="s">
        <v>93</v>
      </c>
      <c r="D14" s="104"/>
      <c r="E14" s="105"/>
      <c r="F14" s="105"/>
      <c r="G14" s="106"/>
      <c r="H14" s="107" t="s">
        <v>93</v>
      </c>
      <c r="I14" s="106"/>
      <c r="J14" s="106"/>
      <c r="K14" s="106"/>
      <c r="L14" s="129"/>
      <c r="M14" s="129"/>
      <c r="N14" s="130"/>
      <c r="O14" s="131"/>
      <c r="P14" s="132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</row>
    <row r="15" spans="1:133" s="7" customFormat="1" ht="13.5" customHeight="1">
      <c r="A15" s="108" t="s">
        <v>3024</v>
      </c>
      <c r="B15" s="109" t="s">
        <v>30</v>
      </c>
      <c r="C15" s="110" t="s">
        <v>94</v>
      </c>
      <c r="D15" s="104">
        <v>150</v>
      </c>
      <c r="E15" s="105">
        <v>0</v>
      </c>
      <c r="F15" s="105">
        <f t="shared" ref="F15:F28" si="0">D15</f>
        <v>150</v>
      </c>
      <c r="G15" s="109" t="s">
        <v>30</v>
      </c>
      <c r="H15" s="110" t="s">
        <v>94</v>
      </c>
      <c r="I15" s="106">
        <v>150</v>
      </c>
      <c r="J15" s="106">
        <v>0</v>
      </c>
      <c r="K15" s="106">
        <f t="shared" ref="K15:K28" si="1">I15+J15</f>
        <v>150</v>
      </c>
      <c r="L15" s="129">
        <v>150</v>
      </c>
      <c r="M15" s="129">
        <v>120</v>
      </c>
      <c r="N15" s="130">
        <v>150</v>
      </c>
      <c r="O15" s="131">
        <v>0</v>
      </c>
      <c r="P15" s="132">
        <f>O15+N15</f>
        <v>150</v>
      </c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</row>
    <row r="16" spans="1:133" s="7" customFormat="1" ht="13.5" customHeight="1">
      <c r="A16" s="108" t="s">
        <v>3025</v>
      </c>
      <c r="B16" s="109" t="s">
        <v>26</v>
      </c>
      <c r="C16" s="110" t="s">
        <v>95</v>
      </c>
      <c r="D16" s="104">
        <v>200</v>
      </c>
      <c r="E16" s="105">
        <v>0</v>
      </c>
      <c r="F16" s="105">
        <f t="shared" si="0"/>
        <v>200</v>
      </c>
      <c r="G16" s="109" t="s">
        <v>26</v>
      </c>
      <c r="H16" s="110" t="s">
        <v>95</v>
      </c>
      <c r="I16" s="106">
        <v>200</v>
      </c>
      <c r="J16" s="106">
        <v>0</v>
      </c>
      <c r="K16" s="106">
        <f t="shared" si="1"/>
        <v>200</v>
      </c>
      <c r="L16" s="129">
        <v>100</v>
      </c>
      <c r="M16" s="129">
        <v>100</v>
      </c>
      <c r="N16" s="130">
        <v>100</v>
      </c>
      <c r="O16" s="131">
        <v>0</v>
      </c>
      <c r="P16" s="132">
        <f t="shared" ref="P16:P28" si="2">O16+N16</f>
        <v>100</v>
      </c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</row>
    <row r="17" spans="1:133" s="7" customFormat="1" ht="13.5" customHeight="1">
      <c r="A17" s="108" t="s">
        <v>3026</v>
      </c>
      <c r="B17" s="109" t="s">
        <v>28</v>
      </c>
      <c r="C17" s="110" t="s">
        <v>96</v>
      </c>
      <c r="D17" s="104">
        <v>150</v>
      </c>
      <c r="E17" s="105">
        <v>0</v>
      </c>
      <c r="F17" s="105">
        <f t="shared" si="0"/>
        <v>150</v>
      </c>
      <c r="G17" s="109" t="s">
        <v>28</v>
      </c>
      <c r="H17" s="110" t="s">
        <v>96</v>
      </c>
      <c r="I17" s="106">
        <v>150</v>
      </c>
      <c r="J17" s="106">
        <v>0</v>
      </c>
      <c r="K17" s="106">
        <f t="shared" si="1"/>
        <v>150</v>
      </c>
      <c r="L17" s="129">
        <v>100</v>
      </c>
      <c r="M17" s="129">
        <v>100</v>
      </c>
      <c r="N17" s="130">
        <v>100</v>
      </c>
      <c r="O17" s="131">
        <v>0</v>
      </c>
      <c r="P17" s="132">
        <f t="shared" si="2"/>
        <v>100</v>
      </c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</row>
    <row r="18" spans="1:133" s="7" customFormat="1" ht="13.5" customHeight="1">
      <c r="A18" s="108" t="s">
        <v>3027</v>
      </c>
      <c r="B18" s="109" t="s">
        <v>33</v>
      </c>
      <c r="C18" s="110" t="s">
        <v>97</v>
      </c>
      <c r="D18" s="104">
        <v>150</v>
      </c>
      <c r="E18" s="105">
        <v>0</v>
      </c>
      <c r="F18" s="105">
        <f t="shared" si="0"/>
        <v>150</v>
      </c>
      <c r="G18" s="109" t="s">
        <v>33</v>
      </c>
      <c r="H18" s="110" t="s">
        <v>97</v>
      </c>
      <c r="I18" s="106">
        <v>150</v>
      </c>
      <c r="J18" s="106">
        <v>0</v>
      </c>
      <c r="K18" s="106">
        <f t="shared" si="1"/>
        <v>150</v>
      </c>
      <c r="L18" s="129">
        <v>100</v>
      </c>
      <c r="M18" s="129">
        <v>100</v>
      </c>
      <c r="N18" s="130">
        <v>100</v>
      </c>
      <c r="O18" s="131">
        <v>0</v>
      </c>
      <c r="P18" s="132">
        <f t="shared" si="2"/>
        <v>100</v>
      </c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</row>
    <row r="19" spans="1:133" s="7" customFormat="1" ht="13.5" customHeight="1">
      <c r="A19" s="108" t="s">
        <v>3028</v>
      </c>
      <c r="B19" s="109" t="s">
        <v>35</v>
      </c>
      <c r="C19" s="110" t="s">
        <v>98</v>
      </c>
      <c r="D19" s="104">
        <v>150</v>
      </c>
      <c r="E19" s="105">
        <v>0</v>
      </c>
      <c r="F19" s="105">
        <f t="shared" si="0"/>
        <v>150</v>
      </c>
      <c r="G19" s="109" t="s">
        <v>35</v>
      </c>
      <c r="H19" s="110" t="s">
        <v>98</v>
      </c>
      <c r="I19" s="106">
        <v>150</v>
      </c>
      <c r="J19" s="106">
        <v>0</v>
      </c>
      <c r="K19" s="106">
        <f t="shared" si="1"/>
        <v>150</v>
      </c>
      <c r="L19" s="129">
        <v>100</v>
      </c>
      <c r="M19" s="129">
        <v>100</v>
      </c>
      <c r="N19" s="130">
        <v>100</v>
      </c>
      <c r="O19" s="131">
        <v>0</v>
      </c>
      <c r="P19" s="132">
        <f t="shared" si="2"/>
        <v>100</v>
      </c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</row>
    <row r="20" spans="1:133" s="7" customFormat="1" ht="13.5" customHeight="1">
      <c r="A20" s="108" t="s">
        <v>3029</v>
      </c>
      <c r="B20" s="109" t="s">
        <v>43</v>
      </c>
      <c r="C20" s="110" t="s">
        <v>99</v>
      </c>
      <c r="D20" s="104">
        <v>150</v>
      </c>
      <c r="E20" s="105">
        <v>0</v>
      </c>
      <c r="F20" s="105">
        <f t="shared" si="0"/>
        <v>150</v>
      </c>
      <c r="G20" s="109" t="s">
        <v>43</v>
      </c>
      <c r="H20" s="110" t="s">
        <v>99</v>
      </c>
      <c r="I20" s="106">
        <v>150</v>
      </c>
      <c r="J20" s="106">
        <v>0</v>
      </c>
      <c r="K20" s="106">
        <f t="shared" si="1"/>
        <v>150</v>
      </c>
      <c r="L20" s="129">
        <v>100</v>
      </c>
      <c r="M20" s="129">
        <v>100</v>
      </c>
      <c r="N20" s="130">
        <v>100</v>
      </c>
      <c r="O20" s="131">
        <v>0</v>
      </c>
      <c r="P20" s="132">
        <f t="shared" si="2"/>
        <v>100</v>
      </c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</row>
    <row r="21" spans="1:133" s="7" customFormat="1">
      <c r="A21" s="108" t="s">
        <v>3030</v>
      </c>
      <c r="B21" s="109" t="s">
        <v>100</v>
      </c>
      <c r="C21" s="110" t="s">
        <v>101</v>
      </c>
      <c r="D21" s="104">
        <v>150</v>
      </c>
      <c r="E21" s="105">
        <v>0</v>
      </c>
      <c r="F21" s="105">
        <f t="shared" si="0"/>
        <v>150</v>
      </c>
      <c r="G21" s="109" t="s">
        <v>100</v>
      </c>
      <c r="H21" s="110" t="s">
        <v>101</v>
      </c>
      <c r="I21" s="106">
        <v>150</v>
      </c>
      <c r="J21" s="106">
        <v>0</v>
      </c>
      <c r="K21" s="106">
        <f t="shared" si="1"/>
        <v>150</v>
      </c>
      <c r="L21" s="129"/>
      <c r="M21" s="129"/>
      <c r="N21" s="130">
        <v>150</v>
      </c>
      <c r="O21" s="131">
        <v>0</v>
      </c>
      <c r="P21" s="132">
        <f t="shared" si="2"/>
        <v>150</v>
      </c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</row>
    <row r="22" spans="1:133" s="7" customFormat="1" ht="14.25" customHeight="1">
      <c r="A22" s="108">
        <v>8</v>
      </c>
      <c r="B22" s="109" t="s">
        <v>49</v>
      </c>
      <c r="C22" s="110" t="s">
        <v>50</v>
      </c>
      <c r="D22" s="104">
        <v>150</v>
      </c>
      <c r="E22" s="105">
        <v>0</v>
      </c>
      <c r="F22" s="105">
        <f t="shared" si="0"/>
        <v>150</v>
      </c>
      <c r="G22" s="109" t="s">
        <v>49</v>
      </c>
      <c r="H22" s="110" t="s">
        <v>50</v>
      </c>
      <c r="I22" s="106">
        <v>150</v>
      </c>
      <c r="J22" s="106">
        <v>0</v>
      </c>
      <c r="K22" s="106">
        <f t="shared" si="1"/>
        <v>150</v>
      </c>
      <c r="L22" s="129">
        <v>150</v>
      </c>
      <c r="M22" s="129">
        <v>100</v>
      </c>
      <c r="N22" s="130">
        <v>150</v>
      </c>
      <c r="O22" s="131">
        <v>0</v>
      </c>
      <c r="P22" s="132">
        <f t="shared" si="2"/>
        <v>150</v>
      </c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</row>
    <row r="23" spans="1:133" s="7" customFormat="1" ht="14.25" customHeight="1">
      <c r="A23" s="108">
        <v>9</v>
      </c>
      <c r="B23" s="109" t="s">
        <v>102</v>
      </c>
      <c r="C23" s="110" t="s">
        <v>103</v>
      </c>
      <c r="D23" s="104">
        <v>200</v>
      </c>
      <c r="E23" s="105">
        <v>0</v>
      </c>
      <c r="F23" s="105">
        <f t="shared" si="0"/>
        <v>200</v>
      </c>
      <c r="G23" s="109" t="s">
        <v>102</v>
      </c>
      <c r="H23" s="110" t="s">
        <v>103</v>
      </c>
      <c r="I23" s="106">
        <v>200</v>
      </c>
      <c r="J23" s="106">
        <v>0</v>
      </c>
      <c r="K23" s="106">
        <f t="shared" si="1"/>
        <v>200</v>
      </c>
      <c r="L23" s="129"/>
      <c r="M23" s="129"/>
      <c r="N23" s="130">
        <v>200</v>
      </c>
      <c r="O23" s="131">
        <v>0</v>
      </c>
      <c r="P23" s="132">
        <f t="shared" si="2"/>
        <v>200</v>
      </c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</row>
    <row r="24" spans="1:133" s="7" customFormat="1" ht="14.25" customHeight="1">
      <c r="A24" s="108">
        <v>10</v>
      </c>
      <c r="B24" s="109" t="s">
        <v>106</v>
      </c>
      <c r="C24" s="110" t="s">
        <v>107</v>
      </c>
      <c r="D24" s="104">
        <v>150</v>
      </c>
      <c r="E24" s="105">
        <v>0</v>
      </c>
      <c r="F24" s="105">
        <f t="shared" si="0"/>
        <v>150</v>
      </c>
      <c r="G24" s="109" t="s">
        <v>78</v>
      </c>
      <c r="H24" s="110" t="s">
        <v>107</v>
      </c>
      <c r="I24" s="106">
        <v>150</v>
      </c>
      <c r="J24" s="106">
        <v>0</v>
      </c>
      <c r="K24" s="106">
        <f t="shared" si="1"/>
        <v>150</v>
      </c>
      <c r="L24" s="129">
        <v>200</v>
      </c>
      <c r="M24" s="129">
        <v>100</v>
      </c>
      <c r="N24" s="130">
        <v>150</v>
      </c>
      <c r="O24" s="131">
        <v>0</v>
      </c>
      <c r="P24" s="132">
        <f t="shared" si="2"/>
        <v>150</v>
      </c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</row>
    <row r="25" spans="1:133" s="7" customFormat="1" ht="14.25" customHeight="1">
      <c r="A25" s="108">
        <v>11</v>
      </c>
      <c r="B25" s="109"/>
      <c r="C25" s="110"/>
      <c r="D25" s="104"/>
      <c r="E25" s="105"/>
      <c r="F25" s="105"/>
      <c r="G25" s="111" t="s">
        <v>108</v>
      </c>
      <c r="H25" s="110" t="s">
        <v>109</v>
      </c>
      <c r="I25" s="106"/>
      <c r="J25" s="106"/>
      <c r="K25" s="106"/>
      <c r="L25" s="129"/>
      <c r="M25" s="129"/>
      <c r="N25" s="130">
        <v>100</v>
      </c>
      <c r="O25" s="131">
        <v>0</v>
      </c>
      <c r="P25" s="132">
        <f t="shared" si="2"/>
        <v>100</v>
      </c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4"/>
      <c r="DM25" s="84"/>
      <c r="DN25" s="84"/>
      <c r="DO25" s="84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</row>
    <row r="26" spans="1:133" s="7" customFormat="1" ht="14.25" customHeight="1">
      <c r="A26" s="108">
        <v>12</v>
      </c>
      <c r="B26" s="109"/>
      <c r="C26" s="110"/>
      <c r="D26" s="104"/>
      <c r="E26" s="105"/>
      <c r="F26" s="105"/>
      <c r="G26" s="111" t="s">
        <v>110</v>
      </c>
      <c r="H26" s="110" t="s">
        <v>3031</v>
      </c>
      <c r="I26" s="106"/>
      <c r="J26" s="106"/>
      <c r="K26" s="106"/>
      <c r="L26" s="129"/>
      <c r="M26" s="129"/>
      <c r="N26" s="130">
        <v>100</v>
      </c>
      <c r="O26" s="131">
        <v>0</v>
      </c>
      <c r="P26" s="132">
        <f t="shared" si="2"/>
        <v>100</v>
      </c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</row>
    <row r="27" spans="1:133" s="7" customFormat="1" ht="14.25" customHeight="1">
      <c r="A27" s="108">
        <v>13</v>
      </c>
      <c r="B27" s="109"/>
      <c r="C27" s="110"/>
      <c r="D27" s="104"/>
      <c r="E27" s="105"/>
      <c r="F27" s="105"/>
      <c r="G27" s="111" t="s">
        <v>114</v>
      </c>
      <c r="H27" s="110" t="s">
        <v>115</v>
      </c>
      <c r="I27" s="106"/>
      <c r="J27" s="106"/>
      <c r="K27" s="106"/>
      <c r="L27" s="129"/>
      <c r="M27" s="129"/>
      <c r="N27" s="130">
        <v>100</v>
      </c>
      <c r="O27" s="131">
        <v>0</v>
      </c>
      <c r="P27" s="132">
        <f t="shared" si="2"/>
        <v>100</v>
      </c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</row>
    <row r="28" spans="1:133" s="7" customFormat="1" ht="14.25" customHeight="1">
      <c r="A28" s="108">
        <v>14</v>
      </c>
      <c r="B28" s="108" t="s">
        <v>112</v>
      </c>
      <c r="C28" s="110" t="s">
        <v>113</v>
      </c>
      <c r="D28" s="104">
        <v>100</v>
      </c>
      <c r="E28" s="105">
        <v>0</v>
      </c>
      <c r="F28" s="105">
        <f t="shared" si="0"/>
        <v>100</v>
      </c>
      <c r="G28" s="108" t="s">
        <v>3032</v>
      </c>
      <c r="H28" s="110" t="s">
        <v>113</v>
      </c>
      <c r="I28" s="106">
        <v>100</v>
      </c>
      <c r="J28" s="106">
        <v>0</v>
      </c>
      <c r="K28" s="106">
        <f t="shared" si="1"/>
        <v>100</v>
      </c>
      <c r="L28" s="129">
        <v>50</v>
      </c>
      <c r="M28" s="129">
        <v>50</v>
      </c>
      <c r="N28" s="130">
        <v>50</v>
      </c>
      <c r="O28" s="131">
        <v>0</v>
      </c>
      <c r="P28" s="132">
        <f t="shared" si="2"/>
        <v>50</v>
      </c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</row>
    <row r="29" spans="1:133" s="7" customFormat="1" ht="15" customHeight="1">
      <c r="A29" s="102"/>
      <c r="B29" s="102"/>
      <c r="C29" s="103" t="s">
        <v>122</v>
      </c>
      <c r="D29" s="104"/>
      <c r="E29" s="105"/>
      <c r="F29" s="105"/>
      <c r="G29" s="108"/>
      <c r="H29" s="107" t="s">
        <v>122</v>
      </c>
      <c r="I29" s="106"/>
      <c r="J29" s="106"/>
      <c r="K29" s="106"/>
      <c r="L29" s="129"/>
      <c r="M29" s="129"/>
      <c r="N29" s="130"/>
      <c r="O29" s="131"/>
      <c r="P29" s="132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</row>
    <row r="30" spans="1:133" s="7" customFormat="1">
      <c r="A30" s="108">
        <v>15</v>
      </c>
      <c r="B30" s="108" t="s">
        <v>144</v>
      </c>
      <c r="C30" s="110" t="s">
        <v>145</v>
      </c>
      <c r="D30" s="104">
        <v>100</v>
      </c>
      <c r="E30" s="105">
        <v>0</v>
      </c>
      <c r="F30" s="105">
        <f t="shared" ref="F30:F36" si="3">D30</f>
        <v>100</v>
      </c>
      <c r="G30" s="108" t="s">
        <v>144</v>
      </c>
      <c r="H30" s="110" t="s">
        <v>145</v>
      </c>
      <c r="I30" s="106">
        <v>100</v>
      </c>
      <c r="J30" s="106">
        <v>0</v>
      </c>
      <c r="K30" s="106">
        <f t="shared" ref="K30:K36" si="4">I30+J30</f>
        <v>100</v>
      </c>
      <c r="L30" s="129"/>
      <c r="M30" s="129">
        <v>80</v>
      </c>
      <c r="N30" s="130">
        <v>100</v>
      </c>
      <c r="O30" s="131">
        <v>0</v>
      </c>
      <c r="P30" s="132">
        <f t="shared" ref="P30:P36" si="5">O30+N30</f>
        <v>100</v>
      </c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</row>
    <row r="31" spans="1:133" s="7" customFormat="1">
      <c r="A31" s="108">
        <v>16</v>
      </c>
      <c r="B31" s="108" t="s">
        <v>152</v>
      </c>
      <c r="C31" s="110" t="s">
        <v>153</v>
      </c>
      <c r="D31" s="104">
        <v>150</v>
      </c>
      <c r="E31" s="105">
        <v>0</v>
      </c>
      <c r="F31" s="105">
        <f t="shared" si="3"/>
        <v>150</v>
      </c>
      <c r="G31" s="112" t="s">
        <v>177</v>
      </c>
      <c r="H31" s="110" t="s">
        <v>178</v>
      </c>
      <c r="I31" s="106">
        <v>150</v>
      </c>
      <c r="J31" s="106">
        <v>0</v>
      </c>
      <c r="K31" s="106">
        <f t="shared" si="4"/>
        <v>150</v>
      </c>
      <c r="L31" s="129">
        <v>300</v>
      </c>
      <c r="M31" s="129">
        <v>110</v>
      </c>
      <c r="N31" s="130">
        <v>300</v>
      </c>
      <c r="O31" s="131">
        <v>0</v>
      </c>
      <c r="P31" s="132">
        <f t="shared" si="5"/>
        <v>300</v>
      </c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</row>
    <row r="32" spans="1:133" s="7" customFormat="1">
      <c r="A32" s="108">
        <v>17</v>
      </c>
      <c r="B32" s="108" t="s">
        <v>176</v>
      </c>
      <c r="C32" s="110" t="s">
        <v>139</v>
      </c>
      <c r="D32" s="104">
        <v>100</v>
      </c>
      <c r="E32" s="105">
        <v>0</v>
      </c>
      <c r="F32" s="105">
        <f t="shared" si="3"/>
        <v>100</v>
      </c>
      <c r="G32" s="112" t="s">
        <v>138</v>
      </c>
      <c r="H32" s="110" t="s">
        <v>139</v>
      </c>
      <c r="I32" s="106">
        <v>100</v>
      </c>
      <c r="J32" s="106">
        <v>0</v>
      </c>
      <c r="K32" s="106">
        <f t="shared" si="4"/>
        <v>100</v>
      </c>
      <c r="L32" s="129">
        <v>100</v>
      </c>
      <c r="M32" s="129">
        <v>60</v>
      </c>
      <c r="N32" s="130">
        <v>80</v>
      </c>
      <c r="O32" s="131">
        <v>0</v>
      </c>
      <c r="P32" s="132">
        <f t="shared" si="5"/>
        <v>80</v>
      </c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84"/>
      <c r="DB32" s="84"/>
      <c r="DC32" s="84"/>
      <c r="DD32" s="84"/>
      <c r="DE32" s="84"/>
      <c r="DF32" s="84"/>
      <c r="DG32" s="84"/>
      <c r="DH32" s="84"/>
      <c r="DI32" s="84"/>
      <c r="DJ32" s="84"/>
      <c r="DK32" s="84"/>
      <c r="DL32" s="84"/>
      <c r="DM32" s="84"/>
      <c r="DN32" s="84"/>
      <c r="DO32" s="84"/>
      <c r="DP32" s="84"/>
      <c r="DQ32" s="84"/>
      <c r="DR32" s="84"/>
      <c r="DS32" s="84"/>
      <c r="DT32" s="84"/>
      <c r="DU32" s="84"/>
      <c r="DV32" s="84"/>
      <c r="DW32" s="84"/>
      <c r="DX32" s="84"/>
      <c r="DY32" s="84"/>
      <c r="DZ32" s="84"/>
      <c r="EA32" s="84"/>
      <c r="EB32" s="84"/>
      <c r="EC32" s="84"/>
    </row>
    <row r="33" spans="1:133" s="7" customFormat="1">
      <c r="A33" s="108">
        <f t="shared" ref="A33:A36" si="6">A32+1</f>
        <v>18</v>
      </c>
      <c r="B33" s="108" t="s">
        <v>181</v>
      </c>
      <c r="C33" s="110" t="s">
        <v>182</v>
      </c>
      <c r="D33" s="104">
        <v>250</v>
      </c>
      <c r="E33" s="105">
        <v>0</v>
      </c>
      <c r="F33" s="105">
        <f t="shared" si="3"/>
        <v>250</v>
      </c>
      <c r="G33" s="108" t="s">
        <v>185</v>
      </c>
      <c r="H33" s="110" t="s">
        <v>182</v>
      </c>
      <c r="I33" s="106">
        <v>250</v>
      </c>
      <c r="J33" s="106">
        <v>0</v>
      </c>
      <c r="K33" s="106">
        <f t="shared" si="4"/>
        <v>250</v>
      </c>
      <c r="L33" s="129">
        <v>600</v>
      </c>
      <c r="M33" s="129"/>
      <c r="N33" s="130">
        <v>700</v>
      </c>
      <c r="O33" s="131">
        <v>0</v>
      </c>
      <c r="P33" s="132">
        <f t="shared" si="5"/>
        <v>700</v>
      </c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84"/>
      <c r="DE33" s="84"/>
      <c r="DF33" s="84"/>
      <c r="DG33" s="84"/>
      <c r="DH33" s="84"/>
      <c r="DI33" s="84"/>
      <c r="DJ33" s="84"/>
      <c r="DK33" s="84"/>
      <c r="DL33" s="84"/>
      <c r="DM33" s="84"/>
      <c r="DN33" s="84"/>
      <c r="DO33" s="84"/>
      <c r="DP33" s="84"/>
      <c r="DQ33" s="84"/>
      <c r="DR33" s="84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</row>
    <row r="34" spans="1:133" s="7" customFormat="1">
      <c r="A34" s="108">
        <f t="shared" si="6"/>
        <v>19</v>
      </c>
      <c r="B34" s="108" t="s">
        <v>183</v>
      </c>
      <c r="C34" s="110" t="s">
        <v>184</v>
      </c>
      <c r="D34" s="104">
        <v>500</v>
      </c>
      <c r="E34" s="105">
        <v>0</v>
      </c>
      <c r="F34" s="105">
        <f t="shared" si="3"/>
        <v>500</v>
      </c>
      <c r="G34" s="108" t="s">
        <v>183</v>
      </c>
      <c r="H34" s="110" t="s">
        <v>188</v>
      </c>
      <c r="I34" s="106">
        <v>600</v>
      </c>
      <c r="J34" s="106">
        <v>0</v>
      </c>
      <c r="K34" s="106">
        <f t="shared" si="4"/>
        <v>600</v>
      </c>
      <c r="L34" s="129">
        <v>500</v>
      </c>
      <c r="M34" s="129">
        <v>500</v>
      </c>
      <c r="N34" s="130">
        <v>650</v>
      </c>
      <c r="O34" s="131">
        <v>0</v>
      </c>
      <c r="P34" s="132">
        <f t="shared" si="5"/>
        <v>650</v>
      </c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84"/>
      <c r="DQ34" s="84"/>
      <c r="DR34" s="84"/>
      <c r="DS34" s="84"/>
      <c r="DT34" s="84"/>
      <c r="DU34" s="84"/>
      <c r="DV34" s="84"/>
      <c r="DW34" s="84"/>
      <c r="DX34" s="84"/>
      <c r="DY34" s="84"/>
      <c r="DZ34" s="84"/>
      <c r="EA34" s="84"/>
      <c r="EB34" s="84"/>
      <c r="EC34" s="84"/>
    </row>
    <row r="35" spans="1:133" s="7" customFormat="1">
      <c r="A35" s="108">
        <f t="shared" si="6"/>
        <v>20</v>
      </c>
      <c r="B35" s="108" t="s">
        <v>186</v>
      </c>
      <c r="C35" s="110" t="s">
        <v>187</v>
      </c>
      <c r="D35" s="104">
        <v>300</v>
      </c>
      <c r="E35" s="105">
        <v>0</v>
      </c>
      <c r="F35" s="105">
        <f t="shared" si="3"/>
        <v>300</v>
      </c>
      <c r="G35" s="108" t="s">
        <v>186</v>
      </c>
      <c r="H35" s="110" t="s">
        <v>190</v>
      </c>
      <c r="I35" s="106">
        <v>350</v>
      </c>
      <c r="J35" s="106">
        <v>0</v>
      </c>
      <c r="K35" s="106">
        <f t="shared" si="4"/>
        <v>350</v>
      </c>
      <c r="L35" s="129">
        <v>300</v>
      </c>
      <c r="M35" s="129">
        <v>300</v>
      </c>
      <c r="N35" s="130">
        <v>350</v>
      </c>
      <c r="O35" s="131">
        <v>0</v>
      </c>
      <c r="P35" s="132">
        <f t="shared" si="5"/>
        <v>350</v>
      </c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</row>
    <row r="36" spans="1:133" s="7" customFormat="1">
      <c r="A36" s="108">
        <f t="shared" si="6"/>
        <v>21</v>
      </c>
      <c r="B36" s="108" t="s">
        <v>189</v>
      </c>
      <c r="C36" s="110" t="s">
        <v>141</v>
      </c>
      <c r="D36" s="104">
        <v>50</v>
      </c>
      <c r="E36" s="105">
        <v>0</v>
      </c>
      <c r="F36" s="105">
        <f t="shared" si="3"/>
        <v>50</v>
      </c>
      <c r="G36" s="108" t="s">
        <v>140</v>
      </c>
      <c r="H36" s="110" t="s">
        <v>141</v>
      </c>
      <c r="I36" s="106">
        <v>50</v>
      </c>
      <c r="J36" s="106">
        <v>0</v>
      </c>
      <c r="K36" s="106">
        <f t="shared" si="4"/>
        <v>50</v>
      </c>
      <c r="L36" s="129">
        <v>150</v>
      </c>
      <c r="M36" s="129">
        <v>170</v>
      </c>
      <c r="N36" s="130">
        <v>50</v>
      </c>
      <c r="O36" s="131">
        <v>0</v>
      </c>
      <c r="P36" s="132">
        <f t="shared" si="5"/>
        <v>50</v>
      </c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</row>
    <row r="37" spans="1:133" s="7" customFormat="1">
      <c r="A37" s="108">
        <v>22</v>
      </c>
      <c r="B37" s="108"/>
      <c r="C37" s="110"/>
      <c r="D37" s="104"/>
      <c r="E37" s="105"/>
      <c r="F37" s="105"/>
      <c r="G37" s="113" t="s">
        <v>194</v>
      </c>
      <c r="H37" s="114" t="s">
        <v>195</v>
      </c>
      <c r="I37" s="106"/>
      <c r="J37" s="106"/>
      <c r="K37" s="106"/>
      <c r="L37" s="129"/>
      <c r="M37" s="129"/>
      <c r="N37" s="130">
        <v>900</v>
      </c>
      <c r="O37" s="131">
        <v>0</v>
      </c>
      <c r="P37" s="130">
        <v>900</v>
      </c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84"/>
      <c r="DQ37" s="84"/>
      <c r="DR37" s="84"/>
      <c r="DS37" s="84"/>
      <c r="DT37" s="84"/>
      <c r="DU37" s="84"/>
      <c r="DV37" s="84"/>
      <c r="DW37" s="84"/>
      <c r="DX37" s="84"/>
      <c r="DY37" s="84"/>
      <c r="DZ37" s="84"/>
      <c r="EA37" s="84"/>
      <c r="EB37" s="84"/>
      <c r="EC37" s="84"/>
    </row>
    <row r="38" spans="1:133" s="7" customFormat="1" ht="16.149999999999999" customHeight="1">
      <c r="A38" s="102"/>
      <c r="B38" s="102"/>
      <c r="C38" s="103" t="s">
        <v>193</v>
      </c>
      <c r="D38" s="104"/>
      <c r="E38" s="105"/>
      <c r="F38" s="105"/>
      <c r="G38" s="106"/>
      <c r="H38" s="107" t="s">
        <v>193</v>
      </c>
      <c r="I38" s="106"/>
      <c r="J38" s="106"/>
      <c r="K38" s="106"/>
      <c r="L38" s="129"/>
      <c r="M38" s="129"/>
      <c r="N38" s="130"/>
      <c r="O38" s="131"/>
      <c r="P38" s="132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84"/>
      <c r="DC38" s="84"/>
      <c r="DD38" s="84"/>
      <c r="DE38" s="84"/>
      <c r="DF38" s="84"/>
      <c r="DG38" s="84"/>
      <c r="DH38" s="84"/>
      <c r="DI38" s="84"/>
      <c r="DJ38" s="84"/>
      <c r="DK38" s="84"/>
      <c r="DL38" s="84"/>
      <c r="DM38" s="84"/>
      <c r="DN38" s="84"/>
      <c r="DO38" s="84"/>
      <c r="DP38" s="84"/>
      <c r="DQ38" s="84"/>
      <c r="DR38" s="84"/>
      <c r="DS38" s="84"/>
      <c r="DT38" s="84"/>
      <c r="DU38" s="84"/>
      <c r="DV38" s="84"/>
      <c r="DW38" s="84"/>
      <c r="DX38" s="84"/>
      <c r="DY38" s="84"/>
      <c r="DZ38" s="84"/>
      <c r="EA38" s="84"/>
      <c r="EB38" s="84"/>
      <c r="EC38" s="84"/>
    </row>
    <row r="39" spans="1:133" s="7" customFormat="1">
      <c r="A39" s="108">
        <v>23</v>
      </c>
      <c r="B39" s="108" t="s">
        <v>198</v>
      </c>
      <c r="C39" s="110" t="s">
        <v>199</v>
      </c>
      <c r="D39" s="104">
        <v>100</v>
      </c>
      <c r="E39" s="105">
        <v>0</v>
      </c>
      <c r="F39" s="105">
        <f t="shared" ref="F39:F48" si="7">D39</f>
        <v>100</v>
      </c>
      <c r="G39" s="108" t="s">
        <v>202</v>
      </c>
      <c r="H39" s="110" t="s">
        <v>199</v>
      </c>
      <c r="I39" s="106">
        <v>100</v>
      </c>
      <c r="J39" s="106">
        <v>0</v>
      </c>
      <c r="K39" s="106">
        <f t="shared" ref="K39:K48" si="8">I39+J39</f>
        <v>100</v>
      </c>
      <c r="L39" s="129">
        <v>100</v>
      </c>
      <c r="M39" s="129">
        <v>110</v>
      </c>
      <c r="N39" s="130">
        <v>100</v>
      </c>
      <c r="O39" s="131">
        <v>0</v>
      </c>
      <c r="P39" s="132">
        <f t="shared" ref="P39:P49" si="9">O39+N39</f>
        <v>100</v>
      </c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84"/>
      <c r="DC39" s="84"/>
      <c r="DD39" s="84"/>
      <c r="DE39" s="84"/>
      <c r="DF39" s="84"/>
      <c r="DG39" s="84"/>
      <c r="DH39" s="84"/>
      <c r="DI39" s="84"/>
      <c r="DJ39" s="84"/>
      <c r="DK39" s="84"/>
      <c r="DL39" s="84"/>
      <c r="DM39" s="84"/>
      <c r="DN39" s="84"/>
      <c r="DO39" s="84"/>
      <c r="DP39" s="84"/>
      <c r="DQ39" s="84"/>
      <c r="DR39" s="84"/>
      <c r="DS39" s="84"/>
      <c r="DT39" s="84"/>
      <c r="DU39" s="84"/>
      <c r="DV39" s="84"/>
      <c r="DW39" s="84"/>
      <c r="DX39" s="84"/>
      <c r="DY39" s="84"/>
      <c r="DZ39" s="84"/>
      <c r="EA39" s="84"/>
      <c r="EB39" s="84"/>
      <c r="EC39" s="84"/>
    </row>
    <row r="40" spans="1:133" s="7" customFormat="1">
      <c r="A40" s="108">
        <f>A39+1</f>
        <v>24</v>
      </c>
      <c r="B40" s="108" t="s">
        <v>200</v>
      </c>
      <c r="C40" s="110" t="s">
        <v>201</v>
      </c>
      <c r="D40" s="104">
        <v>250</v>
      </c>
      <c r="E40" s="105">
        <v>0</v>
      </c>
      <c r="F40" s="105">
        <f t="shared" si="7"/>
        <v>250</v>
      </c>
      <c r="G40" s="108" t="s">
        <v>200</v>
      </c>
      <c r="H40" s="110" t="s">
        <v>201</v>
      </c>
      <c r="I40" s="106">
        <v>250</v>
      </c>
      <c r="J40" s="106">
        <v>0</v>
      </c>
      <c r="K40" s="106">
        <f t="shared" si="8"/>
        <v>250</v>
      </c>
      <c r="L40" s="129">
        <v>250</v>
      </c>
      <c r="M40" s="129">
        <v>250</v>
      </c>
      <c r="N40" s="130">
        <v>250</v>
      </c>
      <c r="O40" s="131">
        <v>0</v>
      </c>
      <c r="P40" s="132">
        <f t="shared" si="9"/>
        <v>250</v>
      </c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84"/>
      <c r="CR40" s="84"/>
      <c r="CS40" s="84"/>
      <c r="CT40" s="84"/>
      <c r="CU40" s="84"/>
      <c r="CV40" s="84"/>
      <c r="CW40" s="84"/>
      <c r="CX40" s="84"/>
      <c r="CY40" s="84"/>
      <c r="CZ40" s="84"/>
      <c r="DA40" s="84"/>
      <c r="DB40" s="84"/>
      <c r="DC40" s="84"/>
      <c r="DD40" s="84"/>
      <c r="DE40" s="84"/>
      <c r="DF40" s="84"/>
      <c r="DG40" s="84"/>
      <c r="DH40" s="84"/>
      <c r="DI40" s="84"/>
      <c r="DJ40" s="84"/>
      <c r="DK40" s="84"/>
      <c r="DL40" s="84"/>
      <c r="DM40" s="84"/>
      <c r="DN40" s="84"/>
      <c r="DO40" s="84"/>
      <c r="DP40" s="84"/>
      <c r="DQ40" s="84"/>
      <c r="DR40" s="84"/>
      <c r="DS40" s="84"/>
      <c r="DT40" s="84"/>
      <c r="DU40" s="84"/>
      <c r="DV40" s="84"/>
      <c r="DW40" s="84"/>
      <c r="DX40" s="84"/>
      <c r="DY40" s="84"/>
      <c r="DZ40" s="84"/>
      <c r="EA40" s="84"/>
      <c r="EB40" s="84"/>
      <c r="EC40" s="84"/>
    </row>
    <row r="41" spans="1:133" s="7" customFormat="1">
      <c r="A41" s="108">
        <f t="shared" ref="A41:A48" si="10">A40+1</f>
        <v>25</v>
      </c>
      <c r="B41" s="108" t="s">
        <v>203</v>
      </c>
      <c r="C41" s="110" t="s">
        <v>70</v>
      </c>
      <c r="D41" s="104">
        <v>100</v>
      </c>
      <c r="E41" s="105">
        <v>0</v>
      </c>
      <c r="F41" s="105">
        <f t="shared" si="7"/>
        <v>100</v>
      </c>
      <c r="G41" s="108" t="s">
        <v>203</v>
      </c>
      <c r="H41" s="110" t="s">
        <v>70</v>
      </c>
      <c r="I41" s="106">
        <v>100</v>
      </c>
      <c r="J41" s="106">
        <v>0</v>
      </c>
      <c r="K41" s="106">
        <f t="shared" si="8"/>
        <v>100</v>
      </c>
      <c r="L41" s="129">
        <v>100</v>
      </c>
      <c r="M41" s="129">
        <v>80</v>
      </c>
      <c r="N41" s="130">
        <v>100</v>
      </c>
      <c r="O41" s="131">
        <v>0</v>
      </c>
      <c r="P41" s="132">
        <f t="shared" si="9"/>
        <v>100</v>
      </c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84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84"/>
      <c r="DC41" s="84"/>
      <c r="DD41" s="84"/>
      <c r="DE41" s="84"/>
      <c r="DF41" s="84"/>
      <c r="DG41" s="84"/>
      <c r="DH41" s="84"/>
      <c r="DI41" s="84"/>
      <c r="DJ41" s="84"/>
      <c r="DK41" s="84"/>
      <c r="DL41" s="84"/>
      <c r="DM41" s="84"/>
      <c r="DN41" s="84"/>
      <c r="DO41" s="84"/>
      <c r="DP41" s="84"/>
      <c r="DQ41" s="84"/>
      <c r="DR41" s="84"/>
      <c r="DS41" s="84"/>
      <c r="DT41" s="84"/>
      <c r="DU41" s="84"/>
      <c r="DV41" s="84"/>
      <c r="DW41" s="84"/>
      <c r="DX41" s="84"/>
      <c r="DY41" s="84"/>
      <c r="DZ41" s="84"/>
      <c r="EA41" s="84"/>
      <c r="EB41" s="84"/>
      <c r="EC41" s="84"/>
    </row>
    <row r="42" spans="1:133" s="7" customFormat="1">
      <c r="A42" s="108">
        <f t="shared" si="10"/>
        <v>26</v>
      </c>
      <c r="B42" s="108" t="s">
        <v>204</v>
      </c>
      <c r="C42" s="110" t="s">
        <v>205</v>
      </c>
      <c r="D42" s="104">
        <v>100</v>
      </c>
      <c r="E42" s="105">
        <v>0</v>
      </c>
      <c r="F42" s="105">
        <f t="shared" si="7"/>
        <v>100</v>
      </c>
      <c r="G42" s="108" t="s">
        <v>204</v>
      </c>
      <c r="H42" s="110" t="s">
        <v>205</v>
      </c>
      <c r="I42" s="106">
        <v>100</v>
      </c>
      <c r="J42" s="106">
        <v>0</v>
      </c>
      <c r="K42" s="106">
        <f t="shared" si="8"/>
        <v>100</v>
      </c>
      <c r="L42" s="129">
        <v>100</v>
      </c>
      <c r="M42" s="129">
        <v>80</v>
      </c>
      <c r="N42" s="130">
        <v>100</v>
      </c>
      <c r="O42" s="131">
        <v>0</v>
      </c>
      <c r="P42" s="132">
        <f t="shared" si="9"/>
        <v>100</v>
      </c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84"/>
      <c r="DP42" s="84"/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</row>
    <row r="43" spans="1:133" s="7" customFormat="1">
      <c r="A43" s="108">
        <f t="shared" si="10"/>
        <v>27</v>
      </c>
      <c r="B43" s="108" t="s">
        <v>206</v>
      </c>
      <c r="C43" s="110" t="s">
        <v>207</v>
      </c>
      <c r="D43" s="104">
        <v>100</v>
      </c>
      <c r="E43" s="105">
        <v>0</v>
      </c>
      <c r="F43" s="105">
        <f t="shared" si="7"/>
        <v>100</v>
      </c>
      <c r="G43" s="108" t="s">
        <v>210</v>
      </c>
      <c r="H43" s="110" t="s">
        <v>207</v>
      </c>
      <c r="I43" s="106">
        <v>100</v>
      </c>
      <c r="J43" s="106">
        <v>0</v>
      </c>
      <c r="K43" s="106">
        <f t="shared" si="8"/>
        <v>100</v>
      </c>
      <c r="L43" s="129">
        <v>100</v>
      </c>
      <c r="M43" s="129">
        <v>90</v>
      </c>
      <c r="N43" s="130">
        <v>50</v>
      </c>
      <c r="O43" s="131">
        <v>0</v>
      </c>
      <c r="P43" s="132">
        <v>50</v>
      </c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</row>
    <row r="44" spans="1:133" s="7" customFormat="1">
      <c r="A44" s="108">
        <f t="shared" si="10"/>
        <v>28</v>
      </c>
      <c r="B44" s="108" t="s">
        <v>208</v>
      </c>
      <c r="C44" s="110" t="s">
        <v>209</v>
      </c>
      <c r="D44" s="104">
        <v>150</v>
      </c>
      <c r="E44" s="105">
        <v>0</v>
      </c>
      <c r="F44" s="105">
        <f t="shared" si="7"/>
        <v>150</v>
      </c>
      <c r="G44" s="108" t="s">
        <v>208</v>
      </c>
      <c r="H44" s="110" t="s">
        <v>209</v>
      </c>
      <c r="I44" s="106">
        <v>150</v>
      </c>
      <c r="J44" s="106">
        <v>0</v>
      </c>
      <c r="K44" s="106">
        <f t="shared" si="8"/>
        <v>150</v>
      </c>
      <c r="L44" s="129">
        <v>100</v>
      </c>
      <c r="M44" s="129">
        <v>160</v>
      </c>
      <c r="N44" s="130">
        <v>150</v>
      </c>
      <c r="O44" s="131">
        <v>0</v>
      </c>
      <c r="P44" s="132">
        <f t="shared" si="9"/>
        <v>150</v>
      </c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</row>
    <row r="45" spans="1:133" s="7" customFormat="1">
      <c r="A45" s="108">
        <f t="shared" si="10"/>
        <v>29</v>
      </c>
      <c r="B45" s="108" t="s">
        <v>211</v>
      </c>
      <c r="C45" s="110" t="s">
        <v>212</v>
      </c>
      <c r="D45" s="104">
        <v>200</v>
      </c>
      <c r="E45" s="105">
        <v>0</v>
      </c>
      <c r="F45" s="105">
        <f t="shared" si="7"/>
        <v>200</v>
      </c>
      <c r="G45" s="108" t="s">
        <v>215</v>
      </c>
      <c r="H45" s="110" t="s">
        <v>212</v>
      </c>
      <c r="I45" s="106">
        <v>200</v>
      </c>
      <c r="J45" s="106">
        <v>0</v>
      </c>
      <c r="K45" s="106">
        <f t="shared" si="8"/>
        <v>200</v>
      </c>
      <c r="L45" s="129"/>
      <c r="M45" s="129">
        <v>200</v>
      </c>
      <c r="N45" s="130">
        <v>200</v>
      </c>
      <c r="O45" s="131">
        <v>0</v>
      </c>
      <c r="P45" s="132">
        <f t="shared" si="9"/>
        <v>200</v>
      </c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</row>
    <row r="46" spans="1:133" s="7" customFormat="1">
      <c r="A46" s="108">
        <f t="shared" si="10"/>
        <v>30</v>
      </c>
      <c r="B46" s="108" t="s">
        <v>213</v>
      </c>
      <c r="C46" s="110" t="s">
        <v>214</v>
      </c>
      <c r="D46" s="104">
        <v>150</v>
      </c>
      <c r="E46" s="105">
        <v>0</v>
      </c>
      <c r="F46" s="105">
        <f t="shared" si="7"/>
        <v>150</v>
      </c>
      <c r="G46" s="108" t="s">
        <v>218</v>
      </c>
      <c r="H46" s="110" t="s">
        <v>214</v>
      </c>
      <c r="I46" s="106">
        <v>150</v>
      </c>
      <c r="J46" s="106">
        <v>0</v>
      </c>
      <c r="K46" s="106">
        <f t="shared" si="8"/>
        <v>150</v>
      </c>
      <c r="L46" s="129">
        <v>50</v>
      </c>
      <c r="M46" s="129">
        <v>100</v>
      </c>
      <c r="N46" s="130">
        <v>50</v>
      </c>
      <c r="O46" s="131">
        <v>0</v>
      </c>
      <c r="P46" s="132">
        <f t="shared" si="9"/>
        <v>50</v>
      </c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</row>
    <row r="47" spans="1:133" s="7" customFormat="1">
      <c r="A47" s="108">
        <f t="shared" si="10"/>
        <v>31</v>
      </c>
      <c r="B47" s="108" t="s">
        <v>216</v>
      </c>
      <c r="C47" s="110" t="s">
        <v>217</v>
      </c>
      <c r="D47" s="104">
        <v>500</v>
      </c>
      <c r="E47" s="105">
        <v>0</v>
      </c>
      <c r="F47" s="105">
        <f t="shared" si="7"/>
        <v>500</v>
      </c>
      <c r="G47" s="108" t="s">
        <v>216</v>
      </c>
      <c r="H47" s="110" t="s">
        <v>224</v>
      </c>
      <c r="I47" s="106">
        <v>600</v>
      </c>
      <c r="J47" s="106">
        <v>0</v>
      </c>
      <c r="K47" s="106">
        <f t="shared" si="8"/>
        <v>600</v>
      </c>
      <c r="L47" s="129">
        <v>500</v>
      </c>
      <c r="M47" s="129">
        <v>500</v>
      </c>
      <c r="N47" s="130">
        <v>600</v>
      </c>
      <c r="O47" s="131">
        <v>0</v>
      </c>
      <c r="P47" s="132">
        <f t="shared" si="9"/>
        <v>600</v>
      </c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</row>
    <row r="48" spans="1:133" s="7" customFormat="1">
      <c r="A48" s="108">
        <f t="shared" si="10"/>
        <v>32</v>
      </c>
      <c r="B48" s="108" t="s">
        <v>222</v>
      </c>
      <c r="C48" s="110" t="s">
        <v>223</v>
      </c>
      <c r="D48" s="104">
        <v>300</v>
      </c>
      <c r="E48" s="105">
        <v>0</v>
      </c>
      <c r="F48" s="105">
        <f t="shared" si="7"/>
        <v>300</v>
      </c>
      <c r="G48" s="108" t="s">
        <v>222</v>
      </c>
      <c r="H48" s="110" t="s">
        <v>227</v>
      </c>
      <c r="I48" s="106">
        <v>350</v>
      </c>
      <c r="J48" s="106">
        <v>0</v>
      </c>
      <c r="K48" s="106">
        <f t="shared" si="8"/>
        <v>350</v>
      </c>
      <c r="L48" s="129">
        <v>300</v>
      </c>
      <c r="M48" s="129">
        <v>300</v>
      </c>
      <c r="N48" s="130">
        <v>350</v>
      </c>
      <c r="O48" s="131">
        <v>0</v>
      </c>
      <c r="P48" s="132">
        <f t="shared" si="9"/>
        <v>350</v>
      </c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</row>
    <row r="49" spans="1:133" s="7" customFormat="1">
      <c r="A49" s="108">
        <v>33</v>
      </c>
      <c r="B49" s="108"/>
      <c r="C49" s="110"/>
      <c r="D49" s="104"/>
      <c r="E49" s="105"/>
      <c r="F49" s="105"/>
      <c r="G49" s="111" t="s">
        <v>220</v>
      </c>
      <c r="H49" s="115" t="s">
        <v>3033</v>
      </c>
      <c r="I49" s="106"/>
      <c r="J49" s="106"/>
      <c r="K49" s="106"/>
      <c r="L49" s="129"/>
      <c r="M49" s="129"/>
      <c r="N49" s="130">
        <v>50</v>
      </c>
      <c r="O49" s="131">
        <v>0</v>
      </c>
      <c r="P49" s="132">
        <f t="shared" si="9"/>
        <v>50</v>
      </c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  <c r="EB49" s="84"/>
      <c r="EC49" s="84"/>
    </row>
    <row r="50" spans="1:133" s="7" customFormat="1" ht="15.75">
      <c r="A50" s="102"/>
      <c r="B50" s="102"/>
      <c r="C50" s="103" t="s">
        <v>219</v>
      </c>
      <c r="D50" s="104"/>
      <c r="E50" s="105"/>
      <c r="F50" s="105"/>
      <c r="G50" s="108"/>
      <c r="H50" s="107" t="s">
        <v>219</v>
      </c>
      <c r="I50" s="106"/>
      <c r="J50" s="106"/>
      <c r="K50" s="106"/>
      <c r="L50" s="129"/>
      <c r="M50" s="129"/>
      <c r="N50" s="130"/>
      <c r="O50" s="131"/>
      <c r="P50" s="132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84"/>
      <c r="CO50" s="84"/>
      <c r="CP50" s="84"/>
      <c r="CQ50" s="84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84"/>
      <c r="DC50" s="84"/>
      <c r="DD50" s="84"/>
      <c r="DE50" s="84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84"/>
      <c r="DQ50" s="84"/>
      <c r="DR50" s="84"/>
      <c r="DS50" s="84"/>
      <c r="DT50" s="84"/>
      <c r="DU50" s="84"/>
      <c r="DV50" s="84"/>
      <c r="DW50" s="84"/>
      <c r="DX50" s="84"/>
      <c r="DY50" s="84"/>
      <c r="DZ50" s="84"/>
      <c r="EA50" s="84"/>
      <c r="EB50" s="84"/>
      <c r="EC50" s="84"/>
    </row>
    <row r="51" spans="1:133" s="7" customFormat="1">
      <c r="A51" s="108">
        <v>34</v>
      </c>
      <c r="B51" s="108" t="s">
        <v>61</v>
      </c>
      <c r="C51" s="110" t="s">
        <v>306</v>
      </c>
      <c r="D51" s="104">
        <v>150</v>
      </c>
      <c r="E51" s="105">
        <v>0</v>
      </c>
      <c r="F51" s="105">
        <f t="shared" ref="F51:F56" si="11">D51</f>
        <v>150</v>
      </c>
      <c r="G51" s="108" t="s">
        <v>61</v>
      </c>
      <c r="H51" s="106" t="s">
        <v>309</v>
      </c>
      <c r="I51" s="106">
        <v>180</v>
      </c>
      <c r="J51" s="106">
        <v>0</v>
      </c>
      <c r="K51" s="106">
        <f t="shared" ref="K51:K56" si="12">I51+J51</f>
        <v>180</v>
      </c>
      <c r="L51" s="129">
        <v>250</v>
      </c>
      <c r="M51" s="129">
        <v>210</v>
      </c>
      <c r="N51" s="130">
        <v>180</v>
      </c>
      <c r="O51" s="131">
        <v>0</v>
      </c>
      <c r="P51" s="132">
        <f t="shared" ref="P51:P60" si="13">O51+N51</f>
        <v>180</v>
      </c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84"/>
      <c r="CR51" s="84"/>
      <c r="CS51" s="84"/>
      <c r="CT51" s="84"/>
      <c r="CU51" s="84"/>
      <c r="CV51" s="84"/>
      <c r="CW51" s="84"/>
      <c r="CX51" s="84"/>
      <c r="CY51" s="84"/>
      <c r="CZ51" s="84"/>
      <c r="DA51" s="84"/>
      <c r="DB51" s="84"/>
      <c r="DC51" s="84"/>
      <c r="DD51" s="84"/>
      <c r="DE51" s="84"/>
      <c r="DF51" s="84"/>
      <c r="DG51" s="84"/>
      <c r="DH51" s="84"/>
      <c r="DI51" s="84"/>
      <c r="DJ51" s="84"/>
      <c r="DK51" s="84"/>
      <c r="DL51" s="84"/>
      <c r="DM51" s="84"/>
      <c r="DN51" s="84"/>
      <c r="DO51" s="84"/>
      <c r="DP51" s="84"/>
      <c r="DQ51" s="84"/>
      <c r="DR51" s="84"/>
      <c r="DS51" s="84"/>
      <c r="DT51" s="84"/>
      <c r="DU51" s="84"/>
      <c r="DV51" s="84"/>
      <c r="DW51" s="84"/>
      <c r="DX51" s="84"/>
      <c r="DY51" s="84"/>
      <c r="DZ51" s="84"/>
      <c r="EA51" s="84"/>
      <c r="EB51" s="84"/>
      <c r="EC51" s="84"/>
    </row>
    <row r="52" spans="1:133" s="7" customFormat="1">
      <c r="A52" s="108">
        <f>A51+1</f>
        <v>35</v>
      </c>
      <c r="B52" s="108" t="s">
        <v>307</v>
      </c>
      <c r="C52" s="110" t="s">
        <v>308</v>
      </c>
      <c r="D52" s="104">
        <v>250</v>
      </c>
      <c r="E52" s="105">
        <v>0</v>
      </c>
      <c r="F52" s="105">
        <f t="shared" si="11"/>
        <v>250</v>
      </c>
      <c r="G52" s="108" t="s">
        <v>307</v>
      </c>
      <c r="H52" s="106" t="s">
        <v>312</v>
      </c>
      <c r="I52" s="106">
        <v>270</v>
      </c>
      <c r="J52" s="106">
        <v>0</v>
      </c>
      <c r="K52" s="106">
        <f t="shared" si="12"/>
        <v>270</v>
      </c>
      <c r="L52" s="129">
        <v>400</v>
      </c>
      <c r="M52" s="129"/>
      <c r="N52" s="130">
        <v>270</v>
      </c>
      <c r="O52" s="131">
        <v>0</v>
      </c>
      <c r="P52" s="132">
        <f t="shared" si="13"/>
        <v>270</v>
      </c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</row>
    <row r="53" spans="1:133" s="7" customFormat="1">
      <c r="A53" s="108">
        <f>A52+1</f>
        <v>36</v>
      </c>
      <c r="B53" s="108" t="s">
        <v>310</v>
      </c>
      <c r="C53" s="110" t="s">
        <v>311</v>
      </c>
      <c r="D53" s="104">
        <v>200</v>
      </c>
      <c r="E53" s="105">
        <v>0</v>
      </c>
      <c r="F53" s="105">
        <f t="shared" si="11"/>
        <v>200</v>
      </c>
      <c r="G53" s="108" t="s">
        <v>310</v>
      </c>
      <c r="H53" s="106" t="s">
        <v>314</v>
      </c>
      <c r="I53" s="106">
        <v>220</v>
      </c>
      <c r="J53" s="106">
        <v>0</v>
      </c>
      <c r="K53" s="106">
        <f t="shared" si="12"/>
        <v>220</v>
      </c>
      <c r="L53" s="129">
        <v>400</v>
      </c>
      <c r="M53" s="129">
        <v>350</v>
      </c>
      <c r="N53" s="130">
        <v>220</v>
      </c>
      <c r="O53" s="131">
        <v>0</v>
      </c>
      <c r="P53" s="132">
        <f t="shared" si="13"/>
        <v>220</v>
      </c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</row>
    <row r="54" spans="1:133" s="7" customFormat="1" ht="15.75" customHeight="1">
      <c r="A54" s="108">
        <f>A53+1</f>
        <v>37</v>
      </c>
      <c r="B54" s="108" t="s">
        <v>142</v>
      </c>
      <c r="C54" s="110" t="s">
        <v>313</v>
      </c>
      <c r="D54" s="104">
        <v>250</v>
      </c>
      <c r="E54" s="105">
        <v>0</v>
      </c>
      <c r="F54" s="105">
        <f t="shared" si="11"/>
        <v>250</v>
      </c>
      <c r="G54" s="108" t="s">
        <v>142</v>
      </c>
      <c r="H54" s="110" t="s">
        <v>143</v>
      </c>
      <c r="I54" s="106">
        <v>300</v>
      </c>
      <c r="J54" s="106">
        <v>0</v>
      </c>
      <c r="K54" s="106">
        <f t="shared" si="12"/>
        <v>300</v>
      </c>
      <c r="L54" s="129">
        <v>250</v>
      </c>
      <c r="M54" s="129">
        <v>210</v>
      </c>
      <c r="N54" s="130">
        <v>250</v>
      </c>
      <c r="O54" s="131">
        <v>0</v>
      </c>
      <c r="P54" s="132">
        <f t="shared" si="13"/>
        <v>250</v>
      </c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</row>
    <row r="55" spans="1:133" s="7" customFormat="1" ht="14.45" customHeight="1">
      <c r="A55" s="108">
        <f>A54+1</f>
        <v>38</v>
      </c>
      <c r="B55" s="108" t="s">
        <v>315</v>
      </c>
      <c r="C55" s="110" t="s">
        <v>316</v>
      </c>
      <c r="D55" s="104">
        <v>1450</v>
      </c>
      <c r="E55" s="105">
        <v>0</v>
      </c>
      <c r="F55" s="105">
        <f t="shared" si="11"/>
        <v>1450</v>
      </c>
      <c r="G55" s="108" t="s">
        <v>319</v>
      </c>
      <c r="H55" s="106" t="s">
        <v>320</v>
      </c>
      <c r="I55" s="106">
        <v>1500</v>
      </c>
      <c r="J55" s="106">
        <v>0</v>
      </c>
      <c r="K55" s="106">
        <f t="shared" si="12"/>
        <v>1500</v>
      </c>
      <c r="L55" s="129"/>
      <c r="M55" s="129">
        <v>1300</v>
      </c>
      <c r="N55" s="130">
        <v>1500</v>
      </c>
      <c r="O55" s="131">
        <v>0</v>
      </c>
      <c r="P55" s="132">
        <f t="shared" si="13"/>
        <v>1500</v>
      </c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84"/>
      <c r="DQ55" s="84"/>
      <c r="DR55" s="84"/>
      <c r="DS55" s="84"/>
      <c r="DT55" s="84"/>
      <c r="DU55" s="84"/>
      <c r="DV55" s="84"/>
      <c r="DW55" s="84"/>
      <c r="DX55" s="84"/>
      <c r="DY55" s="84"/>
      <c r="DZ55" s="84"/>
      <c r="EA55" s="84"/>
      <c r="EB55" s="84"/>
      <c r="EC55" s="84"/>
    </row>
    <row r="56" spans="1:133" s="7" customFormat="1">
      <c r="A56" s="108">
        <f>A55+1</f>
        <v>39</v>
      </c>
      <c r="B56" s="108" t="s">
        <v>317</v>
      </c>
      <c r="C56" s="110" t="s">
        <v>318</v>
      </c>
      <c r="D56" s="104">
        <v>1250</v>
      </c>
      <c r="E56" s="105">
        <v>0</v>
      </c>
      <c r="F56" s="105">
        <f t="shared" si="11"/>
        <v>1250</v>
      </c>
      <c r="G56" s="108" t="s">
        <v>321</v>
      </c>
      <c r="H56" s="106" t="s">
        <v>322</v>
      </c>
      <c r="I56" s="106">
        <v>1300</v>
      </c>
      <c r="J56" s="106">
        <v>0</v>
      </c>
      <c r="K56" s="106">
        <f t="shared" si="12"/>
        <v>1300</v>
      </c>
      <c r="L56" s="129">
        <v>1300</v>
      </c>
      <c r="M56" s="129">
        <v>1000</v>
      </c>
      <c r="N56" s="130">
        <v>1300</v>
      </c>
      <c r="O56" s="131">
        <v>0</v>
      </c>
      <c r="P56" s="132">
        <f t="shared" si="13"/>
        <v>1300</v>
      </c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84"/>
      <c r="DQ56" s="84"/>
      <c r="DR56" s="84"/>
      <c r="DS56" s="84"/>
      <c r="DT56" s="84"/>
      <c r="DU56" s="84"/>
      <c r="DV56" s="84"/>
      <c r="DW56" s="84"/>
      <c r="DX56" s="84"/>
      <c r="DY56" s="84"/>
      <c r="DZ56" s="84"/>
      <c r="EA56" s="84"/>
      <c r="EB56" s="84"/>
      <c r="EC56" s="84"/>
    </row>
    <row r="57" spans="1:133" s="7" customFormat="1">
      <c r="A57" s="108">
        <v>40</v>
      </c>
      <c r="B57" s="108"/>
      <c r="C57" s="110"/>
      <c r="D57" s="104"/>
      <c r="E57" s="105"/>
      <c r="F57" s="105"/>
      <c r="G57" s="111" t="s">
        <v>323</v>
      </c>
      <c r="H57" s="106" t="s">
        <v>3034</v>
      </c>
      <c r="I57" s="106"/>
      <c r="J57" s="106"/>
      <c r="K57" s="106"/>
      <c r="L57" s="129"/>
      <c r="M57" s="129"/>
      <c r="N57" s="130">
        <v>400</v>
      </c>
      <c r="O57" s="131">
        <v>0</v>
      </c>
      <c r="P57" s="132">
        <f t="shared" si="13"/>
        <v>400</v>
      </c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84"/>
      <c r="CD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  <c r="CO57" s="84"/>
      <c r="CP57" s="84"/>
      <c r="CQ57" s="84"/>
      <c r="CR57" s="84"/>
      <c r="CS57" s="84"/>
      <c r="CT57" s="84"/>
      <c r="CU57" s="84"/>
      <c r="CV57" s="84"/>
      <c r="CW57" s="84"/>
      <c r="CX57" s="84"/>
      <c r="CY57" s="84"/>
      <c r="CZ57" s="84"/>
      <c r="DA57" s="84"/>
      <c r="DB57" s="84"/>
      <c r="DC57" s="84"/>
      <c r="DD57" s="84"/>
      <c r="DE57" s="84"/>
      <c r="DF57" s="84"/>
      <c r="DG57" s="84"/>
      <c r="DH57" s="84"/>
      <c r="DI57" s="84"/>
      <c r="DJ57" s="84"/>
      <c r="DK57" s="84"/>
      <c r="DL57" s="84"/>
      <c r="DM57" s="84"/>
      <c r="DN57" s="84"/>
      <c r="DO57" s="84"/>
      <c r="DP57" s="84"/>
      <c r="DQ57" s="84"/>
      <c r="DR57" s="84"/>
      <c r="DS57" s="84"/>
      <c r="DT57" s="84"/>
      <c r="DU57" s="84"/>
      <c r="DV57" s="84"/>
      <c r="DW57" s="84"/>
      <c r="DX57" s="84"/>
      <c r="DY57" s="84"/>
      <c r="DZ57" s="84"/>
      <c r="EA57" s="84"/>
      <c r="EB57" s="84"/>
      <c r="EC57" s="84"/>
    </row>
    <row r="58" spans="1:133" s="7" customFormat="1">
      <c r="A58" s="108">
        <v>41</v>
      </c>
      <c r="B58" s="108"/>
      <c r="C58" s="110"/>
      <c r="D58" s="104"/>
      <c r="E58" s="105"/>
      <c r="F58" s="105"/>
      <c r="G58" s="111" t="s">
        <v>325</v>
      </c>
      <c r="H58" s="106" t="s">
        <v>3035</v>
      </c>
      <c r="I58" s="106"/>
      <c r="J58" s="106"/>
      <c r="K58" s="106"/>
      <c r="L58" s="129"/>
      <c r="M58" s="129"/>
      <c r="N58" s="130">
        <v>150</v>
      </c>
      <c r="O58" s="131">
        <v>0</v>
      </c>
      <c r="P58" s="132">
        <f t="shared" si="13"/>
        <v>150</v>
      </c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</row>
    <row r="59" spans="1:133" s="7" customFormat="1">
      <c r="A59" s="108">
        <v>42</v>
      </c>
      <c r="B59" s="108"/>
      <c r="C59" s="110"/>
      <c r="D59" s="104"/>
      <c r="E59" s="105"/>
      <c r="F59" s="105"/>
      <c r="G59" s="111" t="s">
        <v>3036</v>
      </c>
      <c r="H59" s="106" t="s">
        <v>3037</v>
      </c>
      <c r="I59" s="106"/>
      <c r="J59" s="106"/>
      <c r="K59" s="106"/>
      <c r="L59" s="129"/>
      <c r="M59" s="129"/>
      <c r="N59" s="130">
        <v>300</v>
      </c>
      <c r="O59" s="131">
        <v>0</v>
      </c>
      <c r="P59" s="132">
        <f t="shared" si="13"/>
        <v>300</v>
      </c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84"/>
      <c r="EA59" s="84"/>
      <c r="EB59" s="84"/>
      <c r="EC59" s="84"/>
    </row>
    <row r="60" spans="1:133" s="7" customFormat="1">
      <c r="A60" s="108">
        <v>43</v>
      </c>
      <c r="B60" s="108"/>
      <c r="C60" s="110"/>
      <c r="D60" s="104"/>
      <c r="E60" s="105"/>
      <c r="F60" s="105"/>
      <c r="G60" s="111" t="s">
        <v>132</v>
      </c>
      <c r="H60" s="106" t="s">
        <v>133</v>
      </c>
      <c r="I60" s="106"/>
      <c r="J60" s="106"/>
      <c r="K60" s="106"/>
      <c r="L60" s="129"/>
      <c r="M60" s="129"/>
      <c r="N60" s="130">
        <v>500</v>
      </c>
      <c r="O60" s="131">
        <v>0</v>
      </c>
      <c r="P60" s="132">
        <f t="shared" si="13"/>
        <v>500</v>
      </c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84"/>
      <c r="EA60" s="84"/>
      <c r="EB60" s="84"/>
      <c r="EC60" s="84"/>
    </row>
    <row r="61" spans="1:133" s="7" customFormat="1" ht="15.75">
      <c r="A61" s="108"/>
      <c r="B61" s="108"/>
      <c r="C61" s="103" t="s">
        <v>327</v>
      </c>
      <c r="D61" s="104"/>
      <c r="E61" s="105"/>
      <c r="F61" s="105"/>
      <c r="G61" s="108"/>
      <c r="H61" s="107" t="s">
        <v>327</v>
      </c>
      <c r="I61" s="106"/>
      <c r="J61" s="106"/>
      <c r="K61" s="106"/>
      <c r="L61" s="129"/>
      <c r="M61" s="129"/>
      <c r="N61" s="130"/>
      <c r="O61" s="131"/>
      <c r="P61" s="132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  <c r="CO61" s="84"/>
      <c r="CP61" s="84"/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4"/>
      <c r="DO61" s="84"/>
      <c r="DP61" s="84"/>
      <c r="DQ61" s="84"/>
      <c r="DR61" s="84"/>
      <c r="DS61" s="84"/>
      <c r="DT61" s="84"/>
      <c r="DU61" s="84"/>
      <c r="DV61" s="84"/>
      <c r="DW61" s="84"/>
      <c r="DX61" s="84"/>
      <c r="DY61" s="84"/>
      <c r="DZ61" s="84"/>
      <c r="EA61" s="84"/>
      <c r="EB61" s="84"/>
      <c r="EC61" s="84"/>
    </row>
    <row r="62" spans="1:133" s="7" customFormat="1">
      <c r="A62" s="108">
        <v>44</v>
      </c>
      <c r="B62" s="108" t="s">
        <v>339</v>
      </c>
      <c r="C62" s="110" t="s">
        <v>340</v>
      </c>
      <c r="D62" s="104">
        <v>700</v>
      </c>
      <c r="E62" s="105">
        <v>0</v>
      </c>
      <c r="F62" s="105">
        <f t="shared" ref="F62:F69" si="14">D62</f>
        <v>700</v>
      </c>
      <c r="G62" s="108" t="s">
        <v>342</v>
      </c>
      <c r="H62" s="110" t="s">
        <v>343</v>
      </c>
      <c r="I62" s="106">
        <v>900</v>
      </c>
      <c r="J62" s="106">
        <v>0</v>
      </c>
      <c r="K62" s="106">
        <f t="shared" ref="K62:K69" si="15">I62+J62</f>
        <v>900</v>
      </c>
      <c r="L62" s="129"/>
      <c r="M62" s="129">
        <v>1200</v>
      </c>
      <c r="N62" s="130">
        <v>1000</v>
      </c>
      <c r="O62" s="131">
        <v>0</v>
      </c>
      <c r="P62" s="132">
        <f t="shared" ref="P62:P69" si="16">O62+N62</f>
        <v>1000</v>
      </c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</row>
    <row r="63" spans="1:133" s="7" customFormat="1">
      <c r="A63" s="108">
        <f>A62+1</f>
        <v>45</v>
      </c>
      <c r="B63" s="108" t="s">
        <v>128</v>
      </c>
      <c r="C63" s="110" t="s">
        <v>341</v>
      </c>
      <c r="D63" s="104">
        <v>600</v>
      </c>
      <c r="E63" s="105">
        <v>0</v>
      </c>
      <c r="F63" s="105">
        <f t="shared" si="14"/>
        <v>600</v>
      </c>
      <c r="G63" s="108" t="s">
        <v>128</v>
      </c>
      <c r="H63" s="110" t="s">
        <v>129</v>
      </c>
      <c r="I63" s="106">
        <v>800</v>
      </c>
      <c r="J63" s="106">
        <v>0</v>
      </c>
      <c r="K63" s="106">
        <f t="shared" si="15"/>
        <v>800</v>
      </c>
      <c r="L63" s="129">
        <v>800</v>
      </c>
      <c r="M63" s="129"/>
      <c r="N63" s="130">
        <v>800</v>
      </c>
      <c r="O63" s="131">
        <v>0</v>
      </c>
      <c r="P63" s="132">
        <f t="shared" si="16"/>
        <v>800</v>
      </c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4"/>
      <c r="CE63" s="84"/>
      <c r="CF63" s="84"/>
      <c r="CG63" s="84"/>
      <c r="CH63" s="84"/>
      <c r="CI63" s="84"/>
      <c r="CJ63" s="84"/>
      <c r="CK63" s="84"/>
      <c r="CL63" s="84"/>
      <c r="CM63" s="84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</row>
    <row r="64" spans="1:133" s="7" customFormat="1">
      <c r="A64" s="108">
        <f t="shared" ref="A64:A69" si="17">A63+1</f>
        <v>46</v>
      </c>
      <c r="B64" s="108"/>
      <c r="C64" s="110"/>
      <c r="D64" s="104"/>
      <c r="E64" s="105"/>
      <c r="F64" s="105"/>
      <c r="G64" s="111" t="s">
        <v>3038</v>
      </c>
      <c r="H64" s="110" t="s">
        <v>3039</v>
      </c>
      <c r="I64" s="106"/>
      <c r="J64" s="106"/>
      <c r="K64" s="106"/>
      <c r="L64" s="129"/>
      <c r="M64" s="129"/>
      <c r="N64" s="130">
        <v>600</v>
      </c>
      <c r="O64" s="131">
        <v>0</v>
      </c>
      <c r="P64" s="132">
        <v>600</v>
      </c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  <c r="CC64" s="84"/>
      <c r="CD64" s="84"/>
      <c r="CE64" s="84"/>
      <c r="CF64" s="84"/>
      <c r="CG64" s="84"/>
      <c r="CH64" s="84"/>
      <c r="CI64" s="84"/>
      <c r="CJ64" s="84"/>
      <c r="CK64" s="84"/>
      <c r="CL64" s="84"/>
      <c r="CM64" s="84"/>
      <c r="CN64" s="84"/>
      <c r="CO64" s="84"/>
      <c r="CP64" s="84"/>
      <c r="CQ64" s="84"/>
      <c r="CR64" s="84"/>
      <c r="CS64" s="84"/>
      <c r="CT64" s="84"/>
      <c r="CU64" s="84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</row>
    <row r="65" spans="1:133" s="7" customFormat="1">
      <c r="A65" s="108">
        <f t="shared" si="17"/>
        <v>47</v>
      </c>
      <c r="B65" s="108" t="s">
        <v>347</v>
      </c>
      <c r="C65" s="110" t="s">
        <v>348</v>
      </c>
      <c r="D65" s="104">
        <v>950</v>
      </c>
      <c r="E65" s="105">
        <v>0</v>
      </c>
      <c r="F65" s="105">
        <f t="shared" si="14"/>
        <v>950</v>
      </c>
      <c r="G65" s="108" t="s">
        <v>347</v>
      </c>
      <c r="H65" s="110" t="s">
        <v>348</v>
      </c>
      <c r="I65" s="106">
        <v>1500</v>
      </c>
      <c r="J65" s="106">
        <v>0</v>
      </c>
      <c r="K65" s="106">
        <f t="shared" si="15"/>
        <v>1500</v>
      </c>
      <c r="L65" s="129">
        <v>1300</v>
      </c>
      <c r="M65" s="129">
        <v>1600</v>
      </c>
      <c r="N65" s="130">
        <v>1500</v>
      </c>
      <c r="O65" s="131">
        <v>0</v>
      </c>
      <c r="P65" s="132">
        <f t="shared" si="16"/>
        <v>1500</v>
      </c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84"/>
      <c r="CA65" s="84"/>
      <c r="CB65" s="84"/>
      <c r="CC65" s="84"/>
      <c r="CD65" s="84"/>
      <c r="CE65" s="84"/>
      <c r="CF65" s="84"/>
      <c r="CG65" s="84"/>
      <c r="CH65" s="84"/>
      <c r="CI65" s="84"/>
      <c r="CJ65" s="84"/>
      <c r="CK65" s="84"/>
      <c r="CL65" s="84"/>
      <c r="CM65" s="84"/>
      <c r="CN65" s="84"/>
      <c r="CO65" s="84"/>
      <c r="CP65" s="84"/>
      <c r="CQ65" s="84"/>
      <c r="CR65" s="84"/>
      <c r="CS65" s="84"/>
      <c r="CT65" s="84"/>
      <c r="CU65" s="84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</row>
    <row r="66" spans="1:133" s="7" customFormat="1">
      <c r="A66" s="108">
        <f t="shared" si="17"/>
        <v>48</v>
      </c>
      <c r="B66" s="108" t="s">
        <v>345</v>
      </c>
      <c r="C66" s="110" t="s">
        <v>346</v>
      </c>
      <c r="D66" s="104">
        <v>200</v>
      </c>
      <c r="E66" s="105">
        <v>0</v>
      </c>
      <c r="F66" s="105">
        <f t="shared" si="14"/>
        <v>200</v>
      </c>
      <c r="G66" s="108" t="s">
        <v>352</v>
      </c>
      <c r="H66" s="110" t="s">
        <v>346</v>
      </c>
      <c r="I66" s="106">
        <v>200</v>
      </c>
      <c r="J66" s="106">
        <v>0</v>
      </c>
      <c r="K66" s="106">
        <f t="shared" si="15"/>
        <v>200</v>
      </c>
      <c r="L66" s="129">
        <v>300</v>
      </c>
      <c r="M66" s="129">
        <v>300</v>
      </c>
      <c r="N66" s="130">
        <v>300</v>
      </c>
      <c r="O66" s="131">
        <v>0</v>
      </c>
      <c r="P66" s="132">
        <f t="shared" si="16"/>
        <v>300</v>
      </c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</row>
    <row r="67" spans="1:133" s="7" customFormat="1">
      <c r="A67" s="108">
        <f t="shared" si="17"/>
        <v>49</v>
      </c>
      <c r="B67" s="108" t="s">
        <v>350</v>
      </c>
      <c r="C67" s="110" t="s">
        <v>351</v>
      </c>
      <c r="D67" s="104">
        <v>800</v>
      </c>
      <c r="E67" s="105">
        <v>0</v>
      </c>
      <c r="F67" s="105">
        <f t="shared" si="14"/>
        <v>800</v>
      </c>
      <c r="G67" s="108" t="s">
        <v>355</v>
      </c>
      <c r="H67" s="110" t="s">
        <v>351</v>
      </c>
      <c r="I67" s="106">
        <v>300</v>
      </c>
      <c r="J67" s="106">
        <v>0</v>
      </c>
      <c r="K67" s="106">
        <f t="shared" si="15"/>
        <v>300</v>
      </c>
      <c r="L67" s="129"/>
      <c r="M67" s="129"/>
      <c r="N67" s="130">
        <v>300</v>
      </c>
      <c r="O67" s="131">
        <v>0</v>
      </c>
      <c r="P67" s="132">
        <f t="shared" si="16"/>
        <v>300</v>
      </c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</row>
    <row r="68" spans="1:133" s="7" customFormat="1">
      <c r="A68" s="108">
        <f t="shared" si="17"/>
        <v>50</v>
      </c>
      <c r="B68" s="108" t="s">
        <v>353</v>
      </c>
      <c r="C68" s="110" t="s">
        <v>354</v>
      </c>
      <c r="D68" s="104">
        <v>800</v>
      </c>
      <c r="E68" s="105">
        <v>0</v>
      </c>
      <c r="F68" s="105">
        <f t="shared" si="14"/>
        <v>800</v>
      </c>
      <c r="G68" s="108" t="s">
        <v>358</v>
      </c>
      <c r="H68" s="110" t="s">
        <v>359</v>
      </c>
      <c r="I68" s="106">
        <v>1200</v>
      </c>
      <c r="J68" s="106">
        <v>0</v>
      </c>
      <c r="K68" s="106">
        <f t="shared" si="15"/>
        <v>1200</v>
      </c>
      <c r="L68" s="129"/>
      <c r="M68" s="129"/>
      <c r="N68" s="130">
        <v>1200</v>
      </c>
      <c r="O68" s="131">
        <v>0</v>
      </c>
      <c r="P68" s="132">
        <f t="shared" si="16"/>
        <v>1200</v>
      </c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</row>
    <row r="69" spans="1:133" s="7" customFormat="1">
      <c r="A69" s="108">
        <f t="shared" si="17"/>
        <v>51</v>
      </c>
      <c r="B69" s="108" t="s">
        <v>356</v>
      </c>
      <c r="C69" s="110" t="s">
        <v>357</v>
      </c>
      <c r="D69" s="104">
        <v>1600</v>
      </c>
      <c r="E69" s="105">
        <v>0</v>
      </c>
      <c r="F69" s="105">
        <f t="shared" si="14"/>
        <v>1600</v>
      </c>
      <c r="G69" s="112" t="s">
        <v>361</v>
      </c>
      <c r="H69" s="110" t="s">
        <v>357</v>
      </c>
      <c r="I69" s="106">
        <v>2500</v>
      </c>
      <c r="J69" s="106">
        <v>0</v>
      </c>
      <c r="K69" s="106">
        <f t="shared" si="15"/>
        <v>2500</v>
      </c>
      <c r="L69" s="129"/>
      <c r="M69" s="129"/>
      <c r="N69" s="130">
        <v>2500</v>
      </c>
      <c r="O69" s="131">
        <v>0</v>
      </c>
      <c r="P69" s="132">
        <f t="shared" si="16"/>
        <v>2500</v>
      </c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</row>
    <row r="70" spans="1:133" s="7" customFormat="1" ht="15" customHeight="1">
      <c r="A70" s="102"/>
      <c r="B70" s="102"/>
      <c r="C70" s="103" t="s">
        <v>360</v>
      </c>
      <c r="D70" s="104"/>
      <c r="E70" s="105"/>
      <c r="F70" s="105"/>
      <c r="G70" s="108"/>
      <c r="H70" s="107" t="s">
        <v>360</v>
      </c>
      <c r="I70" s="106"/>
      <c r="J70" s="106"/>
      <c r="K70" s="106"/>
      <c r="L70" s="129"/>
      <c r="M70" s="129"/>
      <c r="N70" s="130"/>
      <c r="O70" s="131"/>
      <c r="P70" s="132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</row>
    <row r="71" spans="1:133" s="7" customFormat="1">
      <c r="A71" s="108">
        <v>52</v>
      </c>
      <c r="B71" s="108" t="s">
        <v>415</v>
      </c>
      <c r="C71" s="110" t="s">
        <v>416</v>
      </c>
      <c r="D71" s="104">
        <v>1880</v>
      </c>
      <c r="E71" s="105">
        <v>0</v>
      </c>
      <c r="F71" s="105">
        <f>D71</f>
        <v>1880</v>
      </c>
      <c r="G71" s="111" t="s">
        <v>2164</v>
      </c>
      <c r="H71" s="110" t="s">
        <v>416</v>
      </c>
      <c r="I71" s="106">
        <v>1880</v>
      </c>
      <c r="J71" s="106">
        <v>0</v>
      </c>
      <c r="K71" s="106">
        <f>I71+J71</f>
        <v>1880</v>
      </c>
      <c r="L71" s="129">
        <v>800</v>
      </c>
      <c r="M71" s="129">
        <v>750</v>
      </c>
      <c r="N71" s="130">
        <v>1200</v>
      </c>
      <c r="O71" s="131">
        <v>0</v>
      </c>
      <c r="P71" s="132">
        <f t="shared" ref="P71:P72" si="18">O71+N71</f>
        <v>1200</v>
      </c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</row>
    <row r="72" spans="1:133" s="7" customFormat="1">
      <c r="A72" s="108">
        <v>53</v>
      </c>
      <c r="B72" s="108" t="s">
        <v>417</v>
      </c>
      <c r="C72" s="110" t="s">
        <v>418</v>
      </c>
      <c r="D72" s="104">
        <v>1830</v>
      </c>
      <c r="E72" s="105">
        <v>0</v>
      </c>
      <c r="F72" s="105">
        <f>D72</f>
        <v>1830</v>
      </c>
      <c r="G72" s="111" t="s">
        <v>3040</v>
      </c>
      <c r="H72" s="110" t="s">
        <v>418</v>
      </c>
      <c r="I72" s="106">
        <v>1830</v>
      </c>
      <c r="J72" s="106">
        <v>0</v>
      </c>
      <c r="K72" s="106">
        <f>I72+J72</f>
        <v>1830</v>
      </c>
      <c r="L72" s="129">
        <v>800</v>
      </c>
      <c r="M72" s="129">
        <v>700</v>
      </c>
      <c r="N72" s="130">
        <v>1200</v>
      </c>
      <c r="O72" s="131">
        <v>0</v>
      </c>
      <c r="P72" s="132">
        <f t="shared" si="18"/>
        <v>1200</v>
      </c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</row>
    <row r="73" spans="1:133" s="7" customFormat="1" ht="16.149999999999999" customHeight="1">
      <c r="A73" s="108"/>
      <c r="B73" s="108"/>
      <c r="C73" s="103" t="s">
        <v>421</v>
      </c>
      <c r="D73" s="104"/>
      <c r="E73" s="105"/>
      <c r="F73" s="105"/>
      <c r="G73" s="106"/>
      <c r="H73" s="107" t="s">
        <v>421</v>
      </c>
      <c r="I73" s="106"/>
      <c r="J73" s="106"/>
      <c r="K73" s="106"/>
      <c r="L73" s="129"/>
      <c r="M73" s="129"/>
      <c r="N73" s="130"/>
      <c r="O73" s="131"/>
      <c r="P73" s="132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</row>
    <row r="74" spans="1:133" s="7" customFormat="1">
      <c r="A74" s="108">
        <v>54</v>
      </c>
      <c r="B74" s="109" t="s">
        <v>441</v>
      </c>
      <c r="C74" s="110" t="s">
        <v>442</v>
      </c>
      <c r="D74" s="104">
        <v>100</v>
      </c>
      <c r="E74" s="105">
        <v>0</v>
      </c>
      <c r="F74" s="105">
        <f>D74</f>
        <v>100</v>
      </c>
      <c r="G74" s="109" t="s">
        <v>441</v>
      </c>
      <c r="H74" s="110" t="s">
        <v>445</v>
      </c>
      <c r="I74" s="106">
        <v>100</v>
      </c>
      <c r="J74" s="106">
        <v>0</v>
      </c>
      <c r="K74" s="106">
        <f>I74+J74</f>
        <v>100</v>
      </c>
      <c r="L74" s="129"/>
      <c r="M74" s="129">
        <v>100</v>
      </c>
      <c r="N74" s="130">
        <v>100</v>
      </c>
      <c r="O74" s="131">
        <v>0</v>
      </c>
      <c r="P74" s="132">
        <f t="shared" ref="P74:P94" si="19">O74+N74</f>
        <v>100</v>
      </c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</row>
    <row r="75" spans="1:133" s="7" customFormat="1">
      <c r="A75" s="108">
        <f t="shared" ref="A75:A80" si="20">A74+1</f>
        <v>55</v>
      </c>
      <c r="B75" s="109" t="s">
        <v>443</v>
      </c>
      <c r="C75" s="110" t="s">
        <v>444</v>
      </c>
      <c r="D75" s="104">
        <v>100</v>
      </c>
      <c r="E75" s="105">
        <v>0</v>
      </c>
      <c r="F75" s="105">
        <f>D75</f>
        <v>100</v>
      </c>
      <c r="G75" s="109" t="s">
        <v>443</v>
      </c>
      <c r="H75" s="110" t="s">
        <v>450</v>
      </c>
      <c r="I75" s="106">
        <v>100</v>
      </c>
      <c r="J75" s="106">
        <v>0</v>
      </c>
      <c r="K75" s="106">
        <f>I75+J75</f>
        <v>100</v>
      </c>
      <c r="L75" s="129"/>
      <c r="M75" s="129">
        <v>100</v>
      </c>
      <c r="N75" s="130">
        <v>100</v>
      </c>
      <c r="O75" s="131">
        <v>0</v>
      </c>
      <c r="P75" s="132">
        <f t="shared" si="19"/>
        <v>100</v>
      </c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</row>
    <row r="76" spans="1:133" s="7" customFormat="1">
      <c r="A76" s="108">
        <f t="shared" si="20"/>
        <v>56</v>
      </c>
      <c r="B76" s="109" t="s">
        <v>448</v>
      </c>
      <c r="C76" s="110" t="s">
        <v>449</v>
      </c>
      <c r="D76" s="104">
        <v>150</v>
      </c>
      <c r="E76" s="105">
        <v>0</v>
      </c>
      <c r="F76" s="105">
        <f>D76</f>
        <v>150</v>
      </c>
      <c r="G76" s="109" t="s">
        <v>448</v>
      </c>
      <c r="H76" s="110" t="s">
        <v>451</v>
      </c>
      <c r="I76" s="106">
        <v>150</v>
      </c>
      <c r="J76" s="106">
        <v>0</v>
      </c>
      <c r="K76" s="106">
        <f>I76+J76</f>
        <v>150</v>
      </c>
      <c r="L76" s="129"/>
      <c r="M76" s="129">
        <v>100</v>
      </c>
      <c r="N76" s="130">
        <v>150</v>
      </c>
      <c r="O76" s="131">
        <v>0</v>
      </c>
      <c r="P76" s="132">
        <f t="shared" si="19"/>
        <v>150</v>
      </c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</row>
    <row r="77" spans="1:133" s="7" customFormat="1">
      <c r="A77" s="108">
        <f t="shared" si="20"/>
        <v>57</v>
      </c>
      <c r="B77" s="109" t="s">
        <v>51</v>
      </c>
      <c r="C77" s="110" t="s">
        <v>52</v>
      </c>
      <c r="D77" s="104">
        <v>150</v>
      </c>
      <c r="E77" s="105">
        <v>0</v>
      </c>
      <c r="F77" s="105">
        <f>D77</f>
        <v>150</v>
      </c>
      <c r="G77" s="109" t="s">
        <v>51</v>
      </c>
      <c r="H77" s="110" t="s">
        <v>52</v>
      </c>
      <c r="I77" s="106">
        <v>150</v>
      </c>
      <c r="J77" s="106">
        <v>0</v>
      </c>
      <c r="K77" s="106">
        <f>I77+J77</f>
        <v>150</v>
      </c>
      <c r="L77" s="129">
        <v>50</v>
      </c>
      <c r="M77" s="129">
        <v>100</v>
      </c>
      <c r="N77" s="130">
        <v>80</v>
      </c>
      <c r="O77" s="131">
        <v>0</v>
      </c>
      <c r="P77" s="132">
        <f t="shared" si="19"/>
        <v>80</v>
      </c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</row>
    <row r="78" spans="1:133" s="7" customFormat="1" ht="30">
      <c r="A78" s="6">
        <f t="shared" si="20"/>
        <v>58</v>
      </c>
      <c r="B78" s="1"/>
      <c r="C78" s="5"/>
      <c r="D78" s="229"/>
      <c r="E78" s="230"/>
      <c r="F78" s="230"/>
      <c r="G78" s="1" t="s">
        <v>452</v>
      </c>
      <c r="H78" s="2" t="s">
        <v>453</v>
      </c>
      <c r="I78" s="231"/>
      <c r="J78" s="231"/>
      <c r="K78" s="231"/>
      <c r="L78" s="231"/>
      <c r="M78" s="231"/>
      <c r="N78" s="232">
        <v>250</v>
      </c>
      <c r="O78" s="233">
        <v>0</v>
      </c>
      <c r="P78" s="234">
        <f t="shared" si="19"/>
        <v>250</v>
      </c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</row>
    <row r="79" spans="1:133" s="7" customFormat="1" ht="31.5">
      <c r="A79" s="108">
        <f t="shared" si="20"/>
        <v>59</v>
      </c>
      <c r="B79" s="109"/>
      <c r="C79" s="110"/>
      <c r="D79" s="104"/>
      <c r="E79" s="105"/>
      <c r="F79" s="105"/>
      <c r="G79" s="111" t="s">
        <v>454</v>
      </c>
      <c r="H79" s="135" t="s">
        <v>455</v>
      </c>
      <c r="I79" s="153"/>
      <c r="J79" s="153"/>
      <c r="K79" s="153"/>
      <c r="L79" s="126"/>
      <c r="M79" s="126"/>
      <c r="N79" s="130">
        <v>200</v>
      </c>
      <c r="O79" s="131">
        <v>0</v>
      </c>
      <c r="P79" s="132">
        <f t="shared" si="19"/>
        <v>200</v>
      </c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  <c r="BX79" s="84"/>
      <c r="BY79" s="84"/>
      <c r="BZ79" s="84"/>
      <c r="CA79" s="84"/>
      <c r="CB79" s="84"/>
      <c r="CC79" s="84"/>
      <c r="CD79" s="84"/>
      <c r="CE79" s="84"/>
      <c r="CF79" s="84"/>
      <c r="CG79" s="84"/>
      <c r="CH79" s="84"/>
      <c r="CI79" s="84"/>
      <c r="CJ79" s="84"/>
      <c r="CK79" s="84"/>
      <c r="CL79" s="84"/>
      <c r="CM79" s="84"/>
      <c r="CN79" s="84"/>
      <c r="CO79" s="84"/>
      <c r="CP79" s="84"/>
      <c r="CQ79" s="84"/>
      <c r="CR79" s="84"/>
      <c r="CS79" s="84"/>
      <c r="CT79" s="84"/>
      <c r="CU79" s="84"/>
      <c r="CV79" s="84"/>
      <c r="CW79" s="84"/>
      <c r="CX79" s="84"/>
      <c r="CY79" s="84"/>
      <c r="CZ79" s="84"/>
      <c r="DA79" s="84"/>
      <c r="DB79" s="84"/>
      <c r="DC79" s="84"/>
      <c r="DD79" s="84"/>
      <c r="DE79" s="84"/>
      <c r="DF79" s="84"/>
      <c r="DG79" s="84"/>
      <c r="DH79" s="84"/>
      <c r="DI79" s="84"/>
      <c r="DJ79" s="84"/>
      <c r="DK79" s="84"/>
      <c r="DL79" s="84"/>
      <c r="DM79" s="84"/>
      <c r="DN79" s="84"/>
      <c r="DO79" s="84"/>
      <c r="DP79" s="84"/>
      <c r="DQ79" s="84"/>
      <c r="DR79" s="84"/>
      <c r="DS79" s="84"/>
      <c r="DT79" s="84"/>
      <c r="DU79" s="84"/>
      <c r="DV79" s="84"/>
      <c r="DW79" s="84"/>
      <c r="DX79" s="84"/>
      <c r="DY79" s="84"/>
      <c r="DZ79" s="84"/>
      <c r="EA79" s="84"/>
      <c r="EB79" s="84"/>
      <c r="EC79" s="84"/>
    </row>
    <row r="80" spans="1:133" s="7" customFormat="1" ht="14.25" customHeight="1">
      <c r="A80" s="108">
        <f t="shared" si="20"/>
        <v>60</v>
      </c>
      <c r="B80" s="109"/>
      <c r="C80" s="110"/>
      <c r="D80" s="104"/>
      <c r="E80" s="105"/>
      <c r="F80" s="105"/>
      <c r="G80" s="111" t="s">
        <v>458</v>
      </c>
      <c r="H80" s="136" t="s">
        <v>459</v>
      </c>
      <c r="I80" s="106"/>
      <c r="J80" s="106"/>
      <c r="K80" s="106"/>
      <c r="L80" s="129"/>
      <c r="M80" s="129"/>
      <c r="N80" s="130">
        <v>50</v>
      </c>
      <c r="O80" s="131">
        <v>0</v>
      </c>
      <c r="P80" s="132">
        <f t="shared" si="19"/>
        <v>50</v>
      </c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84"/>
      <c r="CS80" s="84"/>
      <c r="CT80" s="84"/>
      <c r="CU80" s="84"/>
      <c r="CV80" s="84"/>
      <c r="CW80" s="84"/>
      <c r="CX80" s="84"/>
      <c r="CY80" s="84"/>
      <c r="CZ80" s="84"/>
      <c r="DA80" s="84"/>
      <c r="DB80" s="84"/>
      <c r="DC80" s="84"/>
      <c r="DD80" s="84"/>
      <c r="DE80" s="84"/>
      <c r="DF80" s="84"/>
      <c r="DG80" s="84"/>
      <c r="DH80" s="84"/>
      <c r="DI80" s="84"/>
      <c r="DJ80" s="84"/>
      <c r="DK80" s="84"/>
      <c r="DL80" s="84"/>
      <c r="DM80" s="84"/>
      <c r="DN80" s="84"/>
      <c r="DO80" s="84"/>
      <c r="DP80" s="84"/>
      <c r="DQ80" s="84"/>
      <c r="DR80" s="84"/>
      <c r="DS80" s="84"/>
      <c r="DT80" s="84"/>
      <c r="DU80" s="84"/>
      <c r="DV80" s="84"/>
      <c r="DW80" s="84"/>
      <c r="DX80" s="84"/>
      <c r="DY80" s="84"/>
      <c r="DZ80" s="84"/>
      <c r="EA80" s="84"/>
      <c r="EB80" s="84"/>
      <c r="EC80" s="84"/>
    </row>
    <row r="81" spans="1:133" ht="15.6" customHeight="1">
      <c r="A81" s="102"/>
      <c r="B81" s="102"/>
      <c r="C81" s="103" t="s">
        <v>457</v>
      </c>
      <c r="D81" s="104"/>
      <c r="E81" s="105"/>
      <c r="F81" s="105"/>
      <c r="G81" s="108"/>
      <c r="H81" s="107" t="s">
        <v>3041</v>
      </c>
      <c r="I81" s="106"/>
      <c r="J81" s="106"/>
      <c r="K81" s="106"/>
      <c r="L81" s="129"/>
      <c r="M81" s="129"/>
      <c r="N81" s="130"/>
      <c r="O81" s="131"/>
      <c r="P81" s="132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84"/>
      <c r="CS81" s="84"/>
      <c r="CT81" s="84"/>
      <c r="CU81" s="84"/>
      <c r="CV81" s="84"/>
      <c r="CW81" s="84"/>
      <c r="CX81" s="84"/>
      <c r="CY81" s="84"/>
      <c r="CZ81" s="84"/>
      <c r="DA81" s="84"/>
      <c r="DB81" s="84"/>
      <c r="DC81" s="84"/>
      <c r="DD81" s="84"/>
      <c r="DE81" s="84"/>
      <c r="DF81" s="84"/>
      <c r="DG81" s="84"/>
      <c r="DH81" s="84"/>
      <c r="DI81" s="84"/>
      <c r="DJ81" s="84"/>
      <c r="DK81" s="84"/>
      <c r="DL81" s="84"/>
      <c r="DM81" s="84"/>
      <c r="DN81" s="84"/>
      <c r="DO81" s="84"/>
      <c r="DP81" s="84"/>
      <c r="DQ81" s="84"/>
      <c r="DR81" s="84"/>
      <c r="DS81" s="84"/>
      <c r="DT81" s="84"/>
      <c r="DU81" s="84"/>
      <c r="DV81" s="84"/>
      <c r="DW81" s="84"/>
      <c r="DX81" s="84"/>
      <c r="DY81" s="84"/>
      <c r="DZ81" s="84"/>
      <c r="EA81" s="84"/>
      <c r="EB81" s="84"/>
      <c r="EC81" s="84"/>
    </row>
    <row r="82" spans="1:133" s="7" customFormat="1">
      <c r="A82" s="108">
        <v>61</v>
      </c>
      <c r="B82" s="109" t="s">
        <v>468</v>
      </c>
      <c r="C82" s="110" t="s">
        <v>469</v>
      </c>
      <c r="D82" s="104">
        <v>300</v>
      </c>
      <c r="E82" s="105">
        <v>0</v>
      </c>
      <c r="F82" s="105">
        <f t="shared" ref="F82:F90" si="21">D82</f>
        <v>300</v>
      </c>
      <c r="G82" s="109" t="s">
        <v>468</v>
      </c>
      <c r="H82" s="110" t="s">
        <v>469</v>
      </c>
      <c r="I82" s="106">
        <v>350</v>
      </c>
      <c r="J82" s="106">
        <v>0</v>
      </c>
      <c r="K82" s="106">
        <f t="shared" ref="K82:K92" si="22">I82+J82</f>
        <v>350</v>
      </c>
      <c r="L82" s="129">
        <v>500</v>
      </c>
      <c r="M82" s="129">
        <v>500</v>
      </c>
      <c r="N82" s="130">
        <v>600</v>
      </c>
      <c r="O82" s="131">
        <v>0</v>
      </c>
      <c r="P82" s="132">
        <f t="shared" si="19"/>
        <v>600</v>
      </c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4"/>
      <c r="CA82" s="84"/>
      <c r="CB82" s="84"/>
      <c r="CC82" s="84"/>
      <c r="CD82" s="84"/>
      <c r="CE82" s="84"/>
      <c r="CF82" s="84"/>
      <c r="CG82" s="84"/>
      <c r="CH82" s="84"/>
      <c r="CI82" s="84"/>
      <c r="CJ82" s="84"/>
      <c r="CK82" s="84"/>
      <c r="CL82" s="84"/>
      <c r="CM82" s="84"/>
      <c r="CN82" s="84"/>
      <c r="CO82" s="84"/>
      <c r="CP82" s="84"/>
      <c r="CQ82" s="84"/>
      <c r="CR82" s="84"/>
      <c r="CS82" s="84"/>
      <c r="CT82" s="84"/>
      <c r="CU82" s="84"/>
      <c r="CV82" s="84"/>
      <c r="CW82" s="84"/>
      <c r="CX82" s="84"/>
      <c r="CY82" s="84"/>
      <c r="CZ82" s="84"/>
      <c r="DA82" s="84"/>
      <c r="DB82" s="84"/>
      <c r="DC82" s="84"/>
      <c r="DD82" s="84"/>
      <c r="DE82" s="84"/>
      <c r="DF82" s="84"/>
      <c r="DG82" s="84"/>
      <c r="DH82" s="84"/>
      <c r="DI82" s="84"/>
      <c r="DJ82" s="84"/>
      <c r="DK82" s="84"/>
      <c r="DL82" s="84"/>
      <c r="DM82" s="84"/>
      <c r="DN82" s="84"/>
      <c r="DO82" s="84"/>
      <c r="DP82" s="84"/>
      <c r="DQ82" s="84"/>
      <c r="DR82" s="84"/>
      <c r="DS82" s="84"/>
      <c r="DT82" s="84"/>
      <c r="DU82" s="84"/>
      <c r="DV82" s="84"/>
      <c r="DW82" s="84"/>
      <c r="DX82" s="84"/>
      <c r="DY82" s="84"/>
      <c r="DZ82" s="84"/>
      <c r="EA82" s="84"/>
      <c r="EB82" s="84"/>
      <c r="EC82" s="84"/>
    </row>
    <row r="83" spans="1:133" s="7" customFormat="1">
      <c r="A83" s="108">
        <f>A82+1</f>
        <v>62</v>
      </c>
      <c r="B83" s="109" t="s">
        <v>471</v>
      </c>
      <c r="C83" s="110" t="s">
        <v>472</v>
      </c>
      <c r="D83" s="104">
        <v>300</v>
      </c>
      <c r="E83" s="105">
        <v>0</v>
      </c>
      <c r="F83" s="105">
        <f t="shared" si="21"/>
        <v>300</v>
      </c>
      <c r="G83" s="109" t="s">
        <v>471</v>
      </c>
      <c r="H83" s="110" t="s">
        <v>472</v>
      </c>
      <c r="I83" s="106">
        <v>350</v>
      </c>
      <c r="J83" s="106">
        <v>0</v>
      </c>
      <c r="K83" s="106">
        <f t="shared" si="22"/>
        <v>350</v>
      </c>
      <c r="L83" s="129">
        <v>500</v>
      </c>
      <c r="M83" s="129">
        <v>500</v>
      </c>
      <c r="N83" s="130">
        <v>600</v>
      </c>
      <c r="O83" s="131">
        <v>0</v>
      </c>
      <c r="P83" s="132">
        <f t="shared" si="19"/>
        <v>600</v>
      </c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84"/>
      <c r="BW83" s="84"/>
      <c r="BX83" s="84"/>
      <c r="BY83" s="84"/>
      <c r="BZ83" s="84"/>
      <c r="CA83" s="84"/>
      <c r="CB83" s="84"/>
      <c r="CC83" s="84"/>
      <c r="CD83" s="84"/>
      <c r="CE83" s="84"/>
      <c r="CF83" s="84"/>
      <c r="CG83" s="84"/>
      <c r="CH83" s="84"/>
      <c r="CI83" s="84"/>
      <c r="CJ83" s="84"/>
      <c r="CK83" s="84"/>
      <c r="CL83" s="84"/>
      <c r="CM83" s="84"/>
      <c r="CN83" s="84"/>
      <c r="CO83" s="84"/>
      <c r="CP83" s="84"/>
      <c r="CQ83" s="84"/>
      <c r="CR83" s="84"/>
      <c r="CS83" s="84"/>
      <c r="CT83" s="84"/>
      <c r="CU83" s="84"/>
      <c r="CV83" s="84"/>
      <c r="CW83" s="84"/>
      <c r="CX83" s="84"/>
      <c r="CY83" s="84"/>
      <c r="CZ83" s="84"/>
      <c r="DA83" s="84"/>
      <c r="DB83" s="84"/>
      <c r="DC83" s="84"/>
      <c r="DD83" s="84"/>
      <c r="DE83" s="84"/>
      <c r="DF83" s="84"/>
      <c r="DG83" s="84"/>
      <c r="DH83" s="84"/>
      <c r="DI83" s="84"/>
      <c r="DJ83" s="84"/>
      <c r="DK83" s="84"/>
      <c r="DL83" s="84"/>
      <c r="DM83" s="84"/>
      <c r="DN83" s="84"/>
      <c r="DO83" s="84"/>
      <c r="DP83" s="84"/>
      <c r="DQ83" s="84"/>
      <c r="DR83" s="84"/>
      <c r="DS83" s="84"/>
      <c r="DT83" s="84"/>
      <c r="DU83" s="84"/>
      <c r="DV83" s="84"/>
      <c r="DW83" s="84"/>
      <c r="DX83" s="84"/>
      <c r="DY83" s="84"/>
      <c r="DZ83" s="84"/>
      <c r="EA83" s="84"/>
      <c r="EB83" s="84"/>
      <c r="EC83" s="84"/>
    </row>
    <row r="84" spans="1:133" s="7" customFormat="1">
      <c r="A84" s="108">
        <f t="shared" ref="A84:A94" si="23">A83+1</f>
        <v>63</v>
      </c>
      <c r="B84" s="109" t="s">
        <v>473</v>
      </c>
      <c r="C84" s="110" t="s">
        <v>474</v>
      </c>
      <c r="D84" s="104">
        <v>550</v>
      </c>
      <c r="E84" s="105">
        <v>0</v>
      </c>
      <c r="F84" s="105">
        <f t="shared" si="21"/>
        <v>550</v>
      </c>
      <c r="G84" s="109" t="s">
        <v>473</v>
      </c>
      <c r="H84" s="110" t="s">
        <v>474</v>
      </c>
      <c r="I84" s="106">
        <v>600</v>
      </c>
      <c r="J84" s="106">
        <v>0</v>
      </c>
      <c r="K84" s="106">
        <f t="shared" si="22"/>
        <v>600</v>
      </c>
      <c r="L84" s="129">
        <v>350</v>
      </c>
      <c r="M84" s="129">
        <v>800</v>
      </c>
      <c r="N84" s="130">
        <v>600</v>
      </c>
      <c r="O84" s="131">
        <v>0</v>
      </c>
      <c r="P84" s="132">
        <f t="shared" si="19"/>
        <v>600</v>
      </c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4"/>
      <c r="BR84" s="84"/>
      <c r="BS84" s="84"/>
      <c r="BT84" s="84"/>
      <c r="BU84" s="84"/>
      <c r="BV84" s="84"/>
      <c r="BW84" s="84"/>
      <c r="BX84" s="84"/>
      <c r="BY84" s="84"/>
      <c r="BZ84" s="84"/>
      <c r="CA84" s="84"/>
      <c r="CB84" s="84"/>
      <c r="CC84" s="84"/>
      <c r="CD84" s="84"/>
      <c r="CE84" s="84"/>
      <c r="CF84" s="84"/>
      <c r="CG84" s="84"/>
      <c r="CH84" s="84"/>
      <c r="CI84" s="84"/>
      <c r="CJ84" s="84"/>
      <c r="CK84" s="84"/>
      <c r="CL84" s="84"/>
      <c r="CM84" s="84"/>
      <c r="CN84" s="84"/>
      <c r="CO84" s="84"/>
      <c r="CP84" s="84"/>
      <c r="CQ84" s="84"/>
      <c r="CR84" s="84"/>
      <c r="CS84" s="84"/>
      <c r="CT84" s="84"/>
      <c r="CU84" s="84"/>
      <c r="CV84" s="84"/>
      <c r="CW84" s="84"/>
      <c r="CX84" s="84"/>
      <c r="CY84" s="84"/>
      <c r="CZ84" s="84"/>
      <c r="DA84" s="84"/>
      <c r="DB84" s="84"/>
      <c r="DC84" s="84"/>
      <c r="DD84" s="84"/>
      <c r="DE84" s="84"/>
      <c r="DF84" s="84"/>
      <c r="DG84" s="84"/>
      <c r="DH84" s="84"/>
      <c r="DI84" s="84"/>
      <c r="DJ84" s="84"/>
      <c r="DK84" s="84"/>
      <c r="DL84" s="84"/>
      <c r="DM84" s="84"/>
      <c r="DN84" s="84"/>
      <c r="DO84" s="84"/>
      <c r="DP84" s="84"/>
      <c r="DQ84" s="84"/>
      <c r="DR84" s="84"/>
      <c r="DS84" s="84"/>
      <c r="DT84" s="84"/>
      <c r="DU84" s="84"/>
      <c r="DV84" s="84"/>
      <c r="DW84" s="84"/>
      <c r="DX84" s="84"/>
      <c r="DY84" s="84"/>
      <c r="DZ84" s="84"/>
      <c r="EA84" s="84"/>
      <c r="EB84" s="84"/>
      <c r="EC84" s="84"/>
    </row>
    <row r="85" spans="1:133" s="7" customFormat="1">
      <c r="A85" s="108">
        <f t="shared" si="23"/>
        <v>64</v>
      </c>
      <c r="B85" s="109" t="s">
        <v>475</v>
      </c>
      <c r="C85" s="110" t="s">
        <v>476</v>
      </c>
      <c r="D85" s="104">
        <v>350</v>
      </c>
      <c r="E85" s="105">
        <v>0</v>
      </c>
      <c r="F85" s="105">
        <f t="shared" si="21"/>
        <v>350</v>
      </c>
      <c r="G85" s="109" t="s">
        <v>475</v>
      </c>
      <c r="H85" s="110" t="s">
        <v>478</v>
      </c>
      <c r="I85" s="106">
        <v>400</v>
      </c>
      <c r="J85" s="106">
        <v>0</v>
      </c>
      <c r="K85" s="106">
        <f t="shared" si="22"/>
        <v>400</v>
      </c>
      <c r="L85" s="129">
        <v>200</v>
      </c>
      <c r="M85" s="129">
        <v>500</v>
      </c>
      <c r="N85" s="130">
        <v>400</v>
      </c>
      <c r="O85" s="131">
        <v>0</v>
      </c>
      <c r="P85" s="132">
        <f t="shared" si="19"/>
        <v>400</v>
      </c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  <c r="BP85" s="84"/>
      <c r="BQ85" s="84"/>
      <c r="BR85" s="84"/>
      <c r="BS85" s="84"/>
      <c r="BT85" s="84"/>
      <c r="BU85" s="84"/>
      <c r="BV85" s="84"/>
      <c r="BW85" s="84"/>
      <c r="BX85" s="84"/>
      <c r="BY85" s="84"/>
      <c r="BZ85" s="84"/>
      <c r="CA85" s="84"/>
      <c r="CB85" s="84"/>
      <c r="CC85" s="84"/>
      <c r="CD85" s="84"/>
      <c r="CE85" s="84"/>
      <c r="CF85" s="84"/>
      <c r="CG85" s="84"/>
      <c r="CH85" s="84"/>
      <c r="CI85" s="84"/>
      <c r="CJ85" s="84"/>
      <c r="CK85" s="84"/>
      <c r="CL85" s="84"/>
      <c r="CM85" s="84"/>
      <c r="CN85" s="84"/>
      <c r="CO85" s="84"/>
      <c r="CP85" s="84"/>
      <c r="CQ85" s="84"/>
      <c r="CR85" s="84"/>
      <c r="CS85" s="84"/>
      <c r="CT85" s="84"/>
      <c r="CU85" s="84"/>
      <c r="CV85" s="84"/>
      <c r="CW85" s="84"/>
      <c r="CX85" s="84"/>
      <c r="CY85" s="84"/>
      <c r="CZ85" s="84"/>
      <c r="DA85" s="84"/>
      <c r="DB85" s="84"/>
      <c r="DC85" s="84"/>
      <c r="DD85" s="84"/>
      <c r="DE85" s="84"/>
      <c r="DF85" s="84"/>
      <c r="DG85" s="84"/>
      <c r="DH85" s="84"/>
      <c r="DI85" s="84"/>
      <c r="DJ85" s="84"/>
      <c r="DK85" s="84"/>
      <c r="DL85" s="84"/>
      <c r="DM85" s="84"/>
      <c r="DN85" s="84"/>
      <c r="DO85" s="84"/>
      <c r="DP85" s="84"/>
      <c r="DQ85" s="84"/>
      <c r="DR85" s="84"/>
      <c r="DS85" s="84"/>
      <c r="DT85" s="84"/>
      <c r="DU85" s="84"/>
      <c r="DV85" s="84"/>
      <c r="DW85" s="84"/>
      <c r="DX85" s="84"/>
      <c r="DY85" s="84"/>
      <c r="DZ85" s="84"/>
      <c r="EA85" s="84"/>
      <c r="EB85" s="84"/>
      <c r="EC85" s="84"/>
    </row>
    <row r="86" spans="1:133" s="7" customFormat="1">
      <c r="A86" s="108">
        <f t="shared" si="23"/>
        <v>65</v>
      </c>
      <c r="B86" s="108" t="s">
        <v>477</v>
      </c>
      <c r="C86" s="110" t="s">
        <v>354</v>
      </c>
      <c r="D86" s="104">
        <v>300</v>
      </c>
      <c r="E86" s="105">
        <v>0</v>
      </c>
      <c r="F86" s="105">
        <f t="shared" si="21"/>
        <v>300</v>
      </c>
      <c r="G86" s="108" t="s">
        <v>477</v>
      </c>
      <c r="H86" s="110" t="s">
        <v>354</v>
      </c>
      <c r="I86" s="106">
        <v>350</v>
      </c>
      <c r="J86" s="106">
        <v>0</v>
      </c>
      <c r="K86" s="106">
        <f t="shared" si="22"/>
        <v>350</v>
      </c>
      <c r="L86" s="129">
        <v>550</v>
      </c>
      <c r="M86" s="129"/>
      <c r="N86" s="130">
        <v>350</v>
      </c>
      <c r="O86" s="131">
        <v>0</v>
      </c>
      <c r="P86" s="132">
        <f t="shared" si="19"/>
        <v>350</v>
      </c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4"/>
      <c r="BR86" s="84"/>
      <c r="BS86" s="84"/>
      <c r="BT86" s="84"/>
      <c r="BU86" s="84"/>
      <c r="BV86" s="84"/>
      <c r="BW86" s="84"/>
      <c r="BX86" s="84"/>
      <c r="BY86" s="84"/>
      <c r="BZ86" s="84"/>
      <c r="CA86" s="84"/>
      <c r="CB86" s="84"/>
      <c r="CC86" s="84"/>
      <c r="CD86" s="84"/>
      <c r="CE86" s="84"/>
      <c r="CF86" s="84"/>
      <c r="CG86" s="84"/>
      <c r="CH86" s="84"/>
      <c r="CI86" s="84"/>
      <c r="CJ86" s="84"/>
      <c r="CK86" s="84"/>
      <c r="CL86" s="84"/>
      <c r="CM86" s="84"/>
      <c r="CN86" s="84"/>
      <c r="CO86" s="84"/>
      <c r="CP86" s="84"/>
      <c r="CQ86" s="84"/>
      <c r="CR86" s="84"/>
      <c r="CS86" s="84"/>
      <c r="CT86" s="84"/>
      <c r="CU86" s="84"/>
      <c r="CV86" s="84"/>
      <c r="CW86" s="84"/>
      <c r="CX86" s="84"/>
      <c r="CY86" s="84"/>
      <c r="CZ86" s="84"/>
      <c r="DA86" s="84"/>
      <c r="DB86" s="84"/>
      <c r="DC86" s="84"/>
      <c r="DD86" s="84"/>
      <c r="DE86" s="84"/>
      <c r="DF86" s="84"/>
      <c r="DG86" s="84"/>
      <c r="DH86" s="84"/>
      <c r="DI86" s="84"/>
      <c r="DJ86" s="84"/>
      <c r="DK86" s="84"/>
      <c r="DL86" s="84"/>
      <c r="DM86" s="84"/>
      <c r="DN86" s="84"/>
      <c r="DO86" s="84"/>
      <c r="DP86" s="84"/>
      <c r="DQ86" s="84"/>
      <c r="DR86" s="84"/>
      <c r="DS86" s="84"/>
      <c r="DT86" s="84"/>
      <c r="DU86" s="84"/>
      <c r="DV86" s="84"/>
      <c r="DW86" s="84"/>
      <c r="DX86" s="84"/>
      <c r="DY86" s="84"/>
      <c r="DZ86" s="84"/>
      <c r="EA86" s="84"/>
      <c r="EB86" s="84"/>
      <c r="EC86" s="84"/>
    </row>
    <row r="87" spans="1:133" s="7" customFormat="1">
      <c r="A87" s="108">
        <f t="shared" si="23"/>
        <v>66</v>
      </c>
      <c r="B87" s="108" t="s">
        <v>481</v>
      </c>
      <c r="C87" s="110" t="s">
        <v>482</v>
      </c>
      <c r="D87" s="104">
        <v>300</v>
      </c>
      <c r="E87" s="105">
        <v>0</v>
      </c>
      <c r="F87" s="105">
        <f t="shared" si="21"/>
        <v>300</v>
      </c>
      <c r="G87" s="108" t="s">
        <v>481</v>
      </c>
      <c r="H87" s="110" t="s">
        <v>482</v>
      </c>
      <c r="I87" s="106">
        <v>350</v>
      </c>
      <c r="J87" s="106">
        <v>0</v>
      </c>
      <c r="K87" s="106">
        <f t="shared" si="22"/>
        <v>350</v>
      </c>
      <c r="L87" s="129"/>
      <c r="M87" s="129"/>
      <c r="N87" s="130">
        <v>500</v>
      </c>
      <c r="O87" s="131">
        <v>0</v>
      </c>
      <c r="P87" s="132">
        <f t="shared" si="19"/>
        <v>500</v>
      </c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  <c r="BP87" s="84"/>
      <c r="BQ87" s="84"/>
      <c r="BR87" s="84"/>
      <c r="BS87" s="84"/>
      <c r="BT87" s="84"/>
      <c r="BU87" s="84"/>
      <c r="BV87" s="84"/>
      <c r="BW87" s="84"/>
      <c r="BX87" s="84"/>
      <c r="BY87" s="84"/>
      <c r="BZ87" s="84"/>
      <c r="CA87" s="84"/>
      <c r="CB87" s="84"/>
      <c r="CC87" s="84"/>
      <c r="CD87" s="84"/>
      <c r="CE87" s="84"/>
      <c r="CF87" s="84"/>
      <c r="CG87" s="84"/>
      <c r="CH87" s="84"/>
      <c r="CI87" s="84"/>
      <c r="CJ87" s="84"/>
      <c r="CK87" s="84"/>
      <c r="CL87" s="84"/>
      <c r="CM87" s="84"/>
      <c r="CN87" s="84"/>
      <c r="CO87" s="84"/>
      <c r="CP87" s="84"/>
      <c r="CQ87" s="84"/>
      <c r="CR87" s="84"/>
      <c r="CS87" s="84"/>
      <c r="CT87" s="84"/>
      <c r="CU87" s="84"/>
      <c r="CV87" s="84"/>
      <c r="CW87" s="84"/>
      <c r="CX87" s="84"/>
      <c r="CY87" s="84"/>
      <c r="CZ87" s="84"/>
      <c r="DA87" s="84"/>
      <c r="DB87" s="84"/>
      <c r="DC87" s="84"/>
      <c r="DD87" s="84"/>
      <c r="DE87" s="84"/>
      <c r="DF87" s="84"/>
      <c r="DG87" s="84"/>
      <c r="DH87" s="84"/>
      <c r="DI87" s="84"/>
      <c r="DJ87" s="84"/>
      <c r="DK87" s="84"/>
      <c r="DL87" s="84"/>
      <c r="DM87" s="84"/>
      <c r="DN87" s="84"/>
      <c r="DO87" s="84"/>
      <c r="DP87" s="84"/>
      <c r="DQ87" s="84"/>
      <c r="DR87" s="84"/>
      <c r="DS87" s="84"/>
      <c r="DT87" s="84"/>
      <c r="DU87" s="84"/>
      <c r="DV87" s="84"/>
      <c r="DW87" s="84"/>
      <c r="DX87" s="84"/>
      <c r="DY87" s="84"/>
      <c r="DZ87" s="84"/>
      <c r="EA87" s="84"/>
      <c r="EB87" s="84"/>
      <c r="EC87" s="84"/>
    </row>
    <row r="88" spans="1:133" s="7" customFormat="1">
      <c r="A88" s="108">
        <f t="shared" si="23"/>
        <v>67</v>
      </c>
      <c r="B88" s="108" t="s">
        <v>479</v>
      </c>
      <c r="C88" s="110" t="s">
        <v>480</v>
      </c>
      <c r="D88" s="104">
        <v>250</v>
      </c>
      <c r="E88" s="105">
        <v>0</v>
      </c>
      <c r="F88" s="105">
        <f t="shared" si="21"/>
        <v>250</v>
      </c>
      <c r="G88" s="108" t="s">
        <v>485</v>
      </c>
      <c r="H88" s="110" t="s">
        <v>486</v>
      </c>
      <c r="I88" s="106">
        <v>700</v>
      </c>
      <c r="J88" s="106">
        <v>0</v>
      </c>
      <c r="K88" s="106">
        <f t="shared" si="22"/>
        <v>700</v>
      </c>
      <c r="L88" s="129">
        <v>550</v>
      </c>
      <c r="M88" s="129"/>
      <c r="N88" s="130">
        <v>700</v>
      </c>
      <c r="O88" s="131">
        <v>0</v>
      </c>
      <c r="P88" s="132">
        <f t="shared" si="19"/>
        <v>700</v>
      </c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  <c r="BP88" s="84"/>
      <c r="BQ88" s="84"/>
      <c r="BR88" s="84"/>
      <c r="BS88" s="84"/>
      <c r="BT88" s="84"/>
      <c r="BU88" s="84"/>
      <c r="BV88" s="84"/>
      <c r="BW88" s="84"/>
      <c r="BX88" s="84"/>
      <c r="BY88" s="84"/>
      <c r="BZ88" s="84"/>
      <c r="CA88" s="84"/>
      <c r="CB88" s="84"/>
      <c r="CC88" s="84"/>
      <c r="CD88" s="84"/>
      <c r="CE88" s="84"/>
      <c r="CF88" s="84"/>
      <c r="CG88" s="84"/>
      <c r="CH88" s="84"/>
      <c r="CI88" s="84"/>
      <c r="CJ88" s="84"/>
      <c r="CK88" s="84"/>
      <c r="CL88" s="84"/>
      <c r="CM88" s="84"/>
      <c r="CN88" s="84"/>
      <c r="CO88" s="84"/>
      <c r="CP88" s="84"/>
      <c r="CQ88" s="84"/>
      <c r="CR88" s="84"/>
      <c r="CS88" s="84"/>
      <c r="CT88" s="84"/>
      <c r="CU88" s="84"/>
      <c r="CV88" s="84"/>
      <c r="CW88" s="84"/>
      <c r="CX88" s="84"/>
      <c r="CY88" s="84"/>
      <c r="CZ88" s="84"/>
      <c r="DA88" s="84"/>
      <c r="DB88" s="84"/>
      <c r="DC88" s="84"/>
      <c r="DD88" s="84"/>
      <c r="DE88" s="84"/>
      <c r="DF88" s="84"/>
      <c r="DG88" s="84"/>
      <c r="DH88" s="84"/>
      <c r="DI88" s="84"/>
      <c r="DJ88" s="84"/>
      <c r="DK88" s="84"/>
      <c r="DL88" s="84"/>
      <c r="DM88" s="84"/>
      <c r="DN88" s="84"/>
      <c r="DO88" s="84"/>
      <c r="DP88" s="84"/>
      <c r="DQ88" s="84"/>
      <c r="DR88" s="84"/>
      <c r="DS88" s="84"/>
      <c r="DT88" s="84"/>
      <c r="DU88" s="84"/>
      <c r="DV88" s="84"/>
      <c r="DW88" s="84"/>
      <c r="DX88" s="84"/>
      <c r="DY88" s="84"/>
      <c r="DZ88" s="84"/>
      <c r="EA88" s="84"/>
      <c r="EB88" s="84"/>
      <c r="EC88" s="84"/>
    </row>
    <row r="89" spans="1:133" s="7" customFormat="1">
      <c r="A89" s="108">
        <f t="shared" si="23"/>
        <v>68</v>
      </c>
      <c r="B89" s="108" t="s">
        <v>483</v>
      </c>
      <c r="C89" s="110" t="s">
        <v>484</v>
      </c>
      <c r="D89" s="104">
        <v>500</v>
      </c>
      <c r="E89" s="105">
        <v>0</v>
      </c>
      <c r="F89" s="105">
        <f t="shared" si="21"/>
        <v>500</v>
      </c>
      <c r="G89" s="108" t="s">
        <v>483</v>
      </c>
      <c r="H89" s="110" t="s">
        <v>484</v>
      </c>
      <c r="I89" s="106">
        <v>500</v>
      </c>
      <c r="J89" s="106">
        <v>0</v>
      </c>
      <c r="K89" s="106">
        <f t="shared" si="22"/>
        <v>500</v>
      </c>
      <c r="L89" s="129"/>
      <c r="M89" s="129"/>
      <c r="N89" s="130">
        <v>500</v>
      </c>
      <c r="O89" s="131">
        <v>0</v>
      </c>
      <c r="P89" s="132">
        <f t="shared" si="19"/>
        <v>500</v>
      </c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84"/>
      <c r="BX89" s="84"/>
      <c r="BY89" s="84"/>
      <c r="BZ89" s="84"/>
      <c r="CA89" s="84"/>
      <c r="CB89" s="84"/>
      <c r="CC89" s="84"/>
      <c r="CD89" s="84"/>
      <c r="CE89" s="84"/>
      <c r="CF89" s="84"/>
      <c r="CG89" s="84"/>
      <c r="CH89" s="84"/>
      <c r="CI89" s="84"/>
      <c r="CJ89" s="84"/>
      <c r="CK89" s="84"/>
      <c r="CL89" s="84"/>
      <c r="CM89" s="84"/>
      <c r="CN89" s="84"/>
      <c r="CO89" s="84"/>
      <c r="CP89" s="84"/>
      <c r="CQ89" s="84"/>
      <c r="CR89" s="84"/>
      <c r="CS89" s="84"/>
      <c r="CT89" s="84"/>
      <c r="CU89" s="84"/>
      <c r="CV89" s="84"/>
      <c r="CW89" s="84"/>
      <c r="CX89" s="84"/>
      <c r="CY89" s="84"/>
      <c r="CZ89" s="84"/>
      <c r="DA89" s="84"/>
      <c r="DB89" s="84"/>
      <c r="DC89" s="84"/>
      <c r="DD89" s="84"/>
      <c r="DE89" s="84"/>
      <c r="DF89" s="84"/>
      <c r="DG89" s="84"/>
      <c r="DH89" s="84"/>
      <c r="DI89" s="84"/>
      <c r="DJ89" s="84"/>
      <c r="DK89" s="84"/>
      <c r="DL89" s="84"/>
      <c r="DM89" s="84"/>
      <c r="DN89" s="84"/>
      <c r="DO89" s="84"/>
      <c r="DP89" s="84"/>
      <c r="DQ89" s="84"/>
      <c r="DR89" s="84"/>
      <c r="DS89" s="84"/>
      <c r="DT89" s="84"/>
      <c r="DU89" s="84"/>
      <c r="DV89" s="84"/>
      <c r="DW89" s="84"/>
      <c r="DX89" s="84"/>
      <c r="DY89" s="84"/>
      <c r="DZ89" s="84"/>
      <c r="EA89" s="84"/>
      <c r="EB89" s="84"/>
      <c r="EC89" s="84"/>
    </row>
    <row r="90" spans="1:133" s="7" customFormat="1">
      <c r="A90" s="108">
        <f t="shared" si="23"/>
        <v>69</v>
      </c>
      <c r="B90" s="108" t="s">
        <v>487</v>
      </c>
      <c r="C90" s="110" t="s">
        <v>488</v>
      </c>
      <c r="D90" s="104">
        <v>200</v>
      </c>
      <c r="E90" s="105">
        <v>0</v>
      </c>
      <c r="F90" s="105">
        <f t="shared" si="21"/>
        <v>200</v>
      </c>
      <c r="G90" s="109" t="s">
        <v>487</v>
      </c>
      <c r="H90" s="137" t="s">
        <v>489</v>
      </c>
      <c r="I90" s="106">
        <v>250</v>
      </c>
      <c r="J90" s="106">
        <v>0</v>
      </c>
      <c r="K90" s="106">
        <f t="shared" si="22"/>
        <v>250</v>
      </c>
      <c r="L90" s="129">
        <v>150</v>
      </c>
      <c r="M90" s="129" t="s">
        <v>490</v>
      </c>
      <c r="N90" s="130">
        <v>150</v>
      </c>
      <c r="O90" s="131">
        <v>0</v>
      </c>
      <c r="P90" s="132">
        <f t="shared" si="19"/>
        <v>150</v>
      </c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  <c r="BH90" s="84"/>
      <c r="BI90" s="84"/>
      <c r="BJ90" s="84"/>
      <c r="BK90" s="84"/>
      <c r="BL90" s="84"/>
      <c r="BM90" s="84"/>
      <c r="BN90" s="84"/>
      <c r="BO90" s="84"/>
      <c r="BP90" s="84"/>
      <c r="BQ90" s="84"/>
      <c r="BR90" s="84"/>
      <c r="BS90" s="84"/>
      <c r="BT90" s="84"/>
      <c r="BU90" s="84"/>
      <c r="BV90" s="84"/>
      <c r="BW90" s="84"/>
      <c r="BX90" s="84"/>
      <c r="BY90" s="84"/>
      <c r="BZ90" s="84"/>
      <c r="CA90" s="84"/>
      <c r="CB90" s="84"/>
      <c r="CC90" s="84"/>
      <c r="CD90" s="84"/>
      <c r="CE90" s="84"/>
      <c r="CF90" s="84"/>
      <c r="CG90" s="84"/>
      <c r="CH90" s="84"/>
      <c r="CI90" s="84"/>
      <c r="CJ90" s="84"/>
      <c r="CK90" s="84"/>
      <c r="CL90" s="84"/>
      <c r="CM90" s="84"/>
      <c r="CN90" s="84"/>
      <c r="CO90" s="84"/>
      <c r="CP90" s="84"/>
      <c r="CQ90" s="84"/>
      <c r="CR90" s="84"/>
      <c r="CS90" s="84"/>
      <c r="CT90" s="84"/>
      <c r="CU90" s="84"/>
      <c r="CV90" s="84"/>
      <c r="CW90" s="84"/>
      <c r="CX90" s="84"/>
      <c r="CY90" s="84"/>
      <c r="CZ90" s="84"/>
      <c r="DA90" s="84"/>
      <c r="DB90" s="84"/>
      <c r="DC90" s="84"/>
      <c r="DD90" s="84"/>
      <c r="DE90" s="84"/>
      <c r="DF90" s="84"/>
      <c r="DG90" s="84"/>
      <c r="DH90" s="84"/>
      <c r="DI90" s="84"/>
      <c r="DJ90" s="84"/>
      <c r="DK90" s="84"/>
      <c r="DL90" s="84"/>
      <c r="DM90" s="84"/>
      <c r="DN90" s="84"/>
      <c r="DO90" s="84"/>
      <c r="DP90" s="84"/>
      <c r="DQ90" s="84"/>
      <c r="DR90" s="84"/>
      <c r="DS90" s="84"/>
      <c r="DT90" s="84"/>
      <c r="DU90" s="84"/>
      <c r="DV90" s="84"/>
      <c r="DW90" s="84"/>
      <c r="DX90" s="84"/>
      <c r="DY90" s="84"/>
      <c r="DZ90" s="84"/>
      <c r="EA90" s="84"/>
      <c r="EB90" s="84"/>
      <c r="EC90" s="84"/>
    </row>
    <row r="91" spans="1:133" s="7" customFormat="1">
      <c r="A91" s="108">
        <f t="shared" si="23"/>
        <v>70</v>
      </c>
      <c r="B91" s="108"/>
      <c r="C91" s="110"/>
      <c r="D91" s="104"/>
      <c r="E91" s="105"/>
      <c r="F91" s="105"/>
      <c r="G91" s="109" t="s">
        <v>494</v>
      </c>
      <c r="H91" s="137" t="s">
        <v>495</v>
      </c>
      <c r="I91" s="106">
        <v>500</v>
      </c>
      <c r="J91" s="106">
        <v>0</v>
      </c>
      <c r="K91" s="106">
        <f t="shared" si="22"/>
        <v>500</v>
      </c>
      <c r="L91" s="129">
        <v>150</v>
      </c>
      <c r="M91" s="129">
        <v>750</v>
      </c>
      <c r="N91" s="130">
        <v>500</v>
      </c>
      <c r="O91" s="131">
        <v>0</v>
      </c>
      <c r="P91" s="132">
        <f t="shared" si="19"/>
        <v>500</v>
      </c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  <c r="BP91" s="84"/>
      <c r="BQ91" s="84"/>
      <c r="BR91" s="84"/>
      <c r="BS91" s="84"/>
      <c r="BT91" s="84"/>
      <c r="BU91" s="84"/>
      <c r="BV91" s="84"/>
      <c r="BW91" s="84"/>
      <c r="BX91" s="84"/>
      <c r="BY91" s="84"/>
      <c r="BZ91" s="84"/>
      <c r="CA91" s="84"/>
      <c r="CB91" s="84"/>
      <c r="CC91" s="84"/>
      <c r="CD91" s="84"/>
      <c r="CE91" s="84"/>
      <c r="CF91" s="84"/>
      <c r="CG91" s="84"/>
      <c r="CH91" s="84"/>
      <c r="CI91" s="84"/>
      <c r="CJ91" s="84"/>
      <c r="CK91" s="84"/>
      <c r="CL91" s="84"/>
      <c r="CM91" s="84"/>
      <c r="CN91" s="84"/>
      <c r="CO91" s="84"/>
      <c r="CP91" s="84"/>
      <c r="CQ91" s="84"/>
      <c r="CR91" s="84"/>
      <c r="CS91" s="84"/>
      <c r="CT91" s="84"/>
      <c r="CU91" s="84"/>
      <c r="CV91" s="84"/>
      <c r="CW91" s="84"/>
      <c r="CX91" s="84"/>
      <c r="CY91" s="84"/>
      <c r="CZ91" s="84"/>
      <c r="DA91" s="84"/>
      <c r="DB91" s="84"/>
      <c r="DC91" s="84"/>
      <c r="DD91" s="84"/>
      <c r="DE91" s="84"/>
      <c r="DF91" s="84"/>
      <c r="DG91" s="84"/>
      <c r="DH91" s="84"/>
      <c r="DI91" s="84"/>
      <c r="DJ91" s="84"/>
      <c r="DK91" s="84"/>
      <c r="DL91" s="84"/>
      <c r="DM91" s="84"/>
      <c r="DN91" s="84"/>
      <c r="DO91" s="84"/>
      <c r="DP91" s="84"/>
      <c r="DQ91" s="84"/>
      <c r="DR91" s="84"/>
      <c r="DS91" s="84"/>
      <c r="DT91" s="84"/>
      <c r="DU91" s="84"/>
      <c r="DV91" s="84"/>
      <c r="DW91" s="84"/>
      <c r="DX91" s="84"/>
      <c r="DY91" s="84"/>
      <c r="DZ91" s="84"/>
      <c r="EA91" s="84"/>
      <c r="EB91" s="84"/>
      <c r="EC91" s="84"/>
    </row>
    <row r="92" spans="1:133" s="7" customFormat="1">
      <c r="A92" s="108">
        <f t="shared" si="23"/>
        <v>71</v>
      </c>
      <c r="B92" s="108"/>
      <c r="C92" s="110"/>
      <c r="D92" s="104"/>
      <c r="E92" s="105"/>
      <c r="F92" s="105"/>
      <c r="G92" s="109" t="s">
        <v>496</v>
      </c>
      <c r="H92" s="137" t="s">
        <v>497</v>
      </c>
      <c r="I92" s="106">
        <v>550</v>
      </c>
      <c r="J92" s="106">
        <v>0</v>
      </c>
      <c r="K92" s="106">
        <f t="shared" si="22"/>
        <v>550</v>
      </c>
      <c r="L92" s="129"/>
      <c r="M92" s="129"/>
      <c r="N92" s="130">
        <v>550</v>
      </c>
      <c r="O92" s="131">
        <v>0</v>
      </c>
      <c r="P92" s="132">
        <f t="shared" si="19"/>
        <v>550</v>
      </c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  <c r="BI92" s="84"/>
      <c r="BJ92" s="84"/>
      <c r="BK92" s="84"/>
      <c r="BL92" s="84"/>
      <c r="BM92" s="84"/>
      <c r="BN92" s="84"/>
      <c r="BO92" s="84"/>
      <c r="BP92" s="84"/>
      <c r="BQ92" s="84"/>
      <c r="BR92" s="84"/>
      <c r="BS92" s="84"/>
      <c r="BT92" s="84"/>
      <c r="BU92" s="84"/>
      <c r="BV92" s="84"/>
      <c r="BW92" s="84"/>
      <c r="BX92" s="84"/>
      <c r="BY92" s="84"/>
      <c r="BZ92" s="84"/>
      <c r="CA92" s="84"/>
      <c r="CB92" s="84"/>
      <c r="CC92" s="84"/>
      <c r="CD92" s="84"/>
      <c r="CE92" s="84"/>
      <c r="CF92" s="84"/>
      <c r="CG92" s="84"/>
      <c r="CH92" s="84"/>
      <c r="CI92" s="84"/>
      <c r="CJ92" s="84"/>
      <c r="CK92" s="84"/>
      <c r="CL92" s="84"/>
      <c r="CM92" s="84"/>
      <c r="CN92" s="84"/>
      <c r="CO92" s="84"/>
      <c r="CP92" s="84"/>
      <c r="CQ92" s="84"/>
      <c r="CR92" s="84"/>
      <c r="CS92" s="84"/>
      <c r="CT92" s="84"/>
      <c r="CU92" s="84"/>
      <c r="CV92" s="84"/>
      <c r="CW92" s="84"/>
      <c r="CX92" s="84"/>
      <c r="CY92" s="84"/>
      <c r="CZ92" s="84"/>
      <c r="DA92" s="84"/>
      <c r="DB92" s="84"/>
      <c r="DC92" s="84"/>
      <c r="DD92" s="84"/>
      <c r="DE92" s="84"/>
      <c r="DF92" s="84"/>
      <c r="DG92" s="84"/>
      <c r="DH92" s="84"/>
      <c r="DI92" s="84"/>
      <c r="DJ92" s="84"/>
      <c r="DK92" s="84"/>
      <c r="DL92" s="84"/>
      <c r="DM92" s="84"/>
      <c r="DN92" s="84"/>
      <c r="DO92" s="84"/>
      <c r="DP92" s="84"/>
      <c r="DQ92" s="84"/>
      <c r="DR92" s="84"/>
      <c r="DS92" s="84"/>
      <c r="DT92" s="84"/>
      <c r="DU92" s="84"/>
      <c r="DV92" s="84"/>
      <c r="DW92" s="84"/>
      <c r="DX92" s="84"/>
      <c r="DY92" s="84"/>
      <c r="DZ92" s="84"/>
      <c r="EA92" s="84"/>
      <c r="EB92" s="84"/>
      <c r="EC92" s="84"/>
    </row>
    <row r="93" spans="1:133" s="7" customFormat="1">
      <c r="A93" s="108">
        <f t="shared" si="23"/>
        <v>72</v>
      </c>
      <c r="B93" s="108"/>
      <c r="C93" s="110"/>
      <c r="D93" s="104"/>
      <c r="E93" s="105"/>
      <c r="F93" s="105"/>
      <c r="G93" s="111" t="s">
        <v>498</v>
      </c>
      <c r="H93" s="138" t="s">
        <v>499</v>
      </c>
      <c r="I93" s="106"/>
      <c r="J93" s="106"/>
      <c r="K93" s="106"/>
      <c r="L93" s="129">
        <v>5000</v>
      </c>
      <c r="M93" s="129"/>
      <c r="N93" s="130">
        <v>5000</v>
      </c>
      <c r="O93" s="131">
        <v>0</v>
      </c>
      <c r="P93" s="132">
        <f t="shared" si="19"/>
        <v>5000</v>
      </c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4"/>
      <c r="BG93" s="84"/>
      <c r="BH93" s="84"/>
      <c r="BI93" s="84"/>
      <c r="BJ93" s="84"/>
      <c r="BK93" s="84"/>
      <c r="BL93" s="84"/>
      <c r="BM93" s="84"/>
      <c r="BN93" s="84"/>
      <c r="BO93" s="84"/>
      <c r="BP93" s="84"/>
      <c r="BQ93" s="84"/>
      <c r="BR93" s="84"/>
      <c r="BS93" s="84"/>
      <c r="BT93" s="84"/>
      <c r="BU93" s="84"/>
      <c r="BV93" s="84"/>
      <c r="BW93" s="84"/>
      <c r="BX93" s="84"/>
      <c r="BY93" s="84"/>
      <c r="BZ93" s="84"/>
      <c r="CA93" s="84"/>
      <c r="CB93" s="84"/>
      <c r="CC93" s="84"/>
      <c r="CD93" s="84"/>
      <c r="CE93" s="84"/>
      <c r="CF93" s="84"/>
      <c r="CG93" s="84"/>
      <c r="CH93" s="84"/>
      <c r="CI93" s="84"/>
      <c r="CJ93" s="84"/>
      <c r="CK93" s="84"/>
      <c r="CL93" s="84"/>
      <c r="CM93" s="84"/>
      <c r="CN93" s="84"/>
      <c r="CO93" s="84"/>
      <c r="CP93" s="84"/>
      <c r="CQ93" s="84"/>
      <c r="CR93" s="84"/>
      <c r="CS93" s="84"/>
      <c r="CT93" s="84"/>
      <c r="CU93" s="84"/>
      <c r="CV93" s="84"/>
      <c r="CW93" s="84"/>
      <c r="CX93" s="84"/>
      <c r="CY93" s="84"/>
      <c r="CZ93" s="84"/>
      <c r="DA93" s="84"/>
      <c r="DB93" s="84"/>
      <c r="DC93" s="84"/>
      <c r="DD93" s="84"/>
      <c r="DE93" s="84"/>
      <c r="DF93" s="84"/>
      <c r="DG93" s="84"/>
      <c r="DH93" s="84"/>
      <c r="DI93" s="84"/>
      <c r="DJ93" s="84"/>
      <c r="DK93" s="84"/>
      <c r="DL93" s="84"/>
      <c r="DM93" s="84"/>
      <c r="DN93" s="84"/>
      <c r="DO93" s="84"/>
      <c r="DP93" s="84"/>
      <c r="DQ93" s="84"/>
      <c r="DR93" s="84"/>
      <c r="DS93" s="84"/>
      <c r="DT93" s="84"/>
      <c r="DU93" s="84"/>
      <c r="DV93" s="84"/>
      <c r="DW93" s="84"/>
      <c r="DX93" s="84"/>
      <c r="DY93" s="84"/>
      <c r="DZ93" s="84"/>
      <c r="EA93" s="84"/>
      <c r="EB93" s="84"/>
      <c r="EC93" s="84"/>
    </row>
    <row r="94" spans="1:133" s="84" customFormat="1">
      <c r="A94" s="108">
        <f t="shared" si="23"/>
        <v>73</v>
      </c>
      <c r="B94" s="109"/>
      <c r="C94" s="110"/>
      <c r="D94" s="104"/>
      <c r="E94" s="105"/>
      <c r="F94" s="105"/>
      <c r="G94" s="111" t="s">
        <v>502</v>
      </c>
      <c r="H94" s="138" t="s">
        <v>503</v>
      </c>
      <c r="I94" s="106"/>
      <c r="J94" s="106"/>
      <c r="K94" s="106"/>
      <c r="L94" s="129"/>
      <c r="M94" s="129"/>
      <c r="N94" s="130">
        <v>50</v>
      </c>
      <c r="O94" s="131">
        <v>0</v>
      </c>
      <c r="P94" s="132">
        <f t="shared" si="19"/>
        <v>50</v>
      </c>
    </row>
    <row r="95" spans="1:133" s="7" customFormat="1" ht="15.75">
      <c r="A95" s="108"/>
      <c r="B95" s="108"/>
      <c r="C95" s="110"/>
      <c r="D95" s="104"/>
      <c r="E95" s="105"/>
      <c r="F95" s="105"/>
      <c r="G95" s="109"/>
      <c r="H95" s="139" t="s">
        <v>546</v>
      </c>
      <c r="I95" s="106"/>
      <c r="J95" s="106"/>
      <c r="K95" s="106"/>
      <c r="L95" s="129"/>
      <c r="M95" s="129"/>
      <c r="N95" s="130"/>
      <c r="O95" s="131"/>
      <c r="P95" s="132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  <c r="BH95" s="84"/>
      <c r="BI95" s="84"/>
      <c r="BJ95" s="84"/>
      <c r="BK95" s="84"/>
      <c r="BL95" s="84"/>
      <c r="BM95" s="84"/>
      <c r="BN95" s="84"/>
      <c r="BO95" s="84"/>
      <c r="BP95" s="84"/>
      <c r="BQ95" s="84"/>
      <c r="BR95" s="84"/>
      <c r="BS95" s="84"/>
      <c r="BT95" s="84"/>
      <c r="BU95" s="84"/>
      <c r="BV95" s="84"/>
      <c r="BW95" s="84"/>
      <c r="BX95" s="84"/>
      <c r="BY95" s="84"/>
      <c r="BZ95" s="84"/>
      <c r="CA95" s="84"/>
      <c r="CB95" s="84"/>
      <c r="CC95" s="84"/>
      <c r="CD95" s="84"/>
      <c r="CE95" s="84"/>
      <c r="CF95" s="84"/>
      <c r="CG95" s="84"/>
      <c r="CH95" s="84"/>
      <c r="CI95" s="84"/>
      <c r="CJ95" s="84"/>
      <c r="CK95" s="84"/>
      <c r="CL95" s="84"/>
      <c r="CM95" s="84"/>
      <c r="CN95" s="84"/>
      <c r="CO95" s="84"/>
      <c r="CP95" s="84"/>
      <c r="CQ95" s="84"/>
      <c r="CR95" s="84"/>
      <c r="CS95" s="84"/>
      <c r="CT95" s="84"/>
      <c r="CU95" s="84"/>
      <c r="CV95" s="84"/>
      <c r="CW95" s="84"/>
      <c r="CX95" s="84"/>
      <c r="CY95" s="84"/>
      <c r="CZ95" s="84"/>
      <c r="DA95" s="84"/>
      <c r="DB95" s="84"/>
      <c r="DC95" s="84"/>
      <c r="DD95" s="84"/>
      <c r="DE95" s="84"/>
      <c r="DF95" s="84"/>
      <c r="DG95" s="84"/>
      <c r="DH95" s="84"/>
      <c r="DI95" s="84"/>
      <c r="DJ95" s="84"/>
      <c r="DK95" s="84"/>
      <c r="DL95" s="84"/>
      <c r="DM95" s="84"/>
      <c r="DN95" s="84"/>
      <c r="DO95" s="84"/>
      <c r="DP95" s="84"/>
      <c r="DQ95" s="84"/>
      <c r="DR95" s="84"/>
      <c r="DS95" s="84"/>
      <c r="DT95" s="84"/>
      <c r="DU95" s="84"/>
      <c r="DV95" s="84"/>
      <c r="DW95" s="84"/>
      <c r="DX95" s="84"/>
      <c r="DY95" s="84"/>
      <c r="DZ95" s="84"/>
      <c r="EA95" s="84"/>
      <c r="EB95" s="84"/>
      <c r="EC95" s="84"/>
    </row>
    <row r="96" spans="1:133" s="7" customFormat="1">
      <c r="A96" s="108">
        <v>74</v>
      </c>
      <c r="B96" s="109" t="s">
        <v>544</v>
      </c>
      <c r="C96" s="110" t="s">
        <v>545</v>
      </c>
      <c r="D96" s="104">
        <v>550</v>
      </c>
      <c r="E96" s="105">
        <v>0</v>
      </c>
      <c r="F96" s="105">
        <f>D96</f>
        <v>550</v>
      </c>
      <c r="G96" s="140" t="s">
        <v>1509</v>
      </c>
      <c r="H96" s="141" t="s">
        <v>1510</v>
      </c>
      <c r="I96" s="106">
        <v>650</v>
      </c>
      <c r="J96" s="106">
        <v>0</v>
      </c>
      <c r="K96" s="106">
        <f>I96+J96</f>
        <v>650</v>
      </c>
      <c r="L96" s="129">
        <v>500</v>
      </c>
      <c r="M96" s="129">
        <v>600</v>
      </c>
      <c r="N96" s="130">
        <v>650</v>
      </c>
      <c r="O96" s="131">
        <v>0</v>
      </c>
      <c r="P96" s="132">
        <f t="shared" ref="P96:P104" si="24">O96+N96</f>
        <v>650</v>
      </c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  <c r="BP96" s="84"/>
      <c r="BQ96" s="84"/>
      <c r="BR96" s="84"/>
      <c r="BS96" s="84"/>
      <c r="BT96" s="84"/>
      <c r="BU96" s="84"/>
      <c r="BV96" s="84"/>
      <c r="BW96" s="84"/>
      <c r="BX96" s="84"/>
      <c r="BY96" s="84"/>
      <c r="BZ96" s="84"/>
      <c r="CA96" s="84"/>
      <c r="CB96" s="84"/>
      <c r="CC96" s="84"/>
      <c r="CD96" s="84"/>
      <c r="CE96" s="84"/>
      <c r="CF96" s="84"/>
      <c r="CG96" s="84"/>
      <c r="CH96" s="84"/>
      <c r="CI96" s="84"/>
      <c r="CJ96" s="84"/>
      <c r="CK96" s="84"/>
      <c r="CL96" s="84"/>
      <c r="CM96" s="84"/>
      <c r="CN96" s="84"/>
      <c r="CO96" s="84"/>
      <c r="CP96" s="84"/>
      <c r="CQ96" s="84"/>
      <c r="CR96" s="84"/>
      <c r="CS96" s="84"/>
      <c r="CT96" s="84"/>
      <c r="CU96" s="84"/>
      <c r="CV96" s="84"/>
      <c r="CW96" s="84"/>
      <c r="CX96" s="84"/>
      <c r="CY96" s="84"/>
      <c r="CZ96" s="84"/>
      <c r="DA96" s="84"/>
      <c r="DB96" s="84"/>
      <c r="DC96" s="84"/>
      <c r="DD96" s="84"/>
      <c r="DE96" s="84"/>
      <c r="DF96" s="84"/>
      <c r="DG96" s="84"/>
      <c r="DH96" s="84"/>
      <c r="DI96" s="84"/>
      <c r="DJ96" s="84"/>
      <c r="DK96" s="84"/>
      <c r="DL96" s="84"/>
      <c r="DM96" s="84"/>
      <c r="DN96" s="84"/>
      <c r="DO96" s="84"/>
      <c r="DP96" s="84"/>
      <c r="DQ96" s="84"/>
      <c r="DR96" s="84"/>
      <c r="DS96" s="84"/>
      <c r="DT96" s="84"/>
      <c r="DU96" s="84"/>
      <c r="DV96" s="84"/>
      <c r="DW96" s="84"/>
      <c r="DX96" s="84"/>
      <c r="DY96" s="84"/>
      <c r="DZ96" s="84"/>
      <c r="EA96" s="84"/>
      <c r="EB96" s="84"/>
      <c r="EC96" s="84"/>
    </row>
    <row r="97" spans="1:133" s="7" customFormat="1">
      <c r="A97" s="108">
        <f>A96+1</f>
        <v>75</v>
      </c>
      <c r="B97" s="109" t="s">
        <v>1507</v>
      </c>
      <c r="C97" s="110" t="s">
        <v>1508</v>
      </c>
      <c r="D97" s="104">
        <v>550</v>
      </c>
      <c r="E97" s="105">
        <v>0</v>
      </c>
      <c r="F97" s="105">
        <f>D97</f>
        <v>550</v>
      </c>
      <c r="G97" s="140" t="s">
        <v>1511</v>
      </c>
      <c r="H97" s="141" t="s">
        <v>1512</v>
      </c>
      <c r="I97" s="106">
        <v>350</v>
      </c>
      <c r="J97" s="106">
        <v>0</v>
      </c>
      <c r="K97" s="106">
        <f>I97+J97</f>
        <v>350</v>
      </c>
      <c r="L97" s="129">
        <v>300</v>
      </c>
      <c r="M97" s="129">
        <v>400</v>
      </c>
      <c r="N97" s="130">
        <v>350</v>
      </c>
      <c r="O97" s="131">
        <v>0</v>
      </c>
      <c r="P97" s="132">
        <f t="shared" si="24"/>
        <v>350</v>
      </c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  <c r="BP97" s="84"/>
      <c r="BQ97" s="84"/>
      <c r="BR97" s="84"/>
      <c r="BS97" s="84"/>
      <c r="BT97" s="84"/>
      <c r="BU97" s="84"/>
      <c r="BV97" s="84"/>
      <c r="BW97" s="84"/>
      <c r="BX97" s="84"/>
      <c r="BY97" s="84"/>
      <c r="BZ97" s="84"/>
      <c r="CA97" s="84"/>
      <c r="CB97" s="84"/>
      <c r="CC97" s="84"/>
      <c r="CD97" s="84"/>
      <c r="CE97" s="84"/>
      <c r="CF97" s="84"/>
      <c r="CG97" s="84"/>
      <c r="CH97" s="84"/>
      <c r="CI97" s="84"/>
      <c r="CJ97" s="84"/>
      <c r="CK97" s="84"/>
      <c r="CL97" s="84"/>
      <c r="CM97" s="84"/>
      <c r="CN97" s="84"/>
      <c r="CO97" s="84"/>
      <c r="CP97" s="84"/>
      <c r="CQ97" s="84"/>
      <c r="CR97" s="84"/>
      <c r="CS97" s="84"/>
      <c r="CT97" s="84"/>
      <c r="CU97" s="84"/>
      <c r="CV97" s="84"/>
      <c r="CW97" s="84"/>
      <c r="CX97" s="84"/>
      <c r="CY97" s="84"/>
      <c r="CZ97" s="84"/>
      <c r="DA97" s="84"/>
      <c r="DB97" s="84"/>
      <c r="DC97" s="84"/>
      <c r="DD97" s="84"/>
      <c r="DE97" s="84"/>
      <c r="DF97" s="84"/>
      <c r="DG97" s="84"/>
      <c r="DH97" s="84"/>
      <c r="DI97" s="84"/>
      <c r="DJ97" s="84"/>
      <c r="DK97" s="84"/>
      <c r="DL97" s="84"/>
      <c r="DM97" s="84"/>
      <c r="DN97" s="84"/>
      <c r="DO97" s="84"/>
      <c r="DP97" s="84"/>
      <c r="DQ97" s="84"/>
      <c r="DR97" s="84"/>
      <c r="DS97" s="84"/>
      <c r="DT97" s="84"/>
      <c r="DU97" s="84"/>
      <c r="DV97" s="84"/>
      <c r="DW97" s="84"/>
      <c r="DX97" s="84"/>
      <c r="DY97" s="84"/>
      <c r="DZ97" s="84"/>
      <c r="EA97" s="84"/>
      <c r="EB97" s="84"/>
      <c r="EC97" s="84"/>
    </row>
    <row r="98" spans="1:133" s="7" customFormat="1" ht="15.75">
      <c r="A98" s="108">
        <f t="shared" ref="A98:A104" si="25">A97+1</f>
        <v>76</v>
      </c>
      <c r="B98" s="108"/>
      <c r="C98" s="110"/>
      <c r="D98" s="104"/>
      <c r="E98" s="105"/>
      <c r="F98" s="105"/>
      <c r="G98" s="111" t="s">
        <v>547</v>
      </c>
      <c r="H98" s="142" t="s">
        <v>548</v>
      </c>
      <c r="I98" s="106"/>
      <c r="J98" s="106"/>
      <c r="K98" s="106"/>
      <c r="L98" s="129"/>
      <c r="M98" s="129"/>
      <c r="N98" s="130">
        <v>500</v>
      </c>
      <c r="O98" s="131">
        <v>0</v>
      </c>
      <c r="P98" s="132">
        <f t="shared" si="24"/>
        <v>500</v>
      </c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  <c r="BH98" s="84"/>
      <c r="BI98" s="84"/>
      <c r="BJ98" s="84"/>
      <c r="BK98" s="84"/>
      <c r="BL98" s="84"/>
      <c r="BM98" s="84"/>
      <c r="BN98" s="84"/>
      <c r="BO98" s="84"/>
      <c r="BP98" s="84"/>
      <c r="BQ98" s="84"/>
      <c r="BR98" s="84"/>
      <c r="BS98" s="84"/>
      <c r="BT98" s="84"/>
      <c r="BU98" s="84"/>
      <c r="BV98" s="84"/>
      <c r="BW98" s="84"/>
      <c r="BX98" s="84"/>
      <c r="BY98" s="84"/>
      <c r="BZ98" s="84"/>
      <c r="CA98" s="84"/>
      <c r="CB98" s="84"/>
      <c r="CC98" s="84"/>
      <c r="CD98" s="84"/>
      <c r="CE98" s="84"/>
      <c r="CF98" s="84"/>
      <c r="CG98" s="84"/>
      <c r="CH98" s="84"/>
      <c r="CI98" s="84"/>
      <c r="CJ98" s="84"/>
      <c r="CK98" s="84"/>
      <c r="CL98" s="84"/>
      <c r="CM98" s="84"/>
      <c r="CN98" s="84"/>
      <c r="CO98" s="84"/>
      <c r="CP98" s="84"/>
      <c r="CQ98" s="84"/>
      <c r="CR98" s="84"/>
      <c r="CS98" s="84"/>
      <c r="CT98" s="84"/>
      <c r="CU98" s="84"/>
      <c r="CV98" s="84"/>
      <c r="CW98" s="84"/>
      <c r="CX98" s="84"/>
      <c r="CY98" s="84"/>
      <c r="CZ98" s="84"/>
      <c r="DA98" s="84"/>
      <c r="DB98" s="84"/>
      <c r="DC98" s="84"/>
      <c r="DD98" s="84"/>
      <c r="DE98" s="84"/>
      <c r="DF98" s="84"/>
      <c r="DG98" s="84"/>
      <c r="DH98" s="84"/>
      <c r="DI98" s="84"/>
      <c r="DJ98" s="84"/>
      <c r="DK98" s="84"/>
      <c r="DL98" s="84"/>
      <c r="DM98" s="84"/>
      <c r="DN98" s="84"/>
      <c r="DO98" s="84"/>
      <c r="DP98" s="84"/>
      <c r="DQ98" s="84"/>
      <c r="DR98" s="84"/>
      <c r="DS98" s="84"/>
      <c r="DT98" s="84"/>
      <c r="DU98" s="84"/>
      <c r="DV98" s="84"/>
      <c r="DW98" s="84"/>
      <c r="DX98" s="84"/>
      <c r="DY98" s="84"/>
      <c r="DZ98" s="84"/>
      <c r="EA98" s="84"/>
      <c r="EB98" s="84"/>
      <c r="EC98" s="84"/>
    </row>
    <row r="99" spans="1:133" s="7" customFormat="1" ht="15.75">
      <c r="A99" s="108">
        <f t="shared" si="25"/>
        <v>77</v>
      </c>
      <c r="B99" s="108"/>
      <c r="C99" s="110"/>
      <c r="D99" s="104"/>
      <c r="E99" s="105"/>
      <c r="F99" s="105"/>
      <c r="G99" s="111" t="s">
        <v>549</v>
      </c>
      <c r="H99" s="142" t="s">
        <v>550</v>
      </c>
      <c r="I99" s="106"/>
      <c r="J99" s="106"/>
      <c r="K99" s="106"/>
      <c r="L99" s="129"/>
      <c r="M99" s="129"/>
      <c r="N99" s="130">
        <v>700</v>
      </c>
      <c r="O99" s="131">
        <v>0</v>
      </c>
      <c r="P99" s="132">
        <f t="shared" si="24"/>
        <v>700</v>
      </c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4"/>
      <c r="DB99" s="84"/>
      <c r="DC99" s="84"/>
      <c r="DD99" s="84"/>
      <c r="DE99" s="84"/>
      <c r="DF99" s="84"/>
      <c r="DG99" s="84"/>
      <c r="DH99" s="84"/>
      <c r="DI99" s="84"/>
      <c r="DJ99" s="84"/>
      <c r="DK99" s="84"/>
      <c r="DL99" s="84"/>
      <c r="DM99" s="84"/>
      <c r="DN99" s="84"/>
      <c r="DO99" s="84"/>
      <c r="DP99" s="84"/>
      <c r="DQ99" s="84"/>
      <c r="DR99" s="84"/>
      <c r="DS99" s="84"/>
      <c r="DT99" s="84"/>
      <c r="DU99" s="84"/>
      <c r="DV99" s="84"/>
      <c r="DW99" s="84"/>
      <c r="DX99" s="84"/>
      <c r="DY99" s="84"/>
      <c r="DZ99" s="84"/>
      <c r="EA99" s="84"/>
      <c r="EB99" s="84"/>
      <c r="EC99" s="84"/>
    </row>
    <row r="100" spans="1:133" s="7" customFormat="1" ht="15.75">
      <c r="A100" s="108">
        <f t="shared" si="25"/>
        <v>78</v>
      </c>
      <c r="B100" s="108"/>
      <c r="C100" s="110"/>
      <c r="D100" s="104"/>
      <c r="E100" s="105"/>
      <c r="F100" s="105"/>
      <c r="G100" s="111" t="s">
        <v>551</v>
      </c>
      <c r="H100" s="136" t="s">
        <v>552</v>
      </c>
      <c r="I100" s="106"/>
      <c r="J100" s="106"/>
      <c r="K100" s="106"/>
      <c r="L100" s="129"/>
      <c r="M100" s="129"/>
      <c r="N100" s="130">
        <v>1000</v>
      </c>
      <c r="O100" s="131">
        <v>0</v>
      </c>
      <c r="P100" s="132">
        <f t="shared" si="24"/>
        <v>1000</v>
      </c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4"/>
      <c r="BD100" s="84"/>
      <c r="BE100" s="84"/>
      <c r="BF100" s="84"/>
      <c r="BG100" s="84"/>
      <c r="BH100" s="84"/>
      <c r="BI100" s="84"/>
      <c r="BJ100" s="84"/>
      <c r="BK100" s="84"/>
      <c r="BL100" s="84"/>
      <c r="BM100" s="84"/>
      <c r="BN100" s="84"/>
      <c r="BO100" s="84"/>
      <c r="BP100" s="84"/>
      <c r="BQ100" s="84"/>
      <c r="BR100" s="84"/>
      <c r="BS100" s="84"/>
      <c r="BT100" s="84"/>
      <c r="BU100" s="84"/>
      <c r="BV100" s="84"/>
      <c r="BW100" s="84"/>
      <c r="BX100" s="84"/>
      <c r="BY100" s="84"/>
      <c r="BZ100" s="84"/>
      <c r="CA100" s="84"/>
      <c r="CB100" s="84"/>
      <c r="CC100" s="84"/>
      <c r="CD100" s="84"/>
      <c r="CE100" s="84"/>
      <c r="CF100" s="84"/>
      <c r="CG100" s="84"/>
      <c r="CH100" s="84"/>
      <c r="CI100" s="84"/>
      <c r="CJ100" s="84"/>
      <c r="CK100" s="84"/>
      <c r="CL100" s="84"/>
      <c r="CM100" s="84"/>
      <c r="CN100" s="84"/>
      <c r="CO100" s="84"/>
      <c r="CP100" s="84"/>
      <c r="CQ100" s="84"/>
      <c r="CR100" s="84"/>
      <c r="CS100" s="84"/>
      <c r="CT100" s="84"/>
      <c r="CU100" s="84"/>
      <c r="CV100" s="84"/>
      <c r="CW100" s="84"/>
      <c r="CX100" s="84"/>
      <c r="CY100" s="84"/>
      <c r="CZ100" s="84"/>
      <c r="DA100" s="84"/>
      <c r="DB100" s="84"/>
      <c r="DC100" s="84"/>
      <c r="DD100" s="84"/>
      <c r="DE100" s="84"/>
      <c r="DF100" s="84"/>
      <c r="DG100" s="84"/>
      <c r="DH100" s="84"/>
      <c r="DI100" s="84"/>
      <c r="DJ100" s="84"/>
      <c r="DK100" s="84"/>
      <c r="DL100" s="84"/>
      <c r="DM100" s="84"/>
      <c r="DN100" s="84"/>
      <c r="DO100" s="84"/>
      <c r="DP100" s="84"/>
      <c r="DQ100" s="84"/>
      <c r="DR100" s="84"/>
      <c r="DS100" s="84"/>
      <c r="DT100" s="84"/>
      <c r="DU100" s="84"/>
      <c r="DV100" s="84"/>
      <c r="DW100" s="84"/>
      <c r="DX100" s="84"/>
      <c r="DY100" s="84"/>
      <c r="DZ100" s="84"/>
      <c r="EA100" s="84"/>
      <c r="EB100" s="84"/>
      <c r="EC100" s="84"/>
    </row>
    <row r="101" spans="1:133" s="7" customFormat="1" ht="15.75">
      <c r="A101" s="108">
        <f t="shared" si="25"/>
        <v>79</v>
      </c>
      <c r="B101" s="108"/>
      <c r="C101" s="110"/>
      <c r="D101" s="104"/>
      <c r="E101" s="105"/>
      <c r="F101" s="105"/>
      <c r="G101" s="111" t="s">
        <v>555</v>
      </c>
      <c r="H101" s="136" t="s">
        <v>556</v>
      </c>
      <c r="I101" s="106"/>
      <c r="J101" s="106"/>
      <c r="K101" s="106"/>
      <c r="L101" s="129"/>
      <c r="M101" s="129"/>
      <c r="N101" s="130">
        <v>500</v>
      </c>
      <c r="O101" s="131">
        <v>0</v>
      </c>
      <c r="P101" s="132">
        <f t="shared" si="24"/>
        <v>500</v>
      </c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84"/>
      <c r="BD101" s="84"/>
      <c r="BE101" s="84"/>
      <c r="BF101" s="84"/>
      <c r="BG101" s="84"/>
      <c r="BH101" s="84"/>
      <c r="BI101" s="84"/>
      <c r="BJ101" s="84"/>
      <c r="BK101" s="84"/>
      <c r="BL101" s="84"/>
      <c r="BM101" s="84"/>
      <c r="BN101" s="84"/>
      <c r="BO101" s="84"/>
      <c r="BP101" s="84"/>
      <c r="BQ101" s="84"/>
      <c r="BR101" s="84"/>
      <c r="BS101" s="84"/>
      <c r="BT101" s="84"/>
      <c r="BU101" s="84"/>
      <c r="BV101" s="84"/>
      <c r="BW101" s="84"/>
      <c r="BX101" s="84"/>
      <c r="BY101" s="84"/>
      <c r="BZ101" s="84"/>
      <c r="CA101" s="84"/>
      <c r="CB101" s="84"/>
      <c r="CC101" s="84"/>
      <c r="CD101" s="84"/>
      <c r="CE101" s="84"/>
      <c r="CF101" s="84"/>
      <c r="CG101" s="84"/>
      <c r="CH101" s="84"/>
      <c r="CI101" s="84"/>
      <c r="CJ101" s="84"/>
      <c r="CK101" s="84"/>
      <c r="CL101" s="84"/>
      <c r="CM101" s="84"/>
      <c r="CN101" s="84"/>
      <c r="CO101" s="84"/>
      <c r="CP101" s="84"/>
      <c r="CQ101" s="84"/>
      <c r="CR101" s="84"/>
      <c r="CS101" s="84"/>
      <c r="CT101" s="84"/>
      <c r="CU101" s="84"/>
      <c r="CV101" s="84"/>
      <c r="CW101" s="84"/>
      <c r="CX101" s="84"/>
      <c r="CY101" s="84"/>
      <c r="CZ101" s="84"/>
      <c r="DA101" s="84"/>
      <c r="DB101" s="84"/>
      <c r="DC101" s="84"/>
      <c r="DD101" s="84"/>
      <c r="DE101" s="84"/>
      <c r="DF101" s="84"/>
      <c r="DG101" s="84"/>
      <c r="DH101" s="84"/>
      <c r="DI101" s="84"/>
      <c r="DJ101" s="84"/>
      <c r="DK101" s="84"/>
      <c r="DL101" s="84"/>
      <c r="DM101" s="84"/>
      <c r="DN101" s="84"/>
      <c r="DO101" s="84"/>
      <c r="DP101" s="84"/>
      <c r="DQ101" s="84"/>
      <c r="DR101" s="84"/>
      <c r="DS101" s="84"/>
      <c r="DT101" s="84"/>
      <c r="DU101" s="84"/>
      <c r="DV101" s="84"/>
      <c r="DW101" s="84"/>
      <c r="DX101" s="84"/>
      <c r="DY101" s="84"/>
      <c r="DZ101" s="84"/>
      <c r="EA101" s="84"/>
      <c r="EB101" s="84"/>
      <c r="EC101" s="84"/>
    </row>
    <row r="102" spans="1:133" s="7" customFormat="1">
      <c r="A102" s="108">
        <f t="shared" si="25"/>
        <v>80</v>
      </c>
      <c r="B102" s="112" t="s">
        <v>553</v>
      </c>
      <c r="C102" s="143" t="s">
        <v>554</v>
      </c>
      <c r="D102" s="144">
        <v>2415.25</v>
      </c>
      <c r="E102" s="144">
        <v>434.75</v>
      </c>
      <c r="F102" s="144">
        <v>2850</v>
      </c>
      <c r="G102" s="145" t="s">
        <v>557</v>
      </c>
      <c r="H102" s="143" t="s">
        <v>558</v>
      </c>
      <c r="I102" s="154">
        <v>1500</v>
      </c>
      <c r="J102" s="155">
        <f t="shared" ref="J102" si="26">0.2*I102</f>
        <v>300</v>
      </c>
      <c r="K102" s="156">
        <f t="shared" ref="K102:K103" si="27">I102+J102</f>
        <v>1800</v>
      </c>
      <c r="L102" s="129"/>
      <c r="M102" s="129"/>
      <c r="N102" s="130">
        <v>1800</v>
      </c>
      <c r="O102" s="131">
        <v>0</v>
      </c>
      <c r="P102" s="132">
        <f t="shared" si="24"/>
        <v>1800</v>
      </c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4"/>
      <c r="BD102" s="84"/>
      <c r="BE102" s="84"/>
      <c r="BF102" s="84"/>
      <c r="BG102" s="84"/>
      <c r="BH102" s="84"/>
      <c r="BI102" s="84"/>
      <c r="BJ102" s="84"/>
      <c r="BK102" s="84"/>
      <c r="BL102" s="84"/>
      <c r="BM102" s="84"/>
      <c r="BN102" s="84"/>
      <c r="BO102" s="84"/>
      <c r="BP102" s="84"/>
      <c r="BQ102" s="84"/>
      <c r="BR102" s="84"/>
      <c r="BS102" s="84"/>
      <c r="BT102" s="84"/>
      <c r="BU102" s="84"/>
      <c r="BV102" s="84"/>
      <c r="BW102" s="84"/>
      <c r="BX102" s="84"/>
      <c r="BY102" s="84"/>
      <c r="BZ102" s="84"/>
      <c r="CA102" s="84"/>
      <c r="CB102" s="84"/>
      <c r="CC102" s="84"/>
      <c r="CD102" s="84"/>
      <c r="CE102" s="84"/>
      <c r="CF102" s="84"/>
      <c r="CG102" s="84"/>
      <c r="CH102" s="84"/>
      <c r="CI102" s="84"/>
      <c r="CJ102" s="84"/>
      <c r="CK102" s="84"/>
      <c r="CL102" s="84"/>
      <c r="CM102" s="84"/>
      <c r="CN102" s="84"/>
      <c r="CO102" s="84"/>
      <c r="CP102" s="84"/>
      <c r="CQ102" s="84"/>
      <c r="CR102" s="84"/>
      <c r="CS102" s="84"/>
      <c r="CT102" s="84"/>
      <c r="CU102" s="84"/>
      <c r="CV102" s="84"/>
      <c r="CW102" s="84"/>
      <c r="CX102" s="84"/>
      <c r="CY102" s="84"/>
      <c r="CZ102" s="84"/>
      <c r="DA102" s="84"/>
      <c r="DB102" s="84"/>
      <c r="DC102" s="84"/>
      <c r="DD102" s="84"/>
      <c r="DE102" s="84"/>
      <c r="DF102" s="84"/>
      <c r="DG102" s="84"/>
      <c r="DH102" s="84"/>
      <c r="DI102" s="84"/>
      <c r="DJ102" s="84"/>
      <c r="DK102" s="84"/>
      <c r="DL102" s="84"/>
      <c r="DM102" s="84"/>
      <c r="DN102" s="84"/>
      <c r="DO102" s="84"/>
      <c r="DP102" s="84"/>
      <c r="DQ102" s="84"/>
      <c r="DR102" s="84"/>
      <c r="DS102" s="84"/>
      <c r="DT102" s="84"/>
      <c r="DU102" s="84"/>
      <c r="DV102" s="84"/>
      <c r="DW102" s="84"/>
      <c r="DX102" s="84"/>
      <c r="DY102" s="84"/>
      <c r="DZ102" s="84"/>
      <c r="EA102" s="84"/>
      <c r="EB102" s="84"/>
      <c r="EC102" s="84"/>
    </row>
    <row r="103" spans="1:133" s="7" customFormat="1">
      <c r="A103" s="108">
        <f t="shared" si="25"/>
        <v>81</v>
      </c>
      <c r="B103" s="109"/>
      <c r="C103" s="110"/>
      <c r="D103" s="104"/>
      <c r="E103" s="105"/>
      <c r="F103" s="105"/>
      <c r="G103" s="140" t="s">
        <v>559</v>
      </c>
      <c r="H103" s="141" t="s">
        <v>560</v>
      </c>
      <c r="I103" s="106">
        <v>500</v>
      </c>
      <c r="J103" s="106">
        <v>0</v>
      </c>
      <c r="K103" s="106">
        <f t="shared" si="27"/>
        <v>500</v>
      </c>
      <c r="L103" s="129"/>
      <c r="M103" s="129"/>
      <c r="N103" s="130">
        <v>500</v>
      </c>
      <c r="O103" s="131">
        <v>0</v>
      </c>
      <c r="P103" s="132">
        <f t="shared" si="24"/>
        <v>500</v>
      </c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84"/>
      <c r="BC103" s="84"/>
      <c r="BD103" s="84"/>
      <c r="BE103" s="84"/>
      <c r="BF103" s="84"/>
      <c r="BG103" s="84"/>
      <c r="BH103" s="84"/>
      <c r="BI103" s="84"/>
      <c r="BJ103" s="84"/>
      <c r="BK103" s="84"/>
      <c r="BL103" s="84"/>
      <c r="BM103" s="84"/>
      <c r="BN103" s="84"/>
      <c r="BO103" s="84"/>
      <c r="BP103" s="84"/>
      <c r="BQ103" s="84"/>
      <c r="BR103" s="84"/>
      <c r="BS103" s="84"/>
      <c r="BT103" s="84"/>
      <c r="BU103" s="84"/>
      <c r="BV103" s="84"/>
      <c r="BW103" s="84"/>
      <c r="BX103" s="84"/>
      <c r="BY103" s="84"/>
      <c r="BZ103" s="84"/>
      <c r="CA103" s="84"/>
      <c r="CB103" s="84"/>
      <c r="CC103" s="84"/>
      <c r="CD103" s="84"/>
      <c r="CE103" s="84"/>
      <c r="CF103" s="84"/>
      <c r="CG103" s="84"/>
      <c r="CH103" s="84"/>
      <c r="CI103" s="84"/>
      <c r="CJ103" s="84"/>
      <c r="CK103" s="84"/>
      <c r="CL103" s="84"/>
      <c r="CM103" s="84"/>
      <c r="CN103" s="84"/>
      <c r="CO103" s="84"/>
      <c r="CP103" s="84"/>
      <c r="CQ103" s="84"/>
      <c r="CR103" s="84"/>
      <c r="CS103" s="84"/>
      <c r="CT103" s="84"/>
      <c r="CU103" s="84"/>
      <c r="CV103" s="84"/>
      <c r="CW103" s="84"/>
      <c r="CX103" s="84"/>
      <c r="CY103" s="84"/>
      <c r="CZ103" s="84"/>
      <c r="DA103" s="84"/>
      <c r="DB103" s="84"/>
      <c r="DC103" s="84"/>
      <c r="DD103" s="84"/>
      <c r="DE103" s="84"/>
      <c r="DF103" s="84"/>
      <c r="DG103" s="84"/>
      <c r="DH103" s="84"/>
      <c r="DI103" s="84"/>
      <c r="DJ103" s="84"/>
      <c r="DK103" s="84"/>
      <c r="DL103" s="84"/>
      <c r="DM103" s="84"/>
      <c r="DN103" s="84"/>
      <c r="DO103" s="84"/>
      <c r="DP103" s="84"/>
      <c r="DQ103" s="84"/>
      <c r="DR103" s="84"/>
      <c r="DS103" s="84"/>
      <c r="DT103" s="84"/>
      <c r="DU103" s="84"/>
      <c r="DV103" s="84"/>
      <c r="DW103" s="84"/>
      <c r="DX103" s="84"/>
      <c r="DY103" s="84"/>
      <c r="DZ103" s="84"/>
      <c r="EA103" s="84"/>
      <c r="EB103" s="84"/>
      <c r="EC103" s="84"/>
    </row>
    <row r="104" spans="1:133" s="7" customFormat="1" ht="15.75">
      <c r="A104" s="108">
        <f t="shared" si="25"/>
        <v>82</v>
      </c>
      <c r="B104" s="108"/>
      <c r="C104" s="110"/>
      <c r="D104" s="104"/>
      <c r="E104" s="105"/>
      <c r="F104" s="105"/>
      <c r="G104" s="111" t="s">
        <v>562</v>
      </c>
      <c r="H104" s="136" t="s">
        <v>563</v>
      </c>
      <c r="I104" s="106"/>
      <c r="J104" s="106"/>
      <c r="K104" s="106"/>
      <c r="L104" s="129"/>
      <c r="M104" s="129"/>
      <c r="N104" s="130">
        <v>500</v>
      </c>
      <c r="O104" s="131">
        <v>0</v>
      </c>
      <c r="P104" s="132">
        <f t="shared" si="24"/>
        <v>500</v>
      </c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  <c r="BH104" s="84"/>
      <c r="BI104" s="84"/>
      <c r="BJ104" s="84"/>
      <c r="BK104" s="84"/>
      <c r="BL104" s="84"/>
      <c r="BM104" s="84"/>
      <c r="BN104" s="84"/>
      <c r="BO104" s="84"/>
      <c r="BP104" s="84"/>
      <c r="BQ104" s="84"/>
      <c r="BR104" s="84"/>
      <c r="BS104" s="84"/>
      <c r="BT104" s="84"/>
      <c r="BU104" s="84"/>
      <c r="BV104" s="84"/>
      <c r="BW104" s="84"/>
      <c r="BX104" s="84"/>
      <c r="BY104" s="84"/>
      <c r="BZ104" s="84"/>
      <c r="CA104" s="84"/>
      <c r="CB104" s="84"/>
      <c r="CC104" s="84"/>
      <c r="CD104" s="84"/>
      <c r="CE104" s="84"/>
      <c r="CF104" s="84"/>
      <c r="CG104" s="84"/>
      <c r="CH104" s="84"/>
      <c r="CI104" s="84"/>
      <c r="CJ104" s="84"/>
      <c r="CK104" s="84"/>
      <c r="CL104" s="84"/>
      <c r="CM104" s="84"/>
      <c r="CN104" s="84"/>
      <c r="CO104" s="84"/>
      <c r="CP104" s="84"/>
      <c r="CQ104" s="84"/>
      <c r="CR104" s="84"/>
      <c r="CS104" s="84"/>
      <c r="CT104" s="84"/>
      <c r="CU104" s="84"/>
      <c r="CV104" s="84"/>
      <c r="CW104" s="84"/>
      <c r="CX104" s="84"/>
      <c r="CY104" s="84"/>
      <c r="CZ104" s="84"/>
      <c r="DA104" s="84"/>
      <c r="DB104" s="84"/>
      <c r="DC104" s="84"/>
      <c r="DD104" s="84"/>
      <c r="DE104" s="84"/>
      <c r="DF104" s="84"/>
      <c r="DG104" s="84"/>
      <c r="DH104" s="84"/>
      <c r="DI104" s="84"/>
      <c r="DJ104" s="84"/>
      <c r="DK104" s="84"/>
      <c r="DL104" s="84"/>
      <c r="DM104" s="84"/>
      <c r="DN104" s="84"/>
      <c r="DO104" s="84"/>
      <c r="DP104" s="84"/>
      <c r="DQ104" s="84"/>
      <c r="DR104" s="84"/>
      <c r="DS104" s="84"/>
      <c r="DT104" s="84"/>
      <c r="DU104" s="84"/>
      <c r="DV104" s="84"/>
      <c r="DW104" s="84"/>
      <c r="DX104" s="84"/>
      <c r="DY104" s="84"/>
      <c r="DZ104" s="84"/>
      <c r="EA104" s="84"/>
      <c r="EB104" s="84"/>
      <c r="EC104" s="84"/>
    </row>
    <row r="105" spans="1:133" ht="15.75">
      <c r="A105" s="108"/>
      <c r="B105" s="108"/>
      <c r="C105" s="103" t="s">
        <v>561</v>
      </c>
      <c r="D105" s="104"/>
      <c r="E105" s="105"/>
      <c r="F105" s="105"/>
      <c r="G105" s="146"/>
      <c r="H105" s="139" t="s">
        <v>561</v>
      </c>
      <c r="I105" s="146"/>
      <c r="J105" s="106"/>
      <c r="K105" s="106"/>
      <c r="L105" s="129"/>
      <c r="M105" s="129"/>
      <c r="N105" s="130"/>
      <c r="O105" s="157"/>
      <c r="P105" s="158"/>
    </row>
    <row r="106" spans="1:133">
      <c r="A106" s="108">
        <v>83</v>
      </c>
      <c r="B106" s="108" t="s">
        <v>591</v>
      </c>
      <c r="C106" s="110" t="s">
        <v>592</v>
      </c>
      <c r="D106" s="104">
        <v>350</v>
      </c>
      <c r="E106" s="105">
        <v>0</v>
      </c>
      <c r="F106" s="105">
        <f t="shared" ref="F106:F134" si="28">D106</f>
        <v>350</v>
      </c>
      <c r="G106" s="147" t="s">
        <v>591</v>
      </c>
      <c r="H106" s="148" t="s">
        <v>595</v>
      </c>
      <c r="I106" s="146">
        <v>400</v>
      </c>
      <c r="J106" s="106">
        <v>0</v>
      </c>
      <c r="K106" s="106">
        <f t="shared" ref="K106:K120" si="29">I106+J106</f>
        <v>400</v>
      </c>
      <c r="L106" s="30"/>
      <c r="M106" s="30">
        <v>300</v>
      </c>
      <c r="N106" s="130">
        <v>400</v>
      </c>
      <c r="O106" s="131">
        <v>0</v>
      </c>
      <c r="P106" s="132">
        <f t="shared" ref="P106:P151" si="30">O106+N106</f>
        <v>400</v>
      </c>
    </row>
    <row r="107" spans="1:133">
      <c r="A107" s="108">
        <f>A106+1</f>
        <v>84</v>
      </c>
      <c r="B107" s="108" t="s">
        <v>593</v>
      </c>
      <c r="C107" s="110" t="s">
        <v>594</v>
      </c>
      <c r="D107" s="104">
        <v>350</v>
      </c>
      <c r="E107" s="105">
        <v>0</v>
      </c>
      <c r="F107" s="105">
        <f t="shared" si="28"/>
        <v>350</v>
      </c>
      <c r="G107" s="147" t="s">
        <v>593</v>
      </c>
      <c r="H107" s="148" t="s">
        <v>594</v>
      </c>
      <c r="I107" s="146">
        <v>400</v>
      </c>
      <c r="J107" s="106">
        <v>0</v>
      </c>
      <c r="K107" s="106">
        <f t="shared" si="29"/>
        <v>400</v>
      </c>
      <c r="L107" s="30">
        <v>300</v>
      </c>
      <c r="M107" s="30">
        <v>300</v>
      </c>
      <c r="N107" s="130">
        <v>300</v>
      </c>
      <c r="O107" s="131">
        <v>0</v>
      </c>
      <c r="P107" s="132">
        <f t="shared" si="30"/>
        <v>300</v>
      </c>
    </row>
    <row r="108" spans="1:133">
      <c r="A108" s="108">
        <f t="shared" ref="A108:A151" si="31">A107+1</f>
        <v>85</v>
      </c>
      <c r="B108" s="108" t="s">
        <v>597</v>
      </c>
      <c r="C108" s="110" t="s">
        <v>598</v>
      </c>
      <c r="D108" s="104">
        <v>350</v>
      </c>
      <c r="E108" s="105">
        <v>0</v>
      </c>
      <c r="F108" s="105">
        <f t="shared" si="28"/>
        <v>350</v>
      </c>
      <c r="G108" s="147" t="s">
        <v>597</v>
      </c>
      <c r="H108" s="148" t="s">
        <v>598</v>
      </c>
      <c r="I108" s="146">
        <v>400</v>
      </c>
      <c r="J108" s="106">
        <v>0</v>
      </c>
      <c r="K108" s="106">
        <f t="shared" si="29"/>
        <v>400</v>
      </c>
      <c r="L108" s="30">
        <v>150</v>
      </c>
      <c r="M108" s="30">
        <v>300</v>
      </c>
      <c r="N108" s="130">
        <v>300</v>
      </c>
      <c r="O108" s="131">
        <v>0</v>
      </c>
      <c r="P108" s="132">
        <f t="shared" si="30"/>
        <v>300</v>
      </c>
    </row>
    <row r="109" spans="1:133">
      <c r="A109" s="108">
        <f t="shared" si="31"/>
        <v>86</v>
      </c>
      <c r="B109" s="108" t="s">
        <v>599</v>
      </c>
      <c r="C109" s="110" t="s">
        <v>600</v>
      </c>
      <c r="D109" s="104">
        <v>350</v>
      </c>
      <c r="E109" s="105">
        <v>0</v>
      </c>
      <c r="F109" s="105">
        <f t="shared" si="28"/>
        <v>350</v>
      </c>
      <c r="G109" s="147" t="s">
        <v>599</v>
      </c>
      <c r="H109" s="148" t="s">
        <v>600</v>
      </c>
      <c r="I109" s="146">
        <v>400</v>
      </c>
      <c r="J109" s="106">
        <v>0</v>
      </c>
      <c r="K109" s="106">
        <f t="shared" si="29"/>
        <v>400</v>
      </c>
      <c r="L109" s="30"/>
      <c r="M109" s="30"/>
      <c r="N109" s="130">
        <v>400</v>
      </c>
      <c r="O109" s="131">
        <v>0</v>
      </c>
      <c r="P109" s="132">
        <f t="shared" si="30"/>
        <v>400</v>
      </c>
    </row>
    <row r="110" spans="1:133" ht="14.25" customHeight="1">
      <c r="A110" s="108">
        <f t="shared" si="31"/>
        <v>87</v>
      </c>
      <c r="B110" s="108" t="s">
        <v>601</v>
      </c>
      <c r="C110" s="110" t="s">
        <v>602</v>
      </c>
      <c r="D110" s="104">
        <v>350</v>
      </c>
      <c r="E110" s="105">
        <v>0</v>
      </c>
      <c r="F110" s="105">
        <f t="shared" si="28"/>
        <v>350</v>
      </c>
      <c r="G110" s="147" t="s">
        <v>601</v>
      </c>
      <c r="H110" s="148" t="s">
        <v>606</v>
      </c>
      <c r="I110" s="146">
        <v>400</v>
      </c>
      <c r="J110" s="106">
        <v>0</v>
      </c>
      <c r="K110" s="106">
        <f t="shared" si="29"/>
        <v>400</v>
      </c>
      <c r="L110" s="30"/>
      <c r="M110" s="30"/>
      <c r="N110" s="130">
        <v>400</v>
      </c>
      <c r="O110" s="131">
        <v>0</v>
      </c>
      <c r="P110" s="132">
        <f t="shared" si="30"/>
        <v>400</v>
      </c>
    </row>
    <row r="111" spans="1:133">
      <c r="A111" s="108">
        <f t="shared" si="31"/>
        <v>88</v>
      </c>
      <c r="B111" s="108" t="s">
        <v>604</v>
      </c>
      <c r="C111" s="110" t="s">
        <v>605</v>
      </c>
      <c r="D111" s="104">
        <v>250</v>
      </c>
      <c r="E111" s="105">
        <v>0</v>
      </c>
      <c r="F111" s="105">
        <f t="shared" si="28"/>
        <v>250</v>
      </c>
      <c r="G111" s="147" t="s">
        <v>604</v>
      </c>
      <c r="H111" s="148" t="s">
        <v>614</v>
      </c>
      <c r="I111" s="146">
        <v>350</v>
      </c>
      <c r="J111" s="106">
        <v>0</v>
      </c>
      <c r="K111" s="106">
        <f t="shared" si="29"/>
        <v>350</v>
      </c>
      <c r="L111" s="30"/>
      <c r="M111" s="30">
        <v>450</v>
      </c>
      <c r="N111" s="130">
        <v>400</v>
      </c>
      <c r="O111" s="131">
        <v>0</v>
      </c>
      <c r="P111" s="132">
        <f t="shared" si="30"/>
        <v>400</v>
      </c>
    </row>
    <row r="112" spans="1:133">
      <c r="A112" s="108">
        <f t="shared" si="31"/>
        <v>89</v>
      </c>
      <c r="B112" s="108" t="s">
        <v>608</v>
      </c>
      <c r="C112" s="110" t="s">
        <v>609</v>
      </c>
      <c r="D112" s="104">
        <v>400</v>
      </c>
      <c r="E112" s="105">
        <v>0</v>
      </c>
      <c r="F112" s="105">
        <f t="shared" si="28"/>
        <v>400</v>
      </c>
      <c r="G112" s="149" t="s">
        <v>618</v>
      </c>
      <c r="H112" s="150" t="s">
        <v>619</v>
      </c>
      <c r="I112" s="146">
        <v>450</v>
      </c>
      <c r="J112" s="106">
        <v>0</v>
      </c>
      <c r="K112" s="106">
        <f t="shared" si="29"/>
        <v>450</v>
      </c>
      <c r="L112" s="30">
        <v>300</v>
      </c>
      <c r="M112" s="30">
        <v>400</v>
      </c>
      <c r="N112" s="130">
        <v>400</v>
      </c>
      <c r="O112" s="131">
        <v>0</v>
      </c>
      <c r="P112" s="132">
        <f t="shared" si="30"/>
        <v>400</v>
      </c>
    </row>
    <row r="113" spans="1:16">
      <c r="A113" s="108">
        <f t="shared" si="31"/>
        <v>90</v>
      </c>
      <c r="B113" s="108" t="s">
        <v>612</v>
      </c>
      <c r="C113" s="110" t="s">
        <v>613</v>
      </c>
      <c r="D113" s="104">
        <v>400</v>
      </c>
      <c r="E113" s="105">
        <v>0</v>
      </c>
      <c r="F113" s="105">
        <f t="shared" si="28"/>
        <v>400</v>
      </c>
      <c r="G113" s="149" t="s">
        <v>623</v>
      </c>
      <c r="H113" s="150" t="s">
        <v>624</v>
      </c>
      <c r="I113" s="146">
        <v>450</v>
      </c>
      <c r="J113" s="106">
        <v>0</v>
      </c>
      <c r="K113" s="106">
        <f t="shared" si="29"/>
        <v>450</v>
      </c>
      <c r="L113" s="30">
        <v>300</v>
      </c>
      <c r="M113" s="30"/>
      <c r="N113" s="130">
        <v>400</v>
      </c>
      <c r="O113" s="131">
        <v>0</v>
      </c>
      <c r="P113" s="132">
        <f t="shared" si="30"/>
        <v>400</v>
      </c>
    </row>
    <row r="114" spans="1:16">
      <c r="A114" s="108">
        <f t="shared" si="31"/>
        <v>91</v>
      </c>
      <c r="B114" s="109" t="s">
        <v>616</v>
      </c>
      <c r="C114" s="110" t="s">
        <v>617</v>
      </c>
      <c r="D114" s="104">
        <v>350</v>
      </c>
      <c r="E114" s="105">
        <v>0</v>
      </c>
      <c r="F114" s="105">
        <f t="shared" si="28"/>
        <v>350</v>
      </c>
      <c r="G114" s="151" t="s">
        <v>629</v>
      </c>
      <c r="H114" s="148" t="s">
        <v>630</v>
      </c>
      <c r="I114" s="146">
        <v>400</v>
      </c>
      <c r="J114" s="106">
        <v>0</v>
      </c>
      <c r="K114" s="106">
        <f t="shared" si="29"/>
        <v>400</v>
      </c>
      <c r="L114" s="30"/>
      <c r="M114" s="30"/>
      <c r="N114" s="130">
        <v>400</v>
      </c>
      <c r="O114" s="131">
        <v>0</v>
      </c>
      <c r="P114" s="132">
        <f t="shared" si="30"/>
        <v>400</v>
      </c>
    </row>
    <row r="115" spans="1:16">
      <c r="A115" s="108">
        <f t="shared" si="31"/>
        <v>92</v>
      </c>
      <c r="B115" s="108" t="s">
        <v>621</v>
      </c>
      <c r="C115" s="110" t="s">
        <v>622</v>
      </c>
      <c r="D115" s="104">
        <v>350</v>
      </c>
      <c r="E115" s="105">
        <v>0</v>
      </c>
      <c r="F115" s="105">
        <f t="shared" si="28"/>
        <v>350</v>
      </c>
      <c r="G115" s="149" t="s">
        <v>633</v>
      </c>
      <c r="H115" s="150" t="s">
        <v>634</v>
      </c>
      <c r="I115" s="146">
        <v>400</v>
      </c>
      <c r="J115" s="106">
        <v>0</v>
      </c>
      <c r="K115" s="106">
        <f t="shared" si="29"/>
        <v>400</v>
      </c>
      <c r="L115" s="30"/>
      <c r="M115" s="30">
        <v>400</v>
      </c>
      <c r="N115" s="130">
        <v>400</v>
      </c>
      <c r="O115" s="131">
        <v>0</v>
      </c>
      <c r="P115" s="132">
        <f t="shared" si="30"/>
        <v>400</v>
      </c>
    </row>
    <row r="116" spans="1:16">
      <c r="A116" s="108">
        <f t="shared" si="31"/>
        <v>93</v>
      </c>
      <c r="B116" s="109" t="s">
        <v>627</v>
      </c>
      <c r="C116" s="110" t="s">
        <v>628</v>
      </c>
      <c r="D116" s="104">
        <v>700</v>
      </c>
      <c r="E116" s="105">
        <v>0</v>
      </c>
      <c r="F116" s="105">
        <f t="shared" si="28"/>
        <v>700</v>
      </c>
      <c r="G116" s="151" t="s">
        <v>637</v>
      </c>
      <c r="H116" s="146" t="s">
        <v>638</v>
      </c>
      <c r="I116" s="146">
        <v>750</v>
      </c>
      <c r="J116" s="106">
        <v>0</v>
      </c>
      <c r="K116" s="106">
        <f t="shared" si="29"/>
        <v>750</v>
      </c>
      <c r="L116" s="30">
        <v>700</v>
      </c>
      <c r="M116" s="30" t="s">
        <v>639</v>
      </c>
      <c r="N116" s="130">
        <v>750</v>
      </c>
      <c r="O116" s="131">
        <v>0</v>
      </c>
      <c r="P116" s="132">
        <f t="shared" si="30"/>
        <v>750</v>
      </c>
    </row>
    <row r="117" spans="1:16">
      <c r="A117" s="108">
        <f t="shared" si="31"/>
        <v>94</v>
      </c>
      <c r="B117" s="109" t="s">
        <v>631</v>
      </c>
      <c r="C117" s="110" t="s">
        <v>632</v>
      </c>
      <c r="D117" s="104">
        <v>350</v>
      </c>
      <c r="E117" s="105">
        <v>0</v>
      </c>
      <c r="F117" s="105">
        <f t="shared" si="28"/>
        <v>350</v>
      </c>
      <c r="G117" s="151" t="s">
        <v>631</v>
      </c>
      <c r="H117" s="148" t="s">
        <v>643</v>
      </c>
      <c r="I117" s="146">
        <v>450</v>
      </c>
      <c r="J117" s="106">
        <v>0</v>
      </c>
      <c r="K117" s="106">
        <f t="shared" si="29"/>
        <v>450</v>
      </c>
      <c r="L117" s="30">
        <v>450</v>
      </c>
      <c r="M117" s="30">
        <v>500</v>
      </c>
      <c r="N117" s="130">
        <v>450</v>
      </c>
      <c r="O117" s="131">
        <v>0</v>
      </c>
      <c r="P117" s="132">
        <f t="shared" si="30"/>
        <v>450</v>
      </c>
    </row>
    <row r="118" spans="1:16">
      <c r="A118" s="108">
        <f t="shared" si="31"/>
        <v>95</v>
      </c>
      <c r="B118" s="109" t="s">
        <v>635</v>
      </c>
      <c r="C118" s="110" t="s">
        <v>636</v>
      </c>
      <c r="D118" s="104">
        <v>350</v>
      </c>
      <c r="E118" s="105">
        <v>0</v>
      </c>
      <c r="F118" s="105">
        <f t="shared" si="28"/>
        <v>350</v>
      </c>
      <c r="G118" s="151" t="s">
        <v>646</v>
      </c>
      <c r="H118" s="148" t="s">
        <v>636</v>
      </c>
      <c r="I118" s="146">
        <v>450</v>
      </c>
      <c r="J118" s="106">
        <v>0</v>
      </c>
      <c r="K118" s="106">
        <f t="shared" si="29"/>
        <v>450</v>
      </c>
      <c r="L118" s="30">
        <v>300</v>
      </c>
      <c r="M118" s="30"/>
      <c r="N118" s="130">
        <v>450</v>
      </c>
      <c r="O118" s="131">
        <v>0</v>
      </c>
      <c r="P118" s="132">
        <f t="shared" si="30"/>
        <v>450</v>
      </c>
    </row>
    <row r="119" spans="1:16">
      <c r="A119" s="108">
        <f t="shared" si="31"/>
        <v>96</v>
      </c>
      <c r="B119" s="109" t="s">
        <v>641</v>
      </c>
      <c r="C119" s="110" t="s">
        <v>642</v>
      </c>
      <c r="D119" s="104">
        <v>450</v>
      </c>
      <c r="E119" s="105">
        <v>0</v>
      </c>
      <c r="F119" s="105">
        <f t="shared" si="28"/>
        <v>450</v>
      </c>
      <c r="G119" s="151" t="s">
        <v>649</v>
      </c>
      <c r="H119" s="148" t="s">
        <v>650</v>
      </c>
      <c r="I119" s="146">
        <v>500</v>
      </c>
      <c r="J119" s="106">
        <v>0</v>
      </c>
      <c r="K119" s="106">
        <f t="shared" si="29"/>
        <v>500</v>
      </c>
      <c r="L119" s="30"/>
      <c r="M119" s="30"/>
      <c r="N119" s="130">
        <v>500</v>
      </c>
      <c r="O119" s="131">
        <v>0</v>
      </c>
      <c r="P119" s="132">
        <f t="shared" si="30"/>
        <v>500</v>
      </c>
    </row>
    <row r="120" spans="1:16">
      <c r="A120" s="108">
        <f t="shared" si="31"/>
        <v>97</v>
      </c>
      <c r="B120" s="109" t="s">
        <v>644</v>
      </c>
      <c r="C120" s="110" t="s">
        <v>645</v>
      </c>
      <c r="D120" s="104">
        <v>450</v>
      </c>
      <c r="E120" s="105">
        <v>0</v>
      </c>
      <c r="F120" s="105">
        <f t="shared" si="28"/>
        <v>450</v>
      </c>
      <c r="G120" s="151" t="s">
        <v>653</v>
      </c>
      <c r="H120" s="148" t="s">
        <v>654</v>
      </c>
      <c r="I120" s="146">
        <v>500</v>
      </c>
      <c r="J120" s="106">
        <v>0</v>
      </c>
      <c r="K120" s="106">
        <f t="shared" si="29"/>
        <v>500</v>
      </c>
      <c r="L120" s="30"/>
      <c r="M120" s="30"/>
      <c r="N120" s="130">
        <v>500</v>
      </c>
      <c r="O120" s="131">
        <v>0</v>
      </c>
      <c r="P120" s="132">
        <f t="shared" si="30"/>
        <v>500</v>
      </c>
    </row>
    <row r="121" spans="1:16" ht="15" customHeight="1">
      <c r="A121" s="108">
        <f t="shared" si="31"/>
        <v>98</v>
      </c>
      <c r="B121" s="109" t="s">
        <v>647</v>
      </c>
      <c r="C121" s="110" t="s">
        <v>648</v>
      </c>
      <c r="D121" s="104">
        <v>450</v>
      </c>
      <c r="E121" s="105">
        <v>0</v>
      </c>
      <c r="F121" s="105">
        <f t="shared" si="28"/>
        <v>450</v>
      </c>
      <c r="G121" s="151" t="s">
        <v>655</v>
      </c>
      <c r="H121" s="148" t="s">
        <v>656</v>
      </c>
      <c r="I121" s="146">
        <v>700</v>
      </c>
      <c r="J121" s="106">
        <v>0</v>
      </c>
      <c r="K121" s="106">
        <v>700</v>
      </c>
      <c r="L121" s="30"/>
      <c r="M121" s="30"/>
      <c r="N121" s="130">
        <v>700</v>
      </c>
      <c r="O121" s="131">
        <v>0</v>
      </c>
      <c r="P121" s="132">
        <f t="shared" si="30"/>
        <v>700</v>
      </c>
    </row>
    <row r="122" spans="1:16" ht="30">
      <c r="A122" s="108">
        <f t="shared" si="31"/>
        <v>99</v>
      </c>
      <c r="B122" s="109" t="s">
        <v>651</v>
      </c>
      <c r="C122" s="110" t="s">
        <v>652</v>
      </c>
      <c r="D122" s="104">
        <v>450</v>
      </c>
      <c r="E122" s="105">
        <v>0</v>
      </c>
      <c r="F122" s="105">
        <f t="shared" si="28"/>
        <v>450</v>
      </c>
      <c r="G122" s="151" t="s">
        <v>659</v>
      </c>
      <c r="H122" s="148" t="s">
        <v>660</v>
      </c>
      <c r="I122" s="146">
        <v>1050</v>
      </c>
      <c r="J122" s="106">
        <v>0</v>
      </c>
      <c r="K122" s="106">
        <f t="shared" ref="K122:K130" si="32">I122+J122</f>
        <v>1050</v>
      </c>
      <c r="L122" s="30"/>
      <c r="M122" s="30"/>
      <c r="N122" s="130">
        <v>1050</v>
      </c>
      <c r="O122" s="131">
        <v>0</v>
      </c>
      <c r="P122" s="132">
        <f t="shared" si="30"/>
        <v>1050</v>
      </c>
    </row>
    <row r="123" spans="1:16">
      <c r="A123" s="108">
        <f t="shared" si="31"/>
        <v>100</v>
      </c>
      <c r="B123" s="109" t="s">
        <v>651</v>
      </c>
      <c r="C123" s="110" t="s">
        <v>652</v>
      </c>
      <c r="D123" s="104">
        <v>450</v>
      </c>
      <c r="E123" s="105">
        <v>0</v>
      </c>
      <c r="F123" s="105">
        <f t="shared" si="28"/>
        <v>450</v>
      </c>
      <c r="G123" s="151" t="s">
        <v>662</v>
      </c>
      <c r="H123" s="148" t="s">
        <v>663</v>
      </c>
      <c r="I123" s="146">
        <v>600</v>
      </c>
      <c r="J123" s="106">
        <v>0</v>
      </c>
      <c r="K123" s="106">
        <f t="shared" si="32"/>
        <v>600</v>
      </c>
      <c r="L123" s="30">
        <v>750</v>
      </c>
      <c r="M123" s="30"/>
      <c r="N123" s="130">
        <v>650</v>
      </c>
      <c r="O123" s="131">
        <v>0</v>
      </c>
      <c r="P123" s="132">
        <f t="shared" si="30"/>
        <v>650</v>
      </c>
    </row>
    <row r="124" spans="1:16">
      <c r="A124" s="108">
        <f t="shared" si="31"/>
        <v>101</v>
      </c>
      <c r="B124" s="109" t="s">
        <v>657</v>
      </c>
      <c r="C124" s="110" t="s">
        <v>658</v>
      </c>
      <c r="D124" s="104">
        <v>250</v>
      </c>
      <c r="E124" s="105">
        <v>0</v>
      </c>
      <c r="F124" s="105">
        <f t="shared" si="28"/>
        <v>250</v>
      </c>
      <c r="G124" s="151" t="s">
        <v>130</v>
      </c>
      <c r="H124" s="148" t="s">
        <v>131</v>
      </c>
      <c r="I124" s="146">
        <v>650</v>
      </c>
      <c r="J124" s="106">
        <v>0</v>
      </c>
      <c r="K124" s="106">
        <f t="shared" si="32"/>
        <v>650</v>
      </c>
      <c r="L124" s="30">
        <v>500</v>
      </c>
      <c r="M124" s="30">
        <v>550</v>
      </c>
      <c r="N124" s="130">
        <v>650</v>
      </c>
      <c r="O124" s="131">
        <v>0</v>
      </c>
      <c r="P124" s="132">
        <f t="shared" si="30"/>
        <v>650</v>
      </c>
    </row>
    <row r="125" spans="1:16">
      <c r="A125" s="108">
        <f t="shared" si="31"/>
        <v>102</v>
      </c>
      <c r="B125" s="109" t="s">
        <v>659</v>
      </c>
      <c r="C125" s="110" t="s">
        <v>661</v>
      </c>
      <c r="D125" s="104">
        <v>950</v>
      </c>
      <c r="E125" s="105">
        <v>0</v>
      </c>
      <c r="F125" s="105">
        <f t="shared" si="28"/>
        <v>950</v>
      </c>
      <c r="G125" s="151" t="s">
        <v>666</v>
      </c>
      <c r="H125" s="152" t="s">
        <v>668</v>
      </c>
      <c r="I125" s="146">
        <v>650</v>
      </c>
      <c r="J125" s="106">
        <v>0</v>
      </c>
      <c r="K125" s="106">
        <f t="shared" si="32"/>
        <v>650</v>
      </c>
      <c r="L125" s="30">
        <v>600</v>
      </c>
      <c r="M125" s="30">
        <v>600</v>
      </c>
      <c r="N125" s="130">
        <v>650</v>
      </c>
      <c r="O125" s="131">
        <v>0</v>
      </c>
      <c r="P125" s="132">
        <f t="shared" si="30"/>
        <v>650</v>
      </c>
    </row>
    <row r="126" spans="1:16">
      <c r="A126" s="108">
        <f t="shared" si="31"/>
        <v>103</v>
      </c>
      <c r="B126" s="109" t="s">
        <v>664</v>
      </c>
      <c r="C126" s="110" t="s">
        <v>131</v>
      </c>
      <c r="D126" s="104">
        <v>550</v>
      </c>
      <c r="E126" s="105">
        <v>0</v>
      </c>
      <c r="F126" s="105">
        <f t="shared" si="28"/>
        <v>550</v>
      </c>
      <c r="G126" s="151" t="s">
        <v>672</v>
      </c>
      <c r="H126" s="146" t="s">
        <v>673</v>
      </c>
      <c r="I126" s="146">
        <v>900</v>
      </c>
      <c r="J126" s="106">
        <v>0</v>
      </c>
      <c r="K126" s="106">
        <f t="shared" si="32"/>
        <v>900</v>
      </c>
      <c r="L126" s="30"/>
      <c r="M126" s="30">
        <v>700</v>
      </c>
      <c r="N126" s="130">
        <v>900</v>
      </c>
      <c r="O126" s="131">
        <v>0</v>
      </c>
      <c r="P126" s="132">
        <f t="shared" si="30"/>
        <v>900</v>
      </c>
    </row>
    <row r="127" spans="1:16" ht="18" customHeight="1">
      <c r="A127" s="108">
        <f t="shared" si="31"/>
        <v>104</v>
      </c>
      <c r="B127" s="109" t="s">
        <v>666</v>
      </c>
      <c r="C127" s="153" t="s">
        <v>667</v>
      </c>
      <c r="D127" s="104">
        <v>550</v>
      </c>
      <c r="E127" s="105">
        <v>0</v>
      </c>
      <c r="F127" s="105">
        <f t="shared" si="28"/>
        <v>550</v>
      </c>
      <c r="G127" s="151" t="s">
        <v>676</v>
      </c>
      <c r="H127" s="146" t="s">
        <v>677</v>
      </c>
      <c r="I127" s="146">
        <v>900</v>
      </c>
      <c r="J127" s="106">
        <v>0</v>
      </c>
      <c r="K127" s="106">
        <f t="shared" si="32"/>
        <v>900</v>
      </c>
      <c r="L127" s="30"/>
      <c r="M127" s="30">
        <v>700</v>
      </c>
      <c r="N127" s="130">
        <v>900</v>
      </c>
      <c r="O127" s="131">
        <v>0</v>
      </c>
      <c r="P127" s="132">
        <f t="shared" si="30"/>
        <v>900</v>
      </c>
    </row>
    <row r="128" spans="1:16" ht="30">
      <c r="A128" s="108">
        <f t="shared" si="31"/>
        <v>105</v>
      </c>
      <c r="B128" s="109" t="s">
        <v>670</v>
      </c>
      <c r="C128" s="153" t="s">
        <v>671</v>
      </c>
      <c r="D128" s="104">
        <v>700</v>
      </c>
      <c r="E128" s="105">
        <v>0</v>
      </c>
      <c r="F128" s="105">
        <f t="shared" si="28"/>
        <v>700</v>
      </c>
      <c r="G128" s="151" t="s">
        <v>680</v>
      </c>
      <c r="H128" s="152" t="s">
        <v>681</v>
      </c>
      <c r="I128" s="146">
        <v>800</v>
      </c>
      <c r="J128" s="106">
        <v>0</v>
      </c>
      <c r="K128" s="106">
        <f t="shared" si="32"/>
        <v>800</v>
      </c>
      <c r="L128" s="30"/>
      <c r="M128" s="30"/>
      <c r="N128" s="130">
        <v>800</v>
      </c>
      <c r="O128" s="131">
        <v>0</v>
      </c>
      <c r="P128" s="132">
        <f t="shared" si="30"/>
        <v>800</v>
      </c>
    </row>
    <row r="129" spans="1:16">
      <c r="A129" s="108">
        <f t="shared" si="31"/>
        <v>106</v>
      </c>
      <c r="B129" s="109" t="s">
        <v>674</v>
      </c>
      <c r="C129" s="153" t="s">
        <v>675</v>
      </c>
      <c r="D129" s="104">
        <v>700</v>
      </c>
      <c r="E129" s="105">
        <v>0</v>
      </c>
      <c r="F129" s="105">
        <f t="shared" si="28"/>
        <v>700</v>
      </c>
      <c r="G129" s="151" t="s">
        <v>683</v>
      </c>
      <c r="H129" s="152" t="s">
        <v>684</v>
      </c>
      <c r="I129" s="146">
        <v>3000</v>
      </c>
      <c r="J129" s="106">
        <v>0</v>
      </c>
      <c r="K129" s="106">
        <f t="shared" si="32"/>
        <v>3000</v>
      </c>
      <c r="L129" s="30"/>
      <c r="M129" s="30"/>
      <c r="N129" s="130">
        <v>3000</v>
      </c>
      <c r="O129" s="131">
        <v>0</v>
      </c>
      <c r="P129" s="132">
        <f t="shared" si="30"/>
        <v>3000</v>
      </c>
    </row>
    <row r="130" spans="1:16">
      <c r="A130" s="108">
        <f t="shared" si="31"/>
        <v>107</v>
      </c>
      <c r="B130" s="109" t="s">
        <v>678</v>
      </c>
      <c r="C130" s="153" t="s">
        <v>679</v>
      </c>
      <c r="D130" s="104">
        <v>700</v>
      </c>
      <c r="E130" s="105">
        <v>0</v>
      </c>
      <c r="F130" s="105">
        <f t="shared" si="28"/>
        <v>700</v>
      </c>
      <c r="G130" s="151" t="s">
        <v>687</v>
      </c>
      <c r="H130" s="148" t="s">
        <v>689</v>
      </c>
      <c r="I130" s="146">
        <v>550</v>
      </c>
      <c r="J130" s="106">
        <v>0</v>
      </c>
      <c r="K130" s="106">
        <f t="shared" si="32"/>
        <v>550</v>
      </c>
      <c r="L130" s="30">
        <v>400</v>
      </c>
      <c r="M130" s="30"/>
      <c r="N130" s="130">
        <v>550</v>
      </c>
      <c r="O130" s="131">
        <v>0</v>
      </c>
      <c r="P130" s="132">
        <f t="shared" si="30"/>
        <v>550</v>
      </c>
    </row>
    <row r="131" spans="1:16">
      <c r="A131" s="108">
        <f t="shared" si="31"/>
        <v>108</v>
      </c>
      <c r="B131" s="109" t="s">
        <v>683</v>
      </c>
      <c r="C131" s="153" t="s">
        <v>684</v>
      </c>
      <c r="D131" s="104">
        <v>1500</v>
      </c>
      <c r="E131" s="105">
        <v>0</v>
      </c>
      <c r="F131" s="105">
        <f t="shared" si="28"/>
        <v>1500</v>
      </c>
      <c r="G131" s="151" t="s">
        <v>696</v>
      </c>
      <c r="H131" s="148" t="s">
        <v>3042</v>
      </c>
      <c r="I131" s="146">
        <v>850</v>
      </c>
      <c r="J131" s="106">
        <v>0</v>
      </c>
      <c r="K131" s="106">
        <v>850</v>
      </c>
      <c r="L131" s="30">
        <v>700</v>
      </c>
      <c r="M131" s="30">
        <v>900</v>
      </c>
      <c r="N131" s="130">
        <v>850</v>
      </c>
      <c r="O131" s="131">
        <v>0</v>
      </c>
      <c r="P131" s="132">
        <f t="shared" si="30"/>
        <v>850</v>
      </c>
    </row>
    <row r="132" spans="1:16">
      <c r="A132" s="108">
        <f t="shared" si="31"/>
        <v>109</v>
      </c>
      <c r="B132" s="109" t="s">
        <v>687</v>
      </c>
      <c r="C132" s="110" t="s">
        <v>688</v>
      </c>
      <c r="D132" s="104">
        <v>550</v>
      </c>
      <c r="E132" s="105">
        <v>0</v>
      </c>
      <c r="F132" s="105">
        <f t="shared" si="28"/>
        <v>550</v>
      </c>
      <c r="G132" s="151" t="s">
        <v>612</v>
      </c>
      <c r="H132" s="148" t="s">
        <v>695</v>
      </c>
      <c r="I132" s="146">
        <v>500</v>
      </c>
      <c r="J132" s="106">
        <v>0</v>
      </c>
      <c r="K132" s="106">
        <f>I132+J132</f>
        <v>500</v>
      </c>
      <c r="L132" s="30"/>
      <c r="M132" s="30">
        <v>500</v>
      </c>
      <c r="N132" s="130">
        <v>500</v>
      </c>
      <c r="O132" s="131">
        <v>0</v>
      </c>
      <c r="P132" s="132">
        <f t="shared" si="30"/>
        <v>500</v>
      </c>
    </row>
    <row r="133" spans="1:16">
      <c r="A133" s="108">
        <f t="shared" si="31"/>
        <v>110</v>
      </c>
      <c r="B133" s="109" t="s">
        <v>694</v>
      </c>
      <c r="C133" s="110" t="s">
        <v>695</v>
      </c>
      <c r="D133" s="104">
        <v>350</v>
      </c>
      <c r="E133" s="105">
        <v>0</v>
      </c>
      <c r="F133" s="105">
        <f t="shared" si="28"/>
        <v>350</v>
      </c>
      <c r="G133" s="151" t="s">
        <v>701</v>
      </c>
      <c r="H133" s="146" t="s">
        <v>702</v>
      </c>
      <c r="I133" s="146">
        <v>500</v>
      </c>
      <c r="J133" s="106">
        <v>0</v>
      </c>
      <c r="K133" s="106">
        <f>I133+J133</f>
        <v>500</v>
      </c>
      <c r="L133" s="30"/>
      <c r="M133" s="30"/>
      <c r="N133" s="130">
        <v>500</v>
      </c>
      <c r="O133" s="131">
        <v>0</v>
      </c>
      <c r="P133" s="132">
        <f t="shared" si="30"/>
        <v>500</v>
      </c>
    </row>
    <row r="134" spans="1:16">
      <c r="A134" s="108">
        <f t="shared" si="31"/>
        <v>111</v>
      </c>
      <c r="B134" s="109" t="s">
        <v>699</v>
      </c>
      <c r="C134" s="110" t="s">
        <v>700</v>
      </c>
      <c r="D134" s="104">
        <v>550</v>
      </c>
      <c r="E134" s="105">
        <v>0</v>
      </c>
      <c r="F134" s="105">
        <f t="shared" si="28"/>
        <v>550</v>
      </c>
      <c r="G134" s="151" t="s">
        <v>705</v>
      </c>
      <c r="H134" s="146" t="s">
        <v>706</v>
      </c>
      <c r="I134" s="146">
        <v>500</v>
      </c>
      <c r="J134" s="106">
        <v>0</v>
      </c>
      <c r="K134" s="106">
        <f>I134+J134</f>
        <v>500</v>
      </c>
      <c r="L134" s="30"/>
      <c r="M134" s="30"/>
      <c r="N134" s="130">
        <v>500</v>
      </c>
      <c r="O134" s="131">
        <v>0</v>
      </c>
      <c r="P134" s="132">
        <f t="shared" si="30"/>
        <v>500</v>
      </c>
    </row>
    <row r="135" spans="1:16">
      <c r="A135" s="108">
        <f t="shared" si="31"/>
        <v>112</v>
      </c>
      <c r="B135" s="109"/>
      <c r="C135" s="110"/>
      <c r="D135" s="104"/>
      <c r="E135" s="105"/>
      <c r="F135" s="105"/>
      <c r="G135" s="151" t="s">
        <v>707</v>
      </c>
      <c r="H135" s="148" t="s">
        <v>708</v>
      </c>
      <c r="I135" s="146">
        <v>1050</v>
      </c>
      <c r="J135" s="106">
        <v>0</v>
      </c>
      <c r="K135" s="106">
        <v>1050</v>
      </c>
      <c r="L135" s="30"/>
      <c r="M135" s="30"/>
      <c r="N135" s="130">
        <v>1050</v>
      </c>
      <c r="O135" s="131">
        <v>0</v>
      </c>
      <c r="P135" s="132">
        <f t="shared" si="30"/>
        <v>1050</v>
      </c>
    </row>
    <row r="136" spans="1:16">
      <c r="A136" s="108">
        <f t="shared" si="31"/>
        <v>113</v>
      </c>
      <c r="B136" s="109"/>
      <c r="C136" s="110"/>
      <c r="D136" s="104"/>
      <c r="E136" s="105"/>
      <c r="F136" s="105"/>
      <c r="G136" s="151" t="s">
        <v>709</v>
      </c>
      <c r="H136" s="148" t="s">
        <v>710</v>
      </c>
      <c r="I136" s="146">
        <v>700</v>
      </c>
      <c r="J136" s="106">
        <v>0</v>
      </c>
      <c r="K136" s="106">
        <v>700</v>
      </c>
      <c r="L136" s="30"/>
      <c r="M136" s="30"/>
      <c r="N136" s="130">
        <v>700</v>
      </c>
      <c r="O136" s="131">
        <v>0</v>
      </c>
      <c r="P136" s="132">
        <f t="shared" si="30"/>
        <v>700</v>
      </c>
    </row>
    <row r="137" spans="1:16" ht="30">
      <c r="A137" s="108">
        <f t="shared" si="31"/>
        <v>114</v>
      </c>
      <c r="B137" s="109"/>
      <c r="C137" s="110"/>
      <c r="D137" s="104"/>
      <c r="E137" s="105"/>
      <c r="F137" s="105"/>
      <c r="G137" s="151" t="s">
        <v>713</v>
      </c>
      <c r="H137" s="148" t="s">
        <v>714</v>
      </c>
      <c r="I137" s="146">
        <v>1050</v>
      </c>
      <c r="J137" s="106">
        <v>0</v>
      </c>
      <c r="K137" s="106">
        <f t="shared" ref="K137:K142" si="33">I137+J137</f>
        <v>1050</v>
      </c>
      <c r="L137" s="30"/>
      <c r="M137" s="30"/>
      <c r="N137" s="130">
        <v>1050</v>
      </c>
      <c r="O137" s="131">
        <v>0</v>
      </c>
      <c r="P137" s="132">
        <f t="shared" si="30"/>
        <v>1050</v>
      </c>
    </row>
    <row r="138" spans="1:16">
      <c r="A138" s="108">
        <f t="shared" si="31"/>
        <v>115</v>
      </c>
      <c r="B138" s="109"/>
      <c r="C138" s="110"/>
      <c r="D138" s="104"/>
      <c r="E138" s="105"/>
      <c r="F138" s="105"/>
      <c r="G138" s="151" t="s">
        <v>717</v>
      </c>
      <c r="H138" s="148" t="s">
        <v>718</v>
      </c>
      <c r="I138" s="146">
        <v>600</v>
      </c>
      <c r="J138" s="106">
        <v>0</v>
      </c>
      <c r="K138" s="106">
        <f t="shared" si="33"/>
        <v>600</v>
      </c>
      <c r="L138" s="30">
        <v>600</v>
      </c>
      <c r="M138" s="30">
        <v>600</v>
      </c>
      <c r="N138" s="130">
        <v>600</v>
      </c>
      <c r="O138" s="131">
        <v>0</v>
      </c>
      <c r="P138" s="132">
        <f t="shared" si="30"/>
        <v>600</v>
      </c>
    </row>
    <row r="139" spans="1:16">
      <c r="A139" s="108">
        <f t="shared" si="31"/>
        <v>116</v>
      </c>
      <c r="B139" s="109" t="s">
        <v>711</v>
      </c>
      <c r="C139" s="110" t="s">
        <v>712</v>
      </c>
      <c r="D139" s="104">
        <v>350</v>
      </c>
      <c r="E139" s="105">
        <v>0</v>
      </c>
      <c r="F139" s="105">
        <f>D139</f>
        <v>350</v>
      </c>
      <c r="G139" s="151" t="s">
        <v>715</v>
      </c>
      <c r="H139" s="148" t="s">
        <v>724</v>
      </c>
      <c r="I139" s="146">
        <v>800</v>
      </c>
      <c r="J139" s="106">
        <v>0</v>
      </c>
      <c r="K139" s="106">
        <f t="shared" si="33"/>
        <v>800</v>
      </c>
      <c r="L139" s="30"/>
      <c r="M139" s="30"/>
      <c r="N139" s="130">
        <v>800</v>
      </c>
      <c r="O139" s="131">
        <v>0</v>
      </c>
      <c r="P139" s="132">
        <f t="shared" si="30"/>
        <v>800</v>
      </c>
    </row>
    <row r="140" spans="1:16">
      <c r="A140" s="108">
        <f t="shared" si="31"/>
        <v>117</v>
      </c>
      <c r="B140" s="109" t="s">
        <v>715</v>
      </c>
      <c r="C140" s="110" t="s">
        <v>716</v>
      </c>
      <c r="D140" s="104">
        <v>700</v>
      </c>
      <c r="E140" s="105">
        <v>0</v>
      </c>
      <c r="F140" s="105">
        <f>D140</f>
        <v>700</v>
      </c>
      <c r="G140" s="112" t="s">
        <v>726</v>
      </c>
      <c r="H140" s="146" t="s">
        <v>727</v>
      </c>
      <c r="I140" s="146">
        <v>100</v>
      </c>
      <c r="J140" s="106">
        <v>0</v>
      </c>
      <c r="K140" s="106">
        <f t="shared" si="33"/>
        <v>100</v>
      </c>
      <c r="L140" s="30"/>
      <c r="M140" s="30"/>
      <c r="N140" s="130">
        <v>100</v>
      </c>
      <c r="O140" s="131">
        <v>0</v>
      </c>
      <c r="P140" s="132">
        <f t="shared" si="30"/>
        <v>100</v>
      </c>
    </row>
    <row r="141" spans="1:16">
      <c r="A141" s="108">
        <f t="shared" si="31"/>
        <v>118</v>
      </c>
      <c r="B141" s="109" t="s">
        <v>721</v>
      </c>
      <c r="C141" s="110" t="s">
        <v>722</v>
      </c>
      <c r="D141" s="104">
        <v>450</v>
      </c>
      <c r="E141" s="105">
        <v>0</v>
      </c>
      <c r="F141" s="105">
        <f>D141</f>
        <v>450</v>
      </c>
      <c r="G141" s="151" t="s">
        <v>728</v>
      </c>
      <c r="H141" s="148" t="s">
        <v>729</v>
      </c>
      <c r="I141" s="146">
        <v>600</v>
      </c>
      <c r="J141" s="106">
        <v>0</v>
      </c>
      <c r="K141" s="106">
        <f t="shared" si="33"/>
        <v>600</v>
      </c>
      <c r="L141" s="30">
        <v>600</v>
      </c>
      <c r="M141" s="30">
        <v>500</v>
      </c>
      <c r="N141" s="130">
        <v>600</v>
      </c>
      <c r="O141" s="131">
        <v>0</v>
      </c>
      <c r="P141" s="132">
        <f t="shared" si="30"/>
        <v>600</v>
      </c>
    </row>
    <row r="142" spans="1:16">
      <c r="A142" s="108">
        <f t="shared" si="31"/>
        <v>119</v>
      </c>
      <c r="B142" s="108" t="s">
        <v>725</v>
      </c>
      <c r="C142" s="110" t="s">
        <v>67</v>
      </c>
      <c r="D142" s="104">
        <v>550</v>
      </c>
      <c r="E142" s="105">
        <v>0</v>
      </c>
      <c r="F142" s="105">
        <f>D142</f>
        <v>550</v>
      </c>
      <c r="G142" s="147" t="s">
        <v>66</v>
      </c>
      <c r="H142" s="148" t="s">
        <v>67</v>
      </c>
      <c r="I142" s="146">
        <v>700</v>
      </c>
      <c r="J142" s="106">
        <v>0</v>
      </c>
      <c r="K142" s="106">
        <f t="shared" si="33"/>
        <v>700</v>
      </c>
      <c r="L142" s="30">
        <v>600</v>
      </c>
      <c r="M142" s="30">
        <v>700</v>
      </c>
      <c r="N142" s="130">
        <v>700</v>
      </c>
      <c r="O142" s="131">
        <v>0</v>
      </c>
      <c r="P142" s="132">
        <f t="shared" si="30"/>
        <v>700</v>
      </c>
    </row>
    <row r="143" spans="1:16">
      <c r="A143" s="108">
        <f t="shared" si="31"/>
        <v>120</v>
      </c>
      <c r="B143" s="108"/>
      <c r="C143" s="110"/>
      <c r="D143" s="104"/>
      <c r="E143" s="105"/>
      <c r="F143" s="105"/>
      <c r="G143" s="111" t="s">
        <v>733</v>
      </c>
      <c r="H143" s="148" t="s">
        <v>734</v>
      </c>
      <c r="I143" s="146"/>
      <c r="J143" s="106"/>
      <c r="K143" s="106"/>
      <c r="L143" s="30"/>
      <c r="M143" s="30"/>
      <c r="N143" s="130">
        <v>600</v>
      </c>
      <c r="O143" s="131">
        <v>0</v>
      </c>
      <c r="P143" s="132">
        <f t="shared" si="30"/>
        <v>600</v>
      </c>
    </row>
    <row r="144" spans="1:16">
      <c r="A144" s="108">
        <f t="shared" si="31"/>
        <v>121</v>
      </c>
      <c r="B144" s="108"/>
      <c r="C144" s="110"/>
      <c r="D144" s="104"/>
      <c r="E144" s="105"/>
      <c r="F144" s="105"/>
      <c r="G144" s="151" t="s">
        <v>736</v>
      </c>
      <c r="H144" s="148" t="s">
        <v>3043</v>
      </c>
      <c r="I144" s="146"/>
      <c r="J144" s="106"/>
      <c r="K144" s="106"/>
      <c r="L144" s="30"/>
      <c r="M144" s="30"/>
      <c r="N144" s="130">
        <v>650</v>
      </c>
      <c r="O144" s="131">
        <v>0</v>
      </c>
      <c r="P144" s="132">
        <f t="shared" si="30"/>
        <v>650</v>
      </c>
    </row>
    <row r="145" spans="1:16">
      <c r="A145" s="108">
        <f t="shared" si="31"/>
        <v>122</v>
      </c>
      <c r="B145" s="108"/>
      <c r="C145" s="110"/>
      <c r="D145" s="104"/>
      <c r="E145" s="105"/>
      <c r="F145" s="105"/>
      <c r="G145" s="111" t="s">
        <v>738</v>
      </c>
      <c r="H145" s="148" t="s">
        <v>739</v>
      </c>
      <c r="I145" s="146"/>
      <c r="J145" s="106"/>
      <c r="K145" s="106"/>
      <c r="L145" s="30"/>
      <c r="M145" s="30"/>
      <c r="N145" s="130">
        <v>800</v>
      </c>
      <c r="O145" s="131">
        <v>0</v>
      </c>
      <c r="P145" s="132">
        <f t="shared" si="30"/>
        <v>800</v>
      </c>
    </row>
    <row r="146" spans="1:16">
      <c r="A146" s="108">
        <f t="shared" si="31"/>
        <v>123</v>
      </c>
      <c r="B146" s="108"/>
      <c r="C146" s="110"/>
      <c r="D146" s="104"/>
      <c r="E146" s="105"/>
      <c r="F146" s="105"/>
      <c r="G146" s="111" t="s">
        <v>740</v>
      </c>
      <c r="H146" s="148" t="s">
        <v>3044</v>
      </c>
      <c r="I146" s="146"/>
      <c r="J146" s="106"/>
      <c r="K146" s="106"/>
      <c r="L146" s="30"/>
      <c r="M146" s="30"/>
      <c r="N146" s="130">
        <v>650</v>
      </c>
      <c r="O146" s="131">
        <v>0</v>
      </c>
      <c r="P146" s="132">
        <f t="shared" si="30"/>
        <v>650</v>
      </c>
    </row>
    <row r="147" spans="1:16">
      <c r="A147" s="108">
        <f t="shared" si="31"/>
        <v>124</v>
      </c>
      <c r="B147" s="108"/>
      <c r="C147" s="110"/>
      <c r="D147" s="104"/>
      <c r="E147" s="105"/>
      <c r="F147" s="105"/>
      <c r="G147" s="111" t="s">
        <v>742</v>
      </c>
      <c r="H147" s="148" t="s">
        <v>743</v>
      </c>
      <c r="I147" s="146"/>
      <c r="J147" s="106"/>
      <c r="K147" s="106"/>
      <c r="L147" s="30"/>
      <c r="M147" s="30"/>
      <c r="N147" s="130">
        <v>900</v>
      </c>
      <c r="O147" s="131">
        <v>0</v>
      </c>
      <c r="P147" s="132">
        <f t="shared" si="30"/>
        <v>900</v>
      </c>
    </row>
    <row r="148" spans="1:16">
      <c r="A148" s="108">
        <f t="shared" si="31"/>
        <v>125</v>
      </c>
      <c r="B148" s="108"/>
      <c r="C148" s="110"/>
      <c r="D148" s="104"/>
      <c r="E148" s="105"/>
      <c r="F148" s="105"/>
      <c r="G148" s="111" t="s">
        <v>3045</v>
      </c>
      <c r="H148" s="148" t="s">
        <v>746</v>
      </c>
      <c r="I148" s="146"/>
      <c r="J148" s="106"/>
      <c r="K148" s="106"/>
      <c r="L148" s="30"/>
      <c r="M148" s="30"/>
      <c r="N148" s="130">
        <v>1200</v>
      </c>
      <c r="O148" s="131">
        <v>0</v>
      </c>
      <c r="P148" s="132">
        <f t="shared" si="30"/>
        <v>1200</v>
      </c>
    </row>
    <row r="149" spans="1:16">
      <c r="A149" s="108">
        <f t="shared" si="31"/>
        <v>126</v>
      </c>
      <c r="B149" s="108"/>
      <c r="C149" s="110"/>
      <c r="D149" s="104"/>
      <c r="E149" s="105"/>
      <c r="F149" s="105"/>
      <c r="G149" s="151" t="s">
        <v>747</v>
      </c>
      <c r="H149" s="148" t="s">
        <v>748</v>
      </c>
      <c r="I149" s="146"/>
      <c r="J149" s="106"/>
      <c r="K149" s="106"/>
      <c r="L149" s="30"/>
      <c r="M149" s="30"/>
      <c r="N149" s="130">
        <v>300</v>
      </c>
      <c r="O149" s="131">
        <v>0</v>
      </c>
      <c r="P149" s="132">
        <f t="shared" si="30"/>
        <v>300</v>
      </c>
    </row>
    <row r="150" spans="1:16">
      <c r="A150" s="108">
        <f t="shared" si="31"/>
        <v>127</v>
      </c>
      <c r="B150" s="108"/>
      <c r="C150" s="110"/>
      <c r="D150" s="104"/>
      <c r="E150" s="105"/>
      <c r="F150" s="105"/>
      <c r="G150" s="151" t="s">
        <v>717</v>
      </c>
      <c r="H150" s="148" t="s">
        <v>750</v>
      </c>
      <c r="I150" s="146"/>
      <c r="J150" s="106"/>
      <c r="K150" s="106"/>
      <c r="L150" s="30"/>
      <c r="M150" s="30"/>
      <c r="N150" s="130">
        <v>500</v>
      </c>
      <c r="O150" s="131">
        <v>0</v>
      </c>
      <c r="P150" s="132">
        <f t="shared" si="30"/>
        <v>500</v>
      </c>
    </row>
    <row r="151" spans="1:16" ht="16.5" customHeight="1">
      <c r="A151" s="108">
        <f t="shared" si="31"/>
        <v>128</v>
      </c>
      <c r="B151" s="108"/>
      <c r="C151" s="110"/>
      <c r="D151" s="104"/>
      <c r="E151" s="105"/>
      <c r="F151" s="105"/>
      <c r="G151" s="151" t="s">
        <v>753</v>
      </c>
      <c r="H151" s="148" t="s">
        <v>754</v>
      </c>
      <c r="I151" s="146"/>
      <c r="J151" s="106"/>
      <c r="K151" s="106"/>
      <c r="L151" s="30"/>
      <c r="M151" s="30"/>
      <c r="N151" s="130">
        <v>300</v>
      </c>
      <c r="O151" s="131">
        <v>0</v>
      </c>
      <c r="P151" s="132">
        <f t="shared" si="30"/>
        <v>300</v>
      </c>
    </row>
    <row r="152" spans="1:16" ht="15.75">
      <c r="A152" s="102"/>
      <c r="B152" s="102"/>
      <c r="C152" s="103" t="s">
        <v>749</v>
      </c>
      <c r="D152" s="104"/>
      <c r="E152" s="105"/>
      <c r="F152" s="105"/>
      <c r="G152" s="146"/>
      <c r="H152" s="139" t="s">
        <v>749</v>
      </c>
      <c r="I152" s="146"/>
      <c r="J152" s="106"/>
      <c r="K152" s="106"/>
      <c r="L152" s="30"/>
      <c r="M152" s="30"/>
      <c r="N152" s="130"/>
      <c r="O152" s="157"/>
      <c r="P152" s="158"/>
    </row>
    <row r="153" spans="1:16">
      <c r="A153" s="108">
        <v>129</v>
      </c>
      <c r="B153" s="108" t="s">
        <v>751</v>
      </c>
      <c r="C153" s="110" t="s">
        <v>752</v>
      </c>
      <c r="D153" s="104">
        <v>400</v>
      </c>
      <c r="E153" s="105">
        <v>0</v>
      </c>
      <c r="F153" s="105">
        <f t="shared" ref="F153:F183" si="34">D153</f>
        <v>400</v>
      </c>
      <c r="G153" s="147" t="s">
        <v>751</v>
      </c>
      <c r="H153" s="148" t="s">
        <v>752</v>
      </c>
      <c r="I153" s="146">
        <v>400</v>
      </c>
      <c r="J153" s="106">
        <v>0</v>
      </c>
      <c r="K153" s="106">
        <f t="shared" ref="K153:K203" si="35">I153+J153</f>
        <v>400</v>
      </c>
      <c r="L153" s="30"/>
      <c r="M153" s="30"/>
      <c r="N153" s="130">
        <v>400</v>
      </c>
      <c r="O153" s="131">
        <v>0</v>
      </c>
      <c r="P153" s="132">
        <f t="shared" ref="P153:P203" si="36">O153+N153</f>
        <v>400</v>
      </c>
    </row>
    <row r="154" spans="1:16">
      <c r="A154" s="108">
        <f t="shared" ref="A154:A175" si="37">A153+1</f>
        <v>130</v>
      </c>
      <c r="B154" s="108" t="s">
        <v>783</v>
      </c>
      <c r="C154" s="110" t="s">
        <v>784</v>
      </c>
      <c r="D154" s="104">
        <v>300</v>
      </c>
      <c r="E154" s="105">
        <v>0</v>
      </c>
      <c r="F154" s="105">
        <f t="shared" si="34"/>
        <v>300</v>
      </c>
      <c r="G154" s="147" t="s">
        <v>783</v>
      </c>
      <c r="H154" s="148" t="s">
        <v>784</v>
      </c>
      <c r="I154" s="146">
        <v>300</v>
      </c>
      <c r="J154" s="106">
        <v>0</v>
      </c>
      <c r="K154" s="106">
        <f t="shared" si="35"/>
        <v>300</v>
      </c>
      <c r="L154" s="30"/>
      <c r="M154" s="30"/>
      <c r="N154" s="130">
        <v>300</v>
      </c>
      <c r="O154" s="131">
        <v>0</v>
      </c>
      <c r="P154" s="132">
        <f t="shared" si="36"/>
        <v>300</v>
      </c>
    </row>
    <row r="155" spans="1:16">
      <c r="A155" s="108">
        <f t="shared" si="37"/>
        <v>131</v>
      </c>
      <c r="B155" s="108" t="s">
        <v>785</v>
      </c>
      <c r="C155" s="110" t="s">
        <v>786</v>
      </c>
      <c r="D155" s="104">
        <v>50</v>
      </c>
      <c r="E155" s="105">
        <v>0</v>
      </c>
      <c r="F155" s="105">
        <f t="shared" si="34"/>
        <v>50</v>
      </c>
      <c r="G155" s="147" t="s">
        <v>785</v>
      </c>
      <c r="H155" s="148" t="s">
        <v>786</v>
      </c>
      <c r="I155" s="146">
        <v>100</v>
      </c>
      <c r="J155" s="106">
        <v>0</v>
      </c>
      <c r="K155" s="106">
        <f t="shared" si="35"/>
        <v>100</v>
      </c>
      <c r="L155" s="30">
        <v>100</v>
      </c>
      <c r="M155" s="30"/>
      <c r="N155" s="130">
        <v>100</v>
      </c>
      <c r="O155" s="131">
        <v>0</v>
      </c>
      <c r="P155" s="132">
        <f t="shared" si="36"/>
        <v>100</v>
      </c>
    </row>
    <row r="156" spans="1:16">
      <c r="A156" s="108">
        <f t="shared" si="37"/>
        <v>132</v>
      </c>
      <c r="B156" s="108" t="s">
        <v>787</v>
      </c>
      <c r="C156" s="110" t="s">
        <v>788</v>
      </c>
      <c r="D156" s="104">
        <v>100</v>
      </c>
      <c r="E156" s="105">
        <v>0</v>
      </c>
      <c r="F156" s="105">
        <f t="shared" si="34"/>
        <v>100</v>
      </c>
      <c r="G156" s="147" t="s">
        <v>787</v>
      </c>
      <c r="H156" s="148" t="s">
        <v>788</v>
      </c>
      <c r="I156" s="146">
        <v>150</v>
      </c>
      <c r="J156" s="106">
        <v>0</v>
      </c>
      <c r="K156" s="106">
        <f t="shared" si="35"/>
        <v>150</v>
      </c>
      <c r="L156" s="30"/>
      <c r="M156" s="30"/>
      <c r="N156" s="130">
        <v>150</v>
      </c>
      <c r="O156" s="131">
        <v>0</v>
      </c>
      <c r="P156" s="132">
        <f t="shared" si="36"/>
        <v>150</v>
      </c>
    </row>
    <row r="157" spans="1:16" ht="15" customHeight="1">
      <c r="A157" s="108">
        <f t="shared" si="37"/>
        <v>133</v>
      </c>
      <c r="B157" s="108" t="s">
        <v>789</v>
      </c>
      <c r="C157" s="110" t="s">
        <v>790</v>
      </c>
      <c r="D157" s="104">
        <v>100</v>
      </c>
      <c r="E157" s="105">
        <v>0</v>
      </c>
      <c r="F157" s="105">
        <f t="shared" si="34"/>
        <v>100</v>
      </c>
      <c r="G157" s="147" t="s">
        <v>799</v>
      </c>
      <c r="H157" s="148" t="s">
        <v>790</v>
      </c>
      <c r="I157" s="146">
        <v>150</v>
      </c>
      <c r="J157" s="106">
        <v>0</v>
      </c>
      <c r="K157" s="106">
        <f t="shared" si="35"/>
        <v>150</v>
      </c>
      <c r="L157" s="30"/>
      <c r="M157" s="30"/>
      <c r="N157" s="130">
        <v>150</v>
      </c>
      <c r="O157" s="131">
        <v>0</v>
      </c>
      <c r="P157" s="132">
        <f t="shared" si="36"/>
        <v>150</v>
      </c>
    </row>
    <row r="158" spans="1:16" ht="16.5" customHeight="1">
      <c r="A158" s="108">
        <f t="shared" si="37"/>
        <v>134</v>
      </c>
      <c r="B158" s="108" t="s">
        <v>791</v>
      </c>
      <c r="C158" s="110" t="s">
        <v>792</v>
      </c>
      <c r="D158" s="104">
        <v>50</v>
      </c>
      <c r="E158" s="105">
        <v>0</v>
      </c>
      <c r="F158" s="105">
        <f t="shared" si="34"/>
        <v>50</v>
      </c>
      <c r="G158" s="147" t="s">
        <v>802</v>
      </c>
      <c r="H158" s="148" t="s">
        <v>803</v>
      </c>
      <c r="I158" s="146">
        <v>100</v>
      </c>
      <c r="J158" s="106">
        <v>0</v>
      </c>
      <c r="K158" s="106">
        <f t="shared" si="35"/>
        <v>100</v>
      </c>
      <c r="L158" s="30">
        <v>100</v>
      </c>
      <c r="M158" s="30">
        <v>60</v>
      </c>
      <c r="N158" s="130">
        <v>100</v>
      </c>
      <c r="O158" s="131">
        <v>0</v>
      </c>
      <c r="P158" s="132">
        <f t="shared" si="36"/>
        <v>100</v>
      </c>
    </row>
    <row r="159" spans="1:16">
      <c r="A159" s="108">
        <f t="shared" si="37"/>
        <v>135</v>
      </c>
      <c r="B159" s="108" t="s">
        <v>797</v>
      </c>
      <c r="C159" s="110" t="s">
        <v>798</v>
      </c>
      <c r="D159" s="104">
        <v>50</v>
      </c>
      <c r="E159" s="105">
        <v>0</v>
      </c>
      <c r="F159" s="105">
        <f t="shared" si="34"/>
        <v>50</v>
      </c>
      <c r="G159" s="147" t="s">
        <v>797</v>
      </c>
      <c r="H159" s="148" t="s">
        <v>798</v>
      </c>
      <c r="I159" s="146">
        <v>50</v>
      </c>
      <c r="J159" s="106">
        <v>0</v>
      </c>
      <c r="K159" s="106">
        <f t="shared" si="35"/>
        <v>50</v>
      </c>
      <c r="L159" s="30">
        <v>50</v>
      </c>
      <c r="M159" s="30">
        <v>50</v>
      </c>
      <c r="N159" s="130">
        <v>50</v>
      </c>
      <c r="O159" s="131">
        <v>0</v>
      </c>
      <c r="P159" s="132">
        <f t="shared" si="36"/>
        <v>50</v>
      </c>
    </row>
    <row r="160" spans="1:16" ht="15.75" customHeight="1">
      <c r="A160" s="108">
        <f t="shared" si="37"/>
        <v>136</v>
      </c>
      <c r="B160" s="108" t="s">
        <v>800</v>
      </c>
      <c r="C160" s="110" t="s">
        <v>801</v>
      </c>
      <c r="D160" s="104">
        <v>100</v>
      </c>
      <c r="E160" s="105">
        <v>0</v>
      </c>
      <c r="F160" s="105">
        <f t="shared" si="34"/>
        <v>100</v>
      </c>
      <c r="G160" s="147" t="s">
        <v>809</v>
      </c>
      <c r="H160" s="148" t="s">
        <v>801</v>
      </c>
      <c r="I160" s="146">
        <v>100</v>
      </c>
      <c r="J160" s="106">
        <v>0</v>
      </c>
      <c r="K160" s="106">
        <f t="shared" si="35"/>
        <v>100</v>
      </c>
      <c r="L160" s="30">
        <v>50</v>
      </c>
      <c r="M160" s="30">
        <v>70</v>
      </c>
      <c r="N160" s="130">
        <v>100</v>
      </c>
      <c r="O160" s="131">
        <v>0</v>
      </c>
      <c r="P160" s="132">
        <f t="shared" si="36"/>
        <v>100</v>
      </c>
    </row>
    <row r="161" spans="1:16" ht="16.5" customHeight="1">
      <c r="A161" s="108">
        <f t="shared" si="37"/>
        <v>137</v>
      </c>
      <c r="B161" s="108" t="s">
        <v>804</v>
      </c>
      <c r="C161" s="110" t="s">
        <v>805</v>
      </c>
      <c r="D161" s="104">
        <v>50</v>
      </c>
      <c r="E161" s="105">
        <v>0</v>
      </c>
      <c r="F161" s="105">
        <f t="shared" si="34"/>
        <v>50</v>
      </c>
      <c r="G161" s="147" t="s">
        <v>804</v>
      </c>
      <c r="H161" s="148" t="s">
        <v>805</v>
      </c>
      <c r="I161" s="146">
        <v>100</v>
      </c>
      <c r="J161" s="106">
        <v>0</v>
      </c>
      <c r="K161" s="106">
        <f t="shared" si="35"/>
        <v>100</v>
      </c>
      <c r="L161" s="30">
        <v>300</v>
      </c>
      <c r="M161" s="30"/>
      <c r="N161" s="130">
        <v>100</v>
      </c>
      <c r="O161" s="131">
        <v>0</v>
      </c>
      <c r="P161" s="132">
        <f t="shared" si="36"/>
        <v>100</v>
      </c>
    </row>
    <row r="162" spans="1:16">
      <c r="A162" s="108">
        <f t="shared" si="37"/>
        <v>138</v>
      </c>
      <c r="B162" s="108" t="s">
        <v>807</v>
      </c>
      <c r="C162" s="110" t="s">
        <v>808</v>
      </c>
      <c r="D162" s="104">
        <v>150</v>
      </c>
      <c r="E162" s="105">
        <v>0</v>
      </c>
      <c r="F162" s="105">
        <f t="shared" si="34"/>
        <v>150</v>
      </c>
      <c r="G162" s="147" t="s">
        <v>807</v>
      </c>
      <c r="H162" s="148" t="s">
        <v>808</v>
      </c>
      <c r="I162" s="146">
        <v>150</v>
      </c>
      <c r="J162" s="106">
        <v>0</v>
      </c>
      <c r="K162" s="106">
        <f t="shared" si="35"/>
        <v>150</v>
      </c>
      <c r="L162" s="30"/>
      <c r="M162" s="30">
        <v>150</v>
      </c>
      <c r="N162" s="130">
        <v>150</v>
      </c>
      <c r="O162" s="131">
        <v>0</v>
      </c>
      <c r="P162" s="132">
        <f t="shared" si="36"/>
        <v>150</v>
      </c>
    </row>
    <row r="163" spans="1:16" ht="15.75" customHeight="1">
      <c r="A163" s="108">
        <f t="shared" si="37"/>
        <v>139</v>
      </c>
      <c r="B163" s="108" t="s">
        <v>810</v>
      </c>
      <c r="C163" s="110" t="s">
        <v>811</v>
      </c>
      <c r="D163" s="104">
        <v>50</v>
      </c>
      <c r="E163" s="105">
        <v>0</v>
      </c>
      <c r="F163" s="105">
        <f t="shared" si="34"/>
        <v>50</v>
      </c>
      <c r="G163" s="147" t="s">
        <v>810</v>
      </c>
      <c r="H163" s="148" t="s">
        <v>811</v>
      </c>
      <c r="I163" s="146">
        <v>100</v>
      </c>
      <c r="J163" s="106">
        <v>0</v>
      </c>
      <c r="K163" s="106">
        <f t="shared" si="35"/>
        <v>100</v>
      </c>
      <c r="L163" s="30">
        <v>50</v>
      </c>
      <c r="M163" s="30">
        <v>50</v>
      </c>
      <c r="N163" s="130">
        <v>100</v>
      </c>
      <c r="O163" s="131">
        <v>0</v>
      </c>
      <c r="P163" s="132">
        <f t="shared" si="36"/>
        <v>100</v>
      </c>
    </row>
    <row r="164" spans="1:16">
      <c r="A164" s="108">
        <f t="shared" si="37"/>
        <v>140</v>
      </c>
      <c r="B164" s="108" t="s">
        <v>813</v>
      </c>
      <c r="C164" s="110" t="s">
        <v>814</v>
      </c>
      <c r="D164" s="104">
        <v>100</v>
      </c>
      <c r="E164" s="105">
        <v>0</v>
      </c>
      <c r="F164" s="105">
        <f t="shared" si="34"/>
        <v>100</v>
      </c>
      <c r="G164" s="147" t="s">
        <v>813</v>
      </c>
      <c r="H164" s="148" t="s">
        <v>814</v>
      </c>
      <c r="I164" s="146">
        <v>100</v>
      </c>
      <c r="J164" s="106">
        <v>0</v>
      </c>
      <c r="K164" s="106">
        <f t="shared" si="35"/>
        <v>100</v>
      </c>
      <c r="L164" s="30">
        <v>50</v>
      </c>
      <c r="M164" s="30"/>
      <c r="N164" s="130">
        <v>100</v>
      </c>
      <c r="O164" s="131">
        <v>0</v>
      </c>
      <c r="P164" s="132">
        <f t="shared" si="36"/>
        <v>100</v>
      </c>
    </row>
    <row r="165" spans="1:16">
      <c r="A165" s="108">
        <f t="shared" si="37"/>
        <v>141</v>
      </c>
      <c r="B165" s="108" t="s">
        <v>815</v>
      </c>
      <c r="C165" s="110" t="s">
        <v>816</v>
      </c>
      <c r="D165" s="104">
        <v>350</v>
      </c>
      <c r="E165" s="105">
        <v>0</v>
      </c>
      <c r="F165" s="105">
        <f t="shared" si="34"/>
        <v>350</v>
      </c>
      <c r="G165" s="147" t="s">
        <v>815</v>
      </c>
      <c r="H165" s="148" t="s">
        <v>816</v>
      </c>
      <c r="I165" s="146">
        <v>350</v>
      </c>
      <c r="J165" s="106">
        <v>0</v>
      </c>
      <c r="K165" s="106">
        <f t="shared" si="35"/>
        <v>350</v>
      </c>
      <c r="L165" s="30"/>
      <c r="M165" s="30"/>
      <c r="N165" s="130">
        <v>350</v>
      </c>
      <c r="O165" s="131">
        <v>0</v>
      </c>
      <c r="P165" s="132">
        <f t="shared" si="36"/>
        <v>350</v>
      </c>
    </row>
    <row r="166" spans="1:16">
      <c r="A166" s="220">
        <f t="shared" si="37"/>
        <v>142</v>
      </c>
      <c r="B166" s="108" t="s">
        <v>818</v>
      </c>
      <c r="C166" s="110" t="s">
        <v>819</v>
      </c>
      <c r="D166" s="104">
        <v>100</v>
      </c>
      <c r="E166" s="105">
        <v>0</v>
      </c>
      <c r="F166" s="105">
        <f t="shared" si="34"/>
        <v>100</v>
      </c>
      <c r="G166" s="147" t="s">
        <v>825</v>
      </c>
      <c r="H166" s="148" t="s">
        <v>819</v>
      </c>
      <c r="I166" s="146">
        <v>150</v>
      </c>
      <c r="J166" s="106">
        <v>0</v>
      </c>
      <c r="K166" s="106">
        <f t="shared" si="35"/>
        <v>150</v>
      </c>
      <c r="L166" s="30"/>
      <c r="M166" s="30"/>
      <c r="N166" s="130">
        <v>150</v>
      </c>
      <c r="O166" s="131">
        <v>0</v>
      </c>
      <c r="P166" s="132">
        <f t="shared" si="36"/>
        <v>150</v>
      </c>
    </row>
    <row r="167" spans="1:16">
      <c r="A167" s="108">
        <f t="shared" si="37"/>
        <v>143</v>
      </c>
      <c r="B167" s="108" t="s">
        <v>821</v>
      </c>
      <c r="C167" s="110" t="s">
        <v>822</v>
      </c>
      <c r="D167" s="104">
        <v>100</v>
      </c>
      <c r="E167" s="105">
        <v>0</v>
      </c>
      <c r="F167" s="105">
        <f t="shared" si="34"/>
        <v>100</v>
      </c>
      <c r="G167" s="147" t="s">
        <v>821</v>
      </c>
      <c r="H167" s="148" t="s">
        <v>822</v>
      </c>
      <c r="I167" s="146">
        <v>200</v>
      </c>
      <c r="J167" s="106">
        <v>0</v>
      </c>
      <c r="K167" s="106">
        <f t="shared" si="35"/>
        <v>200</v>
      </c>
      <c r="L167" s="30"/>
      <c r="M167" s="30"/>
      <c r="N167" s="130">
        <v>200</v>
      </c>
      <c r="O167" s="131">
        <v>0</v>
      </c>
      <c r="P167" s="132">
        <f t="shared" si="36"/>
        <v>200</v>
      </c>
    </row>
    <row r="168" spans="1:16">
      <c r="A168" s="108">
        <f t="shared" si="37"/>
        <v>144</v>
      </c>
      <c r="B168" s="108" t="s">
        <v>823</v>
      </c>
      <c r="C168" s="110" t="s">
        <v>824</v>
      </c>
      <c r="D168" s="104">
        <v>50</v>
      </c>
      <c r="E168" s="105">
        <v>0</v>
      </c>
      <c r="F168" s="105">
        <f t="shared" si="34"/>
        <v>50</v>
      </c>
      <c r="G168" s="147" t="s">
        <v>830</v>
      </c>
      <c r="H168" s="148" t="s">
        <v>824</v>
      </c>
      <c r="I168" s="146">
        <v>100</v>
      </c>
      <c r="J168" s="106">
        <v>0</v>
      </c>
      <c r="K168" s="106">
        <f t="shared" si="35"/>
        <v>100</v>
      </c>
      <c r="L168" s="30"/>
      <c r="M168" s="30">
        <v>40</v>
      </c>
      <c r="N168" s="130">
        <v>100</v>
      </c>
      <c r="O168" s="131">
        <v>0</v>
      </c>
      <c r="P168" s="132">
        <f t="shared" si="36"/>
        <v>100</v>
      </c>
    </row>
    <row r="169" spans="1:16">
      <c r="A169" s="108">
        <f t="shared" si="37"/>
        <v>145</v>
      </c>
      <c r="B169" s="108" t="s">
        <v>826</v>
      </c>
      <c r="C169" s="110" t="s">
        <v>827</v>
      </c>
      <c r="D169" s="104">
        <v>300</v>
      </c>
      <c r="E169" s="105">
        <v>0</v>
      </c>
      <c r="F169" s="105">
        <f t="shared" si="34"/>
        <v>300</v>
      </c>
      <c r="G169" s="147" t="s">
        <v>833</v>
      </c>
      <c r="H169" s="148" t="s">
        <v>827</v>
      </c>
      <c r="I169" s="146">
        <v>400</v>
      </c>
      <c r="J169" s="106">
        <v>0</v>
      </c>
      <c r="K169" s="106">
        <f t="shared" si="35"/>
        <v>400</v>
      </c>
      <c r="L169" s="30"/>
      <c r="M169" s="30"/>
      <c r="N169" s="130">
        <v>400</v>
      </c>
      <c r="O169" s="131">
        <v>0</v>
      </c>
      <c r="P169" s="132">
        <f t="shared" si="36"/>
        <v>400</v>
      </c>
    </row>
    <row r="170" spans="1:16">
      <c r="A170" s="108">
        <f t="shared" si="37"/>
        <v>146</v>
      </c>
      <c r="B170" s="108" t="s">
        <v>828</v>
      </c>
      <c r="C170" s="110" t="s">
        <v>829</v>
      </c>
      <c r="D170" s="104">
        <v>100</v>
      </c>
      <c r="E170" s="105">
        <v>0</v>
      </c>
      <c r="F170" s="105">
        <f t="shared" si="34"/>
        <v>100</v>
      </c>
      <c r="G170" s="147" t="s">
        <v>836</v>
      </c>
      <c r="H170" s="148" t="s">
        <v>829</v>
      </c>
      <c r="I170" s="146">
        <v>150</v>
      </c>
      <c r="J170" s="106">
        <v>0</v>
      </c>
      <c r="K170" s="106">
        <f t="shared" si="35"/>
        <v>150</v>
      </c>
      <c r="L170" s="30">
        <v>50</v>
      </c>
      <c r="M170" s="30"/>
      <c r="N170" s="130">
        <v>150</v>
      </c>
      <c r="O170" s="131">
        <v>0</v>
      </c>
      <c r="P170" s="132">
        <f t="shared" si="36"/>
        <v>150</v>
      </c>
    </row>
    <row r="171" spans="1:16">
      <c r="A171" s="108">
        <f t="shared" si="37"/>
        <v>147</v>
      </c>
      <c r="B171" s="108" t="s">
        <v>831</v>
      </c>
      <c r="C171" s="110" t="s">
        <v>832</v>
      </c>
      <c r="D171" s="104">
        <v>50</v>
      </c>
      <c r="E171" s="105">
        <v>0</v>
      </c>
      <c r="F171" s="105">
        <f t="shared" si="34"/>
        <v>50</v>
      </c>
      <c r="G171" s="147" t="s">
        <v>839</v>
      </c>
      <c r="H171" s="148" t="s">
        <v>840</v>
      </c>
      <c r="I171" s="146">
        <v>100</v>
      </c>
      <c r="J171" s="106">
        <v>0</v>
      </c>
      <c r="K171" s="106">
        <f t="shared" si="35"/>
        <v>100</v>
      </c>
      <c r="L171" s="30"/>
      <c r="M171" s="30"/>
      <c r="N171" s="130">
        <v>100</v>
      </c>
      <c r="O171" s="131">
        <v>0</v>
      </c>
      <c r="P171" s="132">
        <f t="shared" si="36"/>
        <v>100</v>
      </c>
    </row>
    <row r="172" spans="1:16">
      <c r="A172" s="108">
        <f t="shared" si="37"/>
        <v>148</v>
      </c>
      <c r="B172" s="108" t="s">
        <v>834</v>
      </c>
      <c r="C172" s="110" t="s">
        <v>835</v>
      </c>
      <c r="D172" s="104">
        <v>100</v>
      </c>
      <c r="E172" s="105">
        <v>0</v>
      </c>
      <c r="F172" s="105">
        <f t="shared" si="34"/>
        <v>100</v>
      </c>
      <c r="G172" s="147" t="s">
        <v>844</v>
      </c>
      <c r="H172" s="148" t="s">
        <v>838</v>
      </c>
      <c r="I172" s="146">
        <v>150</v>
      </c>
      <c r="J172" s="106">
        <v>0</v>
      </c>
      <c r="K172" s="106">
        <f t="shared" si="35"/>
        <v>150</v>
      </c>
      <c r="L172" s="30"/>
      <c r="M172" s="30"/>
      <c r="N172" s="130">
        <v>150</v>
      </c>
      <c r="O172" s="131">
        <v>0</v>
      </c>
      <c r="P172" s="132">
        <f t="shared" si="36"/>
        <v>150</v>
      </c>
    </row>
    <row r="173" spans="1:16">
      <c r="A173" s="108">
        <f t="shared" si="37"/>
        <v>149</v>
      </c>
      <c r="B173" s="108" t="s">
        <v>837</v>
      </c>
      <c r="C173" s="110" t="s">
        <v>838</v>
      </c>
      <c r="D173" s="104">
        <v>150</v>
      </c>
      <c r="E173" s="105">
        <v>0</v>
      </c>
      <c r="F173" s="105">
        <f t="shared" si="34"/>
        <v>150</v>
      </c>
      <c r="G173" s="147" t="s">
        <v>847</v>
      </c>
      <c r="H173" s="148" t="s">
        <v>843</v>
      </c>
      <c r="I173" s="146">
        <v>150</v>
      </c>
      <c r="J173" s="106">
        <v>0</v>
      </c>
      <c r="K173" s="106">
        <f t="shared" si="35"/>
        <v>150</v>
      </c>
      <c r="L173" s="30">
        <v>150</v>
      </c>
      <c r="M173" s="30"/>
      <c r="N173" s="130">
        <v>150</v>
      </c>
      <c r="O173" s="131">
        <v>0</v>
      </c>
      <c r="P173" s="132">
        <f t="shared" si="36"/>
        <v>150</v>
      </c>
    </row>
    <row r="174" spans="1:16">
      <c r="A174" s="108">
        <f t="shared" si="37"/>
        <v>150</v>
      </c>
      <c r="B174" s="108" t="s">
        <v>842</v>
      </c>
      <c r="C174" s="110" t="s">
        <v>843</v>
      </c>
      <c r="D174" s="104">
        <v>150</v>
      </c>
      <c r="E174" s="105">
        <v>0</v>
      </c>
      <c r="F174" s="105">
        <f t="shared" si="34"/>
        <v>150</v>
      </c>
      <c r="G174" s="147" t="s">
        <v>851</v>
      </c>
      <c r="H174" s="148" t="s">
        <v>852</v>
      </c>
      <c r="I174" s="146">
        <v>200</v>
      </c>
      <c r="J174" s="106">
        <v>0</v>
      </c>
      <c r="K174" s="106">
        <f t="shared" si="35"/>
        <v>200</v>
      </c>
      <c r="L174" s="30"/>
      <c r="M174" s="30"/>
      <c r="N174" s="130">
        <v>200</v>
      </c>
      <c r="O174" s="131">
        <v>0</v>
      </c>
      <c r="P174" s="132">
        <f t="shared" si="36"/>
        <v>200</v>
      </c>
    </row>
    <row r="175" spans="1:16">
      <c r="A175" s="108">
        <f t="shared" si="37"/>
        <v>151</v>
      </c>
      <c r="B175" s="108" t="s">
        <v>845</v>
      </c>
      <c r="C175" s="110" t="s">
        <v>846</v>
      </c>
      <c r="D175" s="104">
        <v>50</v>
      </c>
      <c r="E175" s="105">
        <v>0</v>
      </c>
      <c r="F175" s="105">
        <f t="shared" si="34"/>
        <v>50</v>
      </c>
      <c r="G175" s="108" t="s">
        <v>856</v>
      </c>
      <c r="H175" s="110" t="s">
        <v>857</v>
      </c>
      <c r="I175" s="106">
        <v>100</v>
      </c>
      <c r="J175" s="106">
        <v>0</v>
      </c>
      <c r="K175" s="106">
        <f t="shared" si="35"/>
        <v>100</v>
      </c>
      <c r="L175" s="30">
        <v>200</v>
      </c>
      <c r="M175" s="30">
        <v>90</v>
      </c>
      <c r="N175" s="130">
        <v>100</v>
      </c>
      <c r="O175" s="131">
        <v>0</v>
      </c>
      <c r="P175" s="132">
        <f t="shared" si="36"/>
        <v>100</v>
      </c>
    </row>
    <row r="176" spans="1:16">
      <c r="A176" s="108">
        <f t="shared" ref="A176:A199" si="38">A175+1</f>
        <v>152</v>
      </c>
      <c r="B176" s="108" t="s">
        <v>849</v>
      </c>
      <c r="C176" s="110" t="s">
        <v>850</v>
      </c>
      <c r="D176" s="104">
        <v>100</v>
      </c>
      <c r="E176" s="105">
        <v>0</v>
      </c>
      <c r="F176" s="105">
        <f t="shared" si="34"/>
        <v>100</v>
      </c>
      <c r="G176" s="108" t="s">
        <v>861</v>
      </c>
      <c r="H176" s="110" t="s">
        <v>862</v>
      </c>
      <c r="I176" s="106">
        <v>100</v>
      </c>
      <c r="J176" s="106">
        <v>0</v>
      </c>
      <c r="K176" s="106">
        <f t="shared" si="35"/>
        <v>100</v>
      </c>
      <c r="L176" s="30">
        <v>300</v>
      </c>
      <c r="M176" s="30">
        <v>60</v>
      </c>
      <c r="N176" s="130">
        <v>100</v>
      </c>
      <c r="O176" s="131">
        <v>0</v>
      </c>
      <c r="P176" s="132">
        <f t="shared" si="36"/>
        <v>100</v>
      </c>
    </row>
    <row r="177" spans="1:16">
      <c r="A177" s="108">
        <f t="shared" si="38"/>
        <v>153</v>
      </c>
      <c r="B177" s="108" t="s">
        <v>854</v>
      </c>
      <c r="C177" s="110" t="s">
        <v>855</v>
      </c>
      <c r="D177" s="104">
        <v>70</v>
      </c>
      <c r="E177" s="105">
        <v>0</v>
      </c>
      <c r="F177" s="105">
        <f t="shared" si="34"/>
        <v>70</v>
      </c>
      <c r="G177" s="108" t="s">
        <v>845</v>
      </c>
      <c r="H177" s="110" t="s">
        <v>846</v>
      </c>
      <c r="I177" s="106">
        <v>100</v>
      </c>
      <c r="J177" s="106">
        <v>0</v>
      </c>
      <c r="K177" s="106">
        <f t="shared" si="35"/>
        <v>100</v>
      </c>
      <c r="L177" s="30">
        <v>300</v>
      </c>
      <c r="M177" s="30">
        <v>60</v>
      </c>
      <c r="N177" s="130">
        <v>100</v>
      </c>
      <c r="O177" s="131">
        <v>0</v>
      </c>
      <c r="P177" s="132">
        <f t="shared" si="36"/>
        <v>100</v>
      </c>
    </row>
    <row r="178" spans="1:16">
      <c r="A178" s="108">
        <f t="shared" si="38"/>
        <v>154</v>
      </c>
      <c r="B178" s="108" t="s">
        <v>859</v>
      </c>
      <c r="C178" s="110" t="s">
        <v>860</v>
      </c>
      <c r="D178" s="104">
        <v>150</v>
      </c>
      <c r="E178" s="105">
        <v>0</v>
      </c>
      <c r="F178" s="105">
        <f t="shared" si="34"/>
        <v>150</v>
      </c>
      <c r="G178" s="108" t="s">
        <v>869</v>
      </c>
      <c r="H178" s="110" t="s">
        <v>870</v>
      </c>
      <c r="I178" s="106">
        <v>200</v>
      </c>
      <c r="J178" s="106">
        <v>0</v>
      </c>
      <c r="K178" s="106">
        <f t="shared" si="35"/>
        <v>200</v>
      </c>
      <c r="L178" s="30"/>
      <c r="M178" s="30">
        <v>110</v>
      </c>
      <c r="N178" s="130">
        <v>200</v>
      </c>
      <c r="O178" s="131">
        <v>0</v>
      </c>
      <c r="P178" s="132">
        <f t="shared" si="36"/>
        <v>200</v>
      </c>
    </row>
    <row r="179" spans="1:16">
      <c r="A179" s="108">
        <f t="shared" si="38"/>
        <v>155</v>
      </c>
      <c r="B179" s="108" t="s">
        <v>864</v>
      </c>
      <c r="C179" s="110" t="s">
        <v>865</v>
      </c>
      <c r="D179" s="104">
        <v>100</v>
      </c>
      <c r="E179" s="105">
        <v>0</v>
      </c>
      <c r="F179" s="105">
        <f t="shared" si="34"/>
        <v>100</v>
      </c>
      <c r="G179" s="108" t="s">
        <v>872</v>
      </c>
      <c r="H179" s="110" t="s">
        <v>855</v>
      </c>
      <c r="I179" s="106">
        <v>100</v>
      </c>
      <c r="J179" s="106">
        <v>0</v>
      </c>
      <c r="K179" s="106">
        <f t="shared" si="35"/>
        <v>100</v>
      </c>
      <c r="L179" s="30"/>
      <c r="M179" s="30"/>
      <c r="N179" s="130">
        <v>100</v>
      </c>
      <c r="O179" s="131">
        <v>0</v>
      </c>
      <c r="P179" s="132">
        <f t="shared" si="36"/>
        <v>100</v>
      </c>
    </row>
    <row r="180" spans="1:16" ht="33.75" customHeight="1">
      <c r="A180" s="108">
        <f t="shared" si="38"/>
        <v>156</v>
      </c>
      <c r="B180" s="108" t="s">
        <v>867</v>
      </c>
      <c r="C180" s="110" t="s">
        <v>868</v>
      </c>
      <c r="D180" s="104">
        <v>100</v>
      </c>
      <c r="E180" s="105">
        <v>0</v>
      </c>
      <c r="F180" s="105">
        <f t="shared" si="34"/>
        <v>100</v>
      </c>
      <c r="G180" s="108" t="s">
        <v>875</v>
      </c>
      <c r="H180" s="110" t="s">
        <v>876</v>
      </c>
      <c r="I180" s="106">
        <v>250</v>
      </c>
      <c r="J180" s="106">
        <v>0</v>
      </c>
      <c r="K180" s="106">
        <f t="shared" si="35"/>
        <v>250</v>
      </c>
      <c r="L180" s="30"/>
      <c r="M180" s="30"/>
      <c r="N180" s="130">
        <v>250</v>
      </c>
      <c r="O180" s="131">
        <v>0</v>
      </c>
      <c r="P180" s="132">
        <f t="shared" si="36"/>
        <v>250</v>
      </c>
    </row>
    <row r="181" spans="1:16" ht="18" customHeight="1">
      <c r="A181" s="108">
        <f t="shared" si="38"/>
        <v>157</v>
      </c>
      <c r="B181" s="108"/>
      <c r="C181" s="110"/>
      <c r="D181" s="104"/>
      <c r="E181" s="105"/>
      <c r="F181" s="105"/>
      <c r="G181" s="108" t="s">
        <v>880</v>
      </c>
      <c r="H181" s="110" t="s">
        <v>865</v>
      </c>
      <c r="I181" s="106">
        <v>100</v>
      </c>
      <c r="J181" s="106">
        <v>0</v>
      </c>
      <c r="K181" s="106">
        <f t="shared" si="35"/>
        <v>100</v>
      </c>
      <c r="L181" s="30"/>
      <c r="M181" s="30"/>
      <c r="N181" s="130">
        <v>100</v>
      </c>
      <c r="O181" s="131">
        <v>0</v>
      </c>
      <c r="P181" s="132">
        <f t="shared" si="36"/>
        <v>100</v>
      </c>
    </row>
    <row r="182" spans="1:16" ht="19.5" customHeight="1">
      <c r="A182" s="108">
        <f t="shared" si="38"/>
        <v>158</v>
      </c>
      <c r="B182" s="108" t="s">
        <v>873</v>
      </c>
      <c r="C182" s="110" t="s">
        <v>874</v>
      </c>
      <c r="D182" s="104">
        <v>200</v>
      </c>
      <c r="E182" s="105">
        <v>0</v>
      </c>
      <c r="F182" s="105">
        <f t="shared" si="34"/>
        <v>200</v>
      </c>
      <c r="G182" s="108" t="s">
        <v>882</v>
      </c>
      <c r="H182" s="110" t="s">
        <v>883</v>
      </c>
      <c r="I182" s="106">
        <v>100</v>
      </c>
      <c r="J182" s="106">
        <v>0</v>
      </c>
      <c r="K182" s="106">
        <f t="shared" si="35"/>
        <v>100</v>
      </c>
      <c r="L182" s="30">
        <v>300</v>
      </c>
      <c r="M182" s="30">
        <v>90</v>
      </c>
      <c r="N182" s="130">
        <v>100</v>
      </c>
      <c r="O182" s="131">
        <v>0</v>
      </c>
      <c r="P182" s="132">
        <f t="shared" si="36"/>
        <v>100</v>
      </c>
    </row>
    <row r="183" spans="1:16">
      <c r="A183" s="108">
        <f t="shared" si="38"/>
        <v>159</v>
      </c>
      <c r="B183" s="108" t="s">
        <v>878</v>
      </c>
      <c r="C183" s="110" t="s">
        <v>879</v>
      </c>
      <c r="D183" s="104">
        <v>150</v>
      </c>
      <c r="E183" s="105">
        <v>0</v>
      </c>
      <c r="F183" s="105">
        <f t="shared" si="34"/>
        <v>150</v>
      </c>
      <c r="G183" s="108" t="s">
        <v>885</v>
      </c>
      <c r="H183" s="110" t="s">
        <v>886</v>
      </c>
      <c r="I183" s="106">
        <v>150</v>
      </c>
      <c r="J183" s="106">
        <v>0</v>
      </c>
      <c r="K183" s="106">
        <f t="shared" si="35"/>
        <v>150</v>
      </c>
      <c r="L183" s="30"/>
      <c r="M183" s="30">
        <v>90</v>
      </c>
      <c r="N183" s="130">
        <v>150</v>
      </c>
      <c r="O183" s="131">
        <v>0</v>
      </c>
      <c r="P183" s="132">
        <f t="shared" si="36"/>
        <v>150</v>
      </c>
    </row>
    <row r="184" spans="1:16">
      <c r="A184" s="108">
        <f t="shared" si="38"/>
        <v>160</v>
      </c>
      <c r="B184" s="108"/>
      <c r="C184" s="110"/>
      <c r="D184" s="104"/>
      <c r="E184" s="105"/>
      <c r="F184" s="105"/>
      <c r="G184" s="108" t="s">
        <v>902</v>
      </c>
      <c r="H184" s="110" t="s">
        <v>903</v>
      </c>
      <c r="I184" s="106">
        <v>300</v>
      </c>
      <c r="J184" s="106">
        <v>0</v>
      </c>
      <c r="K184" s="106">
        <f t="shared" si="35"/>
        <v>300</v>
      </c>
      <c r="L184" s="30"/>
      <c r="M184" s="30">
        <v>170</v>
      </c>
      <c r="N184" s="130">
        <v>300</v>
      </c>
      <c r="O184" s="131">
        <v>0</v>
      </c>
      <c r="P184" s="132">
        <f t="shared" si="36"/>
        <v>300</v>
      </c>
    </row>
    <row r="185" spans="1:16">
      <c r="A185" s="108">
        <f t="shared" si="38"/>
        <v>161</v>
      </c>
      <c r="B185" s="108"/>
      <c r="C185" s="110"/>
      <c r="D185" s="104"/>
      <c r="E185" s="105"/>
      <c r="F185" s="105"/>
      <c r="G185" s="108" t="s">
        <v>904</v>
      </c>
      <c r="H185" s="110" t="s">
        <v>879</v>
      </c>
      <c r="I185" s="106">
        <v>200</v>
      </c>
      <c r="J185" s="106">
        <v>0</v>
      </c>
      <c r="K185" s="106">
        <f t="shared" si="35"/>
        <v>200</v>
      </c>
      <c r="L185" s="30">
        <v>500</v>
      </c>
      <c r="M185" s="30"/>
      <c r="N185" s="130">
        <v>200</v>
      </c>
      <c r="O185" s="131">
        <v>0</v>
      </c>
      <c r="P185" s="132">
        <f t="shared" si="36"/>
        <v>200</v>
      </c>
    </row>
    <row r="186" spans="1:16">
      <c r="A186" s="108">
        <f t="shared" si="38"/>
        <v>162</v>
      </c>
      <c r="B186" s="108"/>
      <c r="C186" s="110"/>
      <c r="D186" s="104"/>
      <c r="E186" s="105"/>
      <c r="F186" s="105"/>
      <c r="G186" s="108" t="s">
        <v>905</v>
      </c>
      <c r="H186" s="148" t="s">
        <v>906</v>
      </c>
      <c r="I186" s="146">
        <v>150</v>
      </c>
      <c r="J186" s="106">
        <v>0</v>
      </c>
      <c r="K186" s="106">
        <f t="shared" si="35"/>
        <v>150</v>
      </c>
      <c r="L186" s="30">
        <v>300</v>
      </c>
      <c r="M186" s="30"/>
      <c r="N186" s="130">
        <v>150</v>
      </c>
      <c r="O186" s="131">
        <v>0</v>
      </c>
      <c r="P186" s="132">
        <f t="shared" si="36"/>
        <v>150</v>
      </c>
    </row>
    <row r="187" spans="1:16" ht="15.75" customHeight="1">
      <c r="A187" s="108">
        <f t="shared" si="38"/>
        <v>163</v>
      </c>
      <c r="B187" s="108"/>
      <c r="C187" s="110"/>
      <c r="D187" s="104"/>
      <c r="E187" s="105"/>
      <c r="F187" s="105"/>
      <c r="G187" s="108" t="s">
        <v>907</v>
      </c>
      <c r="H187" s="148" t="s">
        <v>908</v>
      </c>
      <c r="I187" s="146">
        <v>150</v>
      </c>
      <c r="J187" s="106">
        <v>0</v>
      </c>
      <c r="K187" s="106">
        <f t="shared" si="35"/>
        <v>150</v>
      </c>
      <c r="L187" s="30">
        <v>300</v>
      </c>
      <c r="M187" s="30"/>
      <c r="N187" s="130">
        <v>150</v>
      </c>
      <c r="O187" s="131">
        <v>0</v>
      </c>
      <c r="P187" s="132">
        <f t="shared" si="36"/>
        <v>150</v>
      </c>
    </row>
    <row r="188" spans="1:16" ht="30">
      <c r="A188" s="108">
        <f t="shared" si="38"/>
        <v>164</v>
      </c>
      <c r="B188" s="108"/>
      <c r="C188" s="110"/>
      <c r="D188" s="104"/>
      <c r="E188" s="105"/>
      <c r="F188" s="105"/>
      <c r="G188" s="108" t="s">
        <v>3046</v>
      </c>
      <c r="H188" s="148" t="s">
        <v>911</v>
      </c>
      <c r="I188" s="146">
        <v>100</v>
      </c>
      <c r="J188" s="106">
        <v>0</v>
      </c>
      <c r="K188" s="106">
        <f t="shared" si="35"/>
        <v>100</v>
      </c>
      <c r="L188" s="30">
        <v>300</v>
      </c>
      <c r="M188" s="30"/>
      <c r="N188" s="130">
        <v>100</v>
      </c>
      <c r="O188" s="131">
        <v>0</v>
      </c>
      <c r="P188" s="132">
        <f t="shared" si="36"/>
        <v>100</v>
      </c>
    </row>
    <row r="189" spans="1:16" ht="30">
      <c r="A189" s="108">
        <f t="shared" si="38"/>
        <v>165</v>
      </c>
      <c r="B189" s="108"/>
      <c r="C189" s="110"/>
      <c r="D189" s="104"/>
      <c r="E189" s="105"/>
      <c r="F189" s="105"/>
      <c r="G189" s="108" t="s">
        <v>3047</v>
      </c>
      <c r="H189" s="148" t="s">
        <v>914</v>
      </c>
      <c r="I189" s="146">
        <v>100</v>
      </c>
      <c r="J189" s="106">
        <v>0</v>
      </c>
      <c r="K189" s="106">
        <f t="shared" si="35"/>
        <v>100</v>
      </c>
      <c r="L189" s="30">
        <v>300</v>
      </c>
      <c r="M189" s="30"/>
      <c r="N189" s="130">
        <v>100</v>
      </c>
      <c r="O189" s="131">
        <v>0</v>
      </c>
      <c r="P189" s="132">
        <f t="shared" si="36"/>
        <v>100</v>
      </c>
    </row>
    <row r="190" spans="1:16" ht="15.75" customHeight="1">
      <c r="A190" s="108">
        <f t="shared" si="38"/>
        <v>166</v>
      </c>
      <c r="B190" s="108"/>
      <c r="C190" s="110"/>
      <c r="D190" s="104"/>
      <c r="E190" s="105"/>
      <c r="F190" s="105"/>
      <c r="G190" s="108" t="s">
        <v>3048</v>
      </c>
      <c r="H190" s="148" t="s">
        <v>917</v>
      </c>
      <c r="I190" s="146">
        <v>100</v>
      </c>
      <c r="J190" s="106">
        <v>0</v>
      </c>
      <c r="K190" s="106">
        <f t="shared" si="35"/>
        <v>100</v>
      </c>
      <c r="L190" s="30">
        <v>300</v>
      </c>
      <c r="M190" s="30"/>
      <c r="N190" s="130">
        <v>100</v>
      </c>
      <c r="O190" s="131">
        <v>0</v>
      </c>
      <c r="P190" s="132">
        <f t="shared" si="36"/>
        <v>100</v>
      </c>
    </row>
    <row r="191" spans="1:16">
      <c r="A191" s="108">
        <f t="shared" si="38"/>
        <v>167</v>
      </c>
      <c r="B191" s="108"/>
      <c r="C191" s="110"/>
      <c r="D191" s="104"/>
      <c r="E191" s="105"/>
      <c r="F191" s="105"/>
      <c r="G191" s="108" t="s">
        <v>919</v>
      </c>
      <c r="H191" s="148" t="s">
        <v>920</v>
      </c>
      <c r="I191" s="146">
        <v>150</v>
      </c>
      <c r="J191" s="106">
        <v>0</v>
      </c>
      <c r="K191" s="106">
        <f t="shared" si="35"/>
        <v>150</v>
      </c>
      <c r="L191" s="30">
        <v>500</v>
      </c>
      <c r="M191" s="30"/>
      <c r="N191" s="130">
        <v>150</v>
      </c>
      <c r="O191" s="131">
        <v>0</v>
      </c>
      <c r="P191" s="132">
        <f t="shared" si="36"/>
        <v>150</v>
      </c>
    </row>
    <row r="192" spans="1:16">
      <c r="A192" s="108">
        <f t="shared" si="38"/>
        <v>168</v>
      </c>
      <c r="B192" s="108"/>
      <c r="C192" s="110"/>
      <c r="D192" s="104"/>
      <c r="E192" s="105"/>
      <c r="F192" s="105"/>
      <c r="G192" s="108" t="s">
        <v>3049</v>
      </c>
      <c r="H192" s="148" t="s">
        <v>922</v>
      </c>
      <c r="I192" s="146">
        <v>200</v>
      </c>
      <c r="J192" s="106">
        <v>0</v>
      </c>
      <c r="K192" s="106">
        <f t="shared" si="35"/>
        <v>200</v>
      </c>
      <c r="L192" s="30"/>
      <c r="M192" s="30"/>
      <c r="N192" s="130">
        <v>200</v>
      </c>
      <c r="O192" s="131">
        <v>0</v>
      </c>
      <c r="P192" s="132">
        <f t="shared" si="36"/>
        <v>200</v>
      </c>
    </row>
    <row r="193" spans="1:16">
      <c r="A193" s="108">
        <f t="shared" si="38"/>
        <v>169</v>
      </c>
      <c r="B193" s="108"/>
      <c r="C193" s="110"/>
      <c r="D193" s="104"/>
      <c r="E193" s="105"/>
      <c r="F193" s="105"/>
      <c r="G193" s="108" t="s">
        <v>3050</v>
      </c>
      <c r="H193" s="148" t="s">
        <v>926</v>
      </c>
      <c r="I193" s="146">
        <v>100</v>
      </c>
      <c r="J193" s="106">
        <v>0</v>
      </c>
      <c r="K193" s="106">
        <f t="shared" si="35"/>
        <v>100</v>
      </c>
      <c r="L193" s="30">
        <v>300</v>
      </c>
      <c r="M193" s="30">
        <v>60</v>
      </c>
      <c r="N193" s="130">
        <v>100</v>
      </c>
      <c r="O193" s="131">
        <v>0</v>
      </c>
      <c r="P193" s="132">
        <f t="shared" si="36"/>
        <v>100</v>
      </c>
    </row>
    <row r="194" spans="1:16">
      <c r="A194" s="108">
        <f t="shared" si="38"/>
        <v>170</v>
      </c>
      <c r="B194" s="108"/>
      <c r="C194" s="110"/>
      <c r="D194" s="104"/>
      <c r="E194" s="105"/>
      <c r="F194" s="105"/>
      <c r="G194" s="108" t="s">
        <v>3051</v>
      </c>
      <c r="H194" s="148" t="s">
        <v>931</v>
      </c>
      <c r="I194" s="146">
        <v>100</v>
      </c>
      <c r="J194" s="106">
        <v>0</v>
      </c>
      <c r="K194" s="106">
        <f t="shared" si="35"/>
        <v>100</v>
      </c>
      <c r="L194" s="30">
        <v>200</v>
      </c>
      <c r="M194" s="30">
        <v>60</v>
      </c>
      <c r="N194" s="130">
        <v>100</v>
      </c>
      <c r="O194" s="131">
        <v>0</v>
      </c>
      <c r="P194" s="132">
        <f t="shared" si="36"/>
        <v>100</v>
      </c>
    </row>
    <row r="195" spans="1:16">
      <c r="A195" s="108">
        <f t="shared" si="38"/>
        <v>171</v>
      </c>
      <c r="B195" s="108"/>
      <c r="C195" s="110"/>
      <c r="D195" s="104"/>
      <c r="E195" s="105"/>
      <c r="F195" s="105"/>
      <c r="G195" s="108" t="s">
        <v>3052</v>
      </c>
      <c r="H195" s="148" t="s">
        <v>935</v>
      </c>
      <c r="I195" s="146">
        <v>100</v>
      </c>
      <c r="J195" s="106">
        <v>0</v>
      </c>
      <c r="K195" s="106">
        <f t="shared" si="35"/>
        <v>100</v>
      </c>
      <c r="L195" s="30">
        <v>300</v>
      </c>
      <c r="M195" s="30">
        <v>60</v>
      </c>
      <c r="N195" s="130">
        <v>100</v>
      </c>
      <c r="O195" s="131">
        <v>0</v>
      </c>
      <c r="P195" s="132">
        <f t="shared" si="36"/>
        <v>100</v>
      </c>
    </row>
    <row r="196" spans="1:16">
      <c r="A196" s="108">
        <f t="shared" si="38"/>
        <v>172</v>
      </c>
      <c r="B196" s="108" t="s">
        <v>928</v>
      </c>
      <c r="C196" s="110" t="s">
        <v>929</v>
      </c>
      <c r="D196" s="104">
        <v>50</v>
      </c>
      <c r="E196" s="105">
        <v>0</v>
      </c>
      <c r="F196" s="105">
        <f>D196</f>
        <v>50</v>
      </c>
      <c r="G196" s="108" t="s">
        <v>3053</v>
      </c>
      <c r="H196" s="148" t="s">
        <v>940</v>
      </c>
      <c r="I196" s="146">
        <v>100</v>
      </c>
      <c r="J196" s="106">
        <v>0</v>
      </c>
      <c r="K196" s="106">
        <f t="shared" si="35"/>
        <v>100</v>
      </c>
      <c r="L196" s="30">
        <v>200</v>
      </c>
      <c r="M196" s="30">
        <v>60</v>
      </c>
      <c r="N196" s="130">
        <v>100</v>
      </c>
      <c r="O196" s="131">
        <v>0</v>
      </c>
      <c r="P196" s="132">
        <f t="shared" si="36"/>
        <v>100</v>
      </c>
    </row>
    <row r="197" spans="1:16">
      <c r="A197" s="108">
        <f t="shared" si="38"/>
        <v>173</v>
      </c>
      <c r="B197" s="108"/>
      <c r="C197" s="103" t="s">
        <v>933</v>
      </c>
      <c r="D197" s="104"/>
      <c r="E197" s="105"/>
      <c r="F197" s="105"/>
      <c r="G197" s="147" t="s">
        <v>949</v>
      </c>
      <c r="H197" s="148" t="s">
        <v>929</v>
      </c>
      <c r="I197" s="146">
        <v>100</v>
      </c>
      <c r="J197" s="106">
        <v>0</v>
      </c>
      <c r="K197" s="106">
        <f t="shared" si="35"/>
        <v>100</v>
      </c>
      <c r="L197" s="30"/>
      <c r="M197" s="30"/>
      <c r="N197" s="130">
        <v>100</v>
      </c>
      <c r="O197" s="131">
        <v>0</v>
      </c>
      <c r="P197" s="132">
        <f t="shared" si="36"/>
        <v>100</v>
      </c>
    </row>
    <row r="198" spans="1:16">
      <c r="A198" s="108">
        <f t="shared" si="38"/>
        <v>174</v>
      </c>
      <c r="B198" s="108" t="s">
        <v>937</v>
      </c>
      <c r="C198" s="110" t="s">
        <v>938</v>
      </c>
      <c r="D198" s="104">
        <v>150</v>
      </c>
      <c r="E198" s="105">
        <v>0</v>
      </c>
      <c r="F198" s="105">
        <f>D198</f>
        <v>150</v>
      </c>
      <c r="G198" s="147" t="s">
        <v>951</v>
      </c>
      <c r="H198" s="148" t="s">
        <v>952</v>
      </c>
      <c r="I198" s="146">
        <v>200</v>
      </c>
      <c r="J198" s="106">
        <v>0</v>
      </c>
      <c r="K198" s="106">
        <f t="shared" si="35"/>
        <v>200</v>
      </c>
      <c r="L198" s="30"/>
      <c r="M198" s="30">
        <v>150</v>
      </c>
      <c r="N198" s="130">
        <v>200</v>
      </c>
      <c r="O198" s="131">
        <v>0</v>
      </c>
      <c r="P198" s="132">
        <f t="shared" si="36"/>
        <v>200</v>
      </c>
    </row>
    <row r="199" spans="1:16">
      <c r="A199" s="108">
        <f t="shared" si="38"/>
        <v>175</v>
      </c>
      <c r="B199" s="108" t="s">
        <v>947</v>
      </c>
      <c r="C199" s="110" t="s">
        <v>948</v>
      </c>
      <c r="D199" s="104">
        <v>100</v>
      </c>
      <c r="E199" s="105">
        <v>0</v>
      </c>
      <c r="F199" s="105">
        <f>D199</f>
        <v>100</v>
      </c>
      <c r="G199" s="147" t="s">
        <v>955</v>
      </c>
      <c r="H199" s="148" t="s">
        <v>956</v>
      </c>
      <c r="I199" s="146">
        <v>200</v>
      </c>
      <c r="J199" s="106">
        <v>0</v>
      </c>
      <c r="K199" s="106">
        <f t="shared" si="35"/>
        <v>200</v>
      </c>
      <c r="L199" s="30"/>
      <c r="M199" s="30">
        <v>200</v>
      </c>
      <c r="N199" s="130">
        <v>200</v>
      </c>
      <c r="O199" s="131">
        <v>0</v>
      </c>
      <c r="P199" s="132">
        <f t="shared" si="36"/>
        <v>200</v>
      </c>
    </row>
    <row r="200" spans="1:16">
      <c r="A200" s="108">
        <f t="shared" ref="A200:A203" si="39">A199+1</f>
        <v>176</v>
      </c>
      <c r="B200" s="108"/>
      <c r="C200" s="103" t="s">
        <v>950</v>
      </c>
      <c r="D200" s="104"/>
      <c r="E200" s="105"/>
      <c r="F200" s="105"/>
      <c r="G200" s="147" t="s">
        <v>958</v>
      </c>
      <c r="H200" s="148" t="s">
        <v>959</v>
      </c>
      <c r="I200" s="146">
        <v>150</v>
      </c>
      <c r="J200" s="106">
        <v>0</v>
      </c>
      <c r="K200" s="106">
        <f t="shared" si="35"/>
        <v>150</v>
      </c>
      <c r="L200" s="30"/>
      <c r="M200" s="30"/>
      <c r="N200" s="130">
        <v>150</v>
      </c>
      <c r="O200" s="131">
        <v>0</v>
      </c>
      <c r="P200" s="132">
        <f t="shared" si="36"/>
        <v>150</v>
      </c>
    </row>
    <row r="201" spans="1:16">
      <c r="A201" s="108">
        <f t="shared" si="39"/>
        <v>177</v>
      </c>
      <c r="B201" s="108" t="s">
        <v>953</v>
      </c>
      <c r="C201" s="110" t="s">
        <v>954</v>
      </c>
      <c r="D201" s="104">
        <v>50</v>
      </c>
      <c r="E201" s="105">
        <v>0</v>
      </c>
      <c r="F201" s="105">
        <f>D201</f>
        <v>50</v>
      </c>
      <c r="G201" s="147" t="s">
        <v>961</v>
      </c>
      <c r="H201" s="148" t="s">
        <v>962</v>
      </c>
      <c r="I201" s="146">
        <v>200</v>
      </c>
      <c r="J201" s="106">
        <v>0</v>
      </c>
      <c r="K201" s="106">
        <f t="shared" si="35"/>
        <v>200</v>
      </c>
      <c r="L201" s="30"/>
      <c r="M201" s="30"/>
      <c r="N201" s="130">
        <v>200</v>
      </c>
      <c r="O201" s="131">
        <v>0</v>
      </c>
      <c r="P201" s="132">
        <f t="shared" si="36"/>
        <v>200</v>
      </c>
    </row>
    <row r="202" spans="1:16">
      <c r="A202" s="108">
        <f t="shared" si="39"/>
        <v>178</v>
      </c>
      <c r="B202" s="102"/>
      <c r="C202" s="103" t="s">
        <v>957</v>
      </c>
      <c r="D202" s="104"/>
      <c r="E202" s="105"/>
      <c r="F202" s="105"/>
      <c r="G202" s="147" t="s">
        <v>964</v>
      </c>
      <c r="H202" s="148" t="s">
        <v>954</v>
      </c>
      <c r="I202" s="146">
        <v>100</v>
      </c>
      <c r="J202" s="106">
        <v>0</v>
      </c>
      <c r="K202" s="106">
        <f t="shared" si="35"/>
        <v>100</v>
      </c>
      <c r="L202" s="30"/>
      <c r="M202" s="30"/>
      <c r="N202" s="130">
        <v>100</v>
      </c>
      <c r="O202" s="131">
        <v>0</v>
      </c>
      <c r="P202" s="132">
        <f t="shared" si="36"/>
        <v>100</v>
      </c>
    </row>
    <row r="203" spans="1:16">
      <c r="A203" s="108">
        <f t="shared" si="39"/>
        <v>179</v>
      </c>
      <c r="B203" s="108"/>
      <c r="C203" s="103" t="s">
        <v>960</v>
      </c>
      <c r="D203" s="104"/>
      <c r="E203" s="105"/>
      <c r="F203" s="105"/>
      <c r="G203" s="147" t="s">
        <v>967</v>
      </c>
      <c r="H203" s="148" t="s">
        <v>968</v>
      </c>
      <c r="I203" s="146">
        <v>100</v>
      </c>
      <c r="J203" s="106">
        <v>0</v>
      </c>
      <c r="K203" s="106">
        <f t="shared" si="35"/>
        <v>100</v>
      </c>
      <c r="L203" s="30"/>
      <c r="M203" s="30"/>
      <c r="N203" s="130">
        <v>100</v>
      </c>
      <c r="O203" s="131">
        <v>0</v>
      </c>
      <c r="P203" s="132">
        <f t="shared" si="36"/>
        <v>100</v>
      </c>
    </row>
    <row r="204" spans="1:16" s="84" customFormat="1" ht="15.75">
      <c r="A204" s="108"/>
      <c r="B204" s="108" t="s">
        <v>55</v>
      </c>
      <c r="C204" s="110" t="s">
        <v>963</v>
      </c>
      <c r="D204" s="104">
        <v>150</v>
      </c>
      <c r="E204" s="105">
        <v>0</v>
      </c>
      <c r="F204" s="105">
        <f t="shared" ref="F204:F211" si="40">D204</f>
        <v>150</v>
      </c>
      <c r="G204" s="106"/>
      <c r="H204" s="107" t="s">
        <v>957</v>
      </c>
      <c r="I204" s="106"/>
      <c r="J204" s="106"/>
      <c r="K204" s="106"/>
      <c r="L204" s="30"/>
      <c r="M204" s="30"/>
      <c r="N204" s="130"/>
      <c r="O204" s="131"/>
      <c r="P204" s="132"/>
    </row>
    <row r="205" spans="1:16" ht="15.75">
      <c r="A205" s="159"/>
      <c r="B205" s="159" t="s">
        <v>965</v>
      </c>
      <c r="C205" s="160" t="s">
        <v>966</v>
      </c>
      <c r="D205" s="161">
        <v>150</v>
      </c>
      <c r="E205" s="162">
        <v>0</v>
      </c>
      <c r="F205" s="162">
        <f t="shared" si="40"/>
        <v>150</v>
      </c>
      <c r="G205" s="129"/>
      <c r="H205" s="163" t="s">
        <v>960</v>
      </c>
      <c r="I205" s="129"/>
      <c r="J205" s="129"/>
      <c r="K205" s="129"/>
      <c r="L205" s="129"/>
      <c r="M205" s="129"/>
      <c r="N205" s="130"/>
      <c r="O205" s="157"/>
      <c r="P205" s="158"/>
    </row>
    <row r="206" spans="1:16" ht="15.75">
      <c r="A206" s="108">
        <v>180</v>
      </c>
      <c r="B206" s="108" t="s">
        <v>1023</v>
      </c>
      <c r="C206" s="110" t="s">
        <v>1024</v>
      </c>
      <c r="D206" s="104">
        <v>150</v>
      </c>
      <c r="E206" s="105">
        <v>0</v>
      </c>
      <c r="F206" s="105">
        <f t="shared" si="40"/>
        <v>150</v>
      </c>
      <c r="G206" s="108" t="s">
        <v>3054</v>
      </c>
      <c r="H206" s="136" t="s">
        <v>3055</v>
      </c>
      <c r="I206" s="106">
        <v>180</v>
      </c>
      <c r="J206" s="106">
        <v>0</v>
      </c>
      <c r="K206" s="106">
        <f t="shared" ref="K206:K213" si="41">I206+J206</f>
        <v>180</v>
      </c>
      <c r="L206" s="30">
        <v>100</v>
      </c>
      <c r="M206" s="30">
        <v>100</v>
      </c>
      <c r="N206" s="130">
        <v>180</v>
      </c>
      <c r="O206" s="131">
        <v>0</v>
      </c>
      <c r="P206" s="132">
        <f t="shared" ref="P206:P213" si="42">O206+N206</f>
        <v>180</v>
      </c>
    </row>
    <row r="207" spans="1:16">
      <c r="A207" s="108">
        <f>A206+1</f>
        <v>181</v>
      </c>
      <c r="B207" s="108"/>
      <c r="C207" s="110"/>
      <c r="D207" s="104"/>
      <c r="E207" s="105"/>
      <c r="F207" s="105"/>
      <c r="G207" s="108" t="s">
        <v>55</v>
      </c>
      <c r="H207" s="110" t="s">
        <v>1027</v>
      </c>
      <c r="I207" s="106"/>
      <c r="J207" s="106"/>
      <c r="K207" s="106"/>
      <c r="L207" s="30"/>
      <c r="M207" s="30"/>
      <c r="N207" s="130">
        <v>100</v>
      </c>
      <c r="O207" s="131">
        <v>0</v>
      </c>
      <c r="P207" s="132">
        <f t="shared" si="42"/>
        <v>100</v>
      </c>
    </row>
    <row r="208" spans="1:16">
      <c r="A208" s="108">
        <f t="shared" ref="A208:A213" si="43">A207+1</f>
        <v>182</v>
      </c>
      <c r="B208" s="108" t="s">
        <v>1037</v>
      </c>
      <c r="C208" s="110" t="s">
        <v>1038</v>
      </c>
      <c r="D208" s="104">
        <v>50</v>
      </c>
      <c r="E208" s="105">
        <v>0</v>
      </c>
      <c r="F208" s="105">
        <f t="shared" si="40"/>
        <v>50</v>
      </c>
      <c r="G208" s="108" t="s">
        <v>1032</v>
      </c>
      <c r="H208" s="110" t="s">
        <v>966</v>
      </c>
      <c r="I208" s="106">
        <v>180</v>
      </c>
      <c r="J208" s="106">
        <v>0</v>
      </c>
      <c r="K208" s="106">
        <f t="shared" si="41"/>
        <v>180</v>
      </c>
      <c r="L208" s="30">
        <v>100</v>
      </c>
      <c r="M208" s="30">
        <v>350</v>
      </c>
      <c r="N208" s="130">
        <v>180</v>
      </c>
      <c r="O208" s="131">
        <v>0</v>
      </c>
      <c r="P208" s="132">
        <f t="shared" si="42"/>
        <v>180</v>
      </c>
    </row>
    <row r="209" spans="1:16">
      <c r="A209" s="108">
        <f t="shared" si="43"/>
        <v>183</v>
      </c>
      <c r="B209" s="108" t="s">
        <v>1025</v>
      </c>
      <c r="C209" s="110" t="s">
        <v>1026</v>
      </c>
      <c r="D209" s="104">
        <v>50</v>
      </c>
      <c r="E209" s="105">
        <v>0</v>
      </c>
      <c r="F209" s="105">
        <f t="shared" si="40"/>
        <v>50</v>
      </c>
      <c r="G209" s="108" t="s">
        <v>1035</v>
      </c>
      <c r="H209" s="110" t="s">
        <v>1024</v>
      </c>
      <c r="I209" s="106">
        <v>140</v>
      </c>
      <c r="J209" s="106">
        <v>0</v>
      </c>
      <c r="K209" s="106">
        <f t="shared" si="41"/>
        <v>140</v>
      </c>
      <c r="L209" s="30">
        <v>50</v>
      </c>
      <c r="M209" s="30">
        <v>250</v>
      </c>
      <c r="N209" s="130">
        <v>140</v>
      </c>
      <c r="O209" s="131">
        <v>0</v>
      </c>
      <c r="P209" s="132">
        <f t="shared" si="42"/>
        <v>140</v>
      </c>
    </row>
    <row r="210" spans="1:16">
      <c r="A210" s="108">
        <f t="shared" si="43"/>
        <v>184</v>
      </c>
      <c r="B210" s="108" t="s">
        <v>1030</v>
      </c>
      <c r="C210" s="110" t="s">
        <v>1031</v>
      </c>
      <c r="D210" s="104">
        <v>100</v>
      </c>
      <c r="E210" s="105">
        <v>0</v>
      </c>
      <c r="F210" s="105">
        <f t="shared" si="40"/>
        <v>100</v>
      </c>
      <c r="G210" s="108" t="s">
        <v>1037</v>
      </c>
      <c r="H210" s="110" t="s">
        <v>1038</v>
      </c>
      <c r="I210" s="106">
        <v>100</v>
      </c>
      <c r="J210" s="106">
        <v>0</v>
      </c>
      <c r="K210" s="106">
        <f t="shared" si="41"/>
        <v>100</v>
      </c>
      <c r="L210" s="30">
        <v>50</v>
      </c>
      <c r="M210" s="30">
        <v>50</v>
      </c>
      <c r="N210" s="130">
        <v>50</v>
      </c>
      <c r="O210" s="131">
        <v>0</v>
      </c>
      <c r="P210" s="132">
        <f t="shared" si="42"/>
        <v>50</v>
      </c>
    </row>
    <row r="211" spans="1:16">
      <c r="A211" s="108">
        <f t="shared" si="43"/>
        <v>185</v>
      </c>
      <c r="B211" s="108" t="s">
        <v>1033</v>
      </c>
      <c r="C211" s="110" t="s">
        <v>1034</v>
      </c>
      <c r="D211" s="104">
        <v>100</v>
      </c>
      <c r="E211" s="105">
        <v>0</v>
      </c>
      <c r="F211" s="105">
        <f t="shared" si="40"/>
        <v>100</v>
      </c>
      <c r="G211" s="108" t="s">
        <v>1025</v>
      </c>
      <c r="H211" s="110" t="s">
        <v>1026</v>
      </c>
      <c r="I211" s="106">
        <v>100</v>
      </c>
      <c r="J211" s="106">
        <v>0</v>
      </c>
      <c r="K211" s="106">
        <f t="shared" si="41"/>
        <v>100</v>
      </c>
      <c r="L211" s="30">
        <v>50</v>
      </c>
      <c r="M211" s="30">
        <v>50</v>
      </c>
      <c r="N211" s="130">
        <v>50</v>
      </c>
      <c r="O211" s="131">
        <v>0</v>
      </c>
      <c r="P211" s="132">
        <f t="shared" si="42"/>
        <v>50</v>
      </c>
    </row>
    <row r="212" spans="1:16" ht="14.25" customHeight="1">
      <c r="A212" s="108">
        <f t="shared" si="43"/>
        <v>186</v>
      </c>
      <c r="B212" s="108"/>
      <c r="C212" s="103" t="s">
        <v>1036</v>
      </c>
      <c r="D212" s="104"/>
      <c r="E212" s="105"/>
      <c r="F212" s="105"/>
      <c r="G212" s="108" t="s">
        <v>3056</v>
      </c>
      <c r="H212" s="110" t="s">
        <v>1031</v>
      </c>
      <c r="I212" s="106">
        <v>100</v>
      </c>
      <c r="J212" s="106">
        <v>0</v>
      </c>
      <c r="K212" s="106">
        <f t="shared" si="41"/>
        <v>100</v>
      </c>
      <c r="L212" s="30">
        <v>50</v>
      </c>
      <c r="M212" s="30">
        <v>50</v>
      </c>
      <c r="N212" s="130">
        <v>50</v>
      </c>
      <c r="O212" s="131">
        <v>0</v>
      </c>
      <c r="P212" s="132">
        <f t="shared" si="42"/>
        <v>50</v>
      </c>
    </row>
    <row r="213" spans="1:16" s="84" customFormat="1" ht="17.25" customHeight="1">
      <c r="A213" s="108">
        <f t="shared" si="43"/>
        <v>187</v>
      </c>
      <c r="B213" s="108" t="s">
        <v>1039</v>
      </c>
      <c r="C213" s="110" t="s">
        <v>1040</v>
      </c>
      <c r="D213" s="104">
        <v>200</v>
      </c>
      <c r="E213" s="105">
        <v>0</v>
      </c>
      <c r="F213" s="105">
        <f>D213</f>
        <v>200</v>
      </c>
      <c r="G213" s="108" t="s">
        <v>1033</v>
      </c>
      <c r="H213" s="110" t="s">
        <v>1044</v>
      </c>
      <c r="I213" s="106">
        <v>120</v>
      </c>
      <c r="J213" s="106">
        <v>0</v>
      </c>
      <c r="K213" s="106">
        <f t="shared" si="41"/>
        <v>120</v>
      </c>
      <c r="L213" s="30">
        <v>100</v>
      </c>
      <c r="M213" s="30">
        <v>120</v>
      </c>
      <c r="N213" s="130">
        <v>120</v>
      </c>
      <c r="O213" s="131">
        <v>0</v>
      </c>
      <c r="P213" s="132">
        <f t="shared" si="42"/>
        <v>120</v>
      </c>
    </row>
    <row r="214" spans="1:16" ht="15.75">
      <c r="A214" s="159"/>
      <c r="B214" s="159" t="s">
        <v>1137</v>
      </c>
      <c r="C214" s="160" t="s">
        <v>1138</v>
      </c>
      <c r="D214" s="161">
        <v>100</v>
      </c>
      <c r="E214" s="162">
        <v>0</v>
      </c>
      <c r="F214" s="162">
        <f>D214</f>
        <v>100</v>
      </c>
      <c r="G214" s="129"/>
      <c r="H214" s="163" t="s">
        <v>1036</v>
      </c>
      <c r="I214" s="129"/>
      <c r="J214" s="129"/>
      <c r="K214" s="129"/>
      <c r="L214" s="129"/>
      <c r="M214" s="129"/>
      <c r="N214" s="130"/>
      <c r="O214" s="157"/>
      <c r="P214" s="158"/>
    </row>
    <row r="215" spans="1:16" ht="15.75" customHeight="1">
      <c r="A215" s="108">
        <v>188</v>
      </c>
      <c r="B215" s="108"/>
      <c r="C215" s="103" t="s">
        <v>1043</v>
      </c>
      <c r="D215" s="104"/>
      <c r="E215" s="105"/>
      <c r="F215" s="105"/>
      <c r="G215" s="108" t="s">
        <v>1135</v>
      </c>
      <c r="H215" s="110" t="s">
        <v>1136</v>
      </c>
      <c r="I215" s="106">
        <v>250</v>
      </c>
      <c r="J215" s="106">
        <v>0</v>
      </c>
      <c r="K215" s="106">
        <f>I215+J215</f>
        <v>250</v>
      </c>
      <c r="L215" s="30">
        <v>150</v>
      </c>
      <c r="M215" s="30">
        <v>300</v>
      </c>
      <c r="N215" s="130">
        <v>250</v>
      </c>
      <c r="O215" s="131">
        <v>0</v>
      </c>
      <c r="P215" s="132">
        <f t="shared" ref="P215:P219" si="44">O215+N215</f>
        <v>250</v>
      </c>
    </row>
    <row r="216" spans="1:16" s="84" customFormat="1">
      <c r="A216" s="108">
        <f>A215+1</f>
        <v>189</v>
      </c>
      <c r="B216" s="109" t="s">
        <v>1133</v>
      </c>
      <c r="C216" s="110" t="s">
        <v>1134</v>
      </c>
      <c r="D216" s="104">
        <v>400</v>
      </c>
      <c r="E216" s="105">
        <v>0</v>
      </c>
      <c r="F216" s="105">
        <f>D216</f>
        <v>400</v>
      </c>
      <c r="G216" s="108" t="s">
        <v>1137</v>
      </c>
      <c r="H216" s="110" t="s">
        <v>1138</v>
      </c>
      <c r="I216" s="106">
        <v>110</v>
      </c>
      <c r="J216" s="106">
        <v>0</v>
      </c>
      <c r="K216" s="106">
        <f>I216+J216</f>
        <v>110</v>
      </c>
      <c r="L216" s="30">
        <v>110</v>
      </c>
      <c r="M216" s="30">
        <v>100</v>
      </c>
      <c r="N216" s="130">
        <v>110</v>
      </c>
      <c r="O216" s="131">
        <v>0</v>
      </c>
      <c r="P216" s="132">
        <f t="shared" si="44"/>
        <v>110</v>
      </c>
    </row>
    <row r="217" spans="1:16" s="84" customFormat="1">
      <c r="A217" s="108">
        <f>A216+1</f>
        <v>190</v>
      </c>
      <c r="B217" s="109"/>
      <c r="C217" s="110"/>
      <c r="D217" s="104"/>
      <c r="E217" s="105"/>
      <c r="F217" s="105"/>
      <c r="G217" s="108" t="s">
        <v>1139</v>
      </c>
      <c r="H217" s="110" t="s">
        <v>1140</v>
      </c>
      <c r="I217" s="106"/>
      <c r="J217" s="106"/>
      <c r="K217" s="106"/>
      <c r="L217" s="30"/>
      <c r="M217" s="30"/>
      <c r="N217" s="130">
        <v>100</v>
      </c>
      <c r="O217" s="131">
        <v>0</v>
      </c>
      <c r="P217" s="132">
        <f t="shared" si="44"/>
        <v>100</v>
      </c>
    </row>
    <row r="218" spans="1:16" s="84" customFormat="1">
      <c r="A218" s="108">
        <f>A217+1</f>
        <v>191</v>
      </c>
      <c r="B218" s="109"/>
      <c r="C218" s="110"/>
      <c r="D218" s="104"/>
      <c r="E218" s="105"/>
      <c r="F218" s="105"/>
      <c r="G218" s="108" t="s">
        <v>84</v>
      </c>
      <c r="H218" s="110" t="s">
        <v>1143</v>
      </c>
      <c r="I218" s="106"/>
      <c r="J218" s="106"/>
      <c r="K218" s="106"/>
      <c r="L218" s="30"/>
      <c r="M218" s="30"/>
      <c r="N218" s="130">
        <v>50</v>
      </c>
      <c r="O218" s="131">
        <v>0</v>
      </c>
      <c r="P218" s="132">
        <f t="shared" si="44"/>
        <v>50</v>
      </c>
    </row>
    <row r="219" spans="1:16" s="84" customFormat="1">
      <c r="A219" s="108">
        <f>A218+1</f>
        <v>192</v>
      </c>
      <c r="B219" s="109"/>
      <c r="C219" s="110"/>
      <c r="D219" s="104"/>
      <c r="E219" s="105"/>
      <c r="F219" s="105"/>
      <c r="G219" s="108" t="s">
        <v>1144</v>
      </c>
      <c r="H219" s="110" t="s">
        <v>1145</v>
      </c>
      <c r="I219" s="106"/>
      <c r="J219" s="106"/>
      <c r="K219" s="106"/>
      <c r="L219" s="30"/>
      <c r="M219" s="30"/>
      <c r="N219" s="130">
        <v>700</v>
      </c>
      <c r="O219" s="131">
        <v>0</v>
      </c>
      <c r="P219" s="132">
        <f t="shared" si="44"/>
        <v>700</v>
      </c>
    </row>
    <row r="220" spans="1:16" ht="15.75">
      <c r="A220" s="159"/>
      <c r="B220" s="164" t="s">
        <v>1141</v>
      </c>
      <c r="C220" s="160" t="s">
        <v>1142</v>
      </c>
      <c r="D220" s="161">
        <v>100</v>
      </c>
      <c r="E220" s="162">
        <v>0</v>
      </c>
      <c r="F220" s="162">
        <f>D220</f>
        <v>100</v>
      </c>
      <c r="G220" s="129"/>
      <c r="H220" s="163" t="s">
        <v>1043</v>
      </c>
      <c r="I220" s="129"/>
      <c r="J220" s="129"/>
      <c r="K220" s="129"/>
      <c r="L220" s="129"/>
      <c r="M220" s="129"/>
      <c r="N220" s="130"/>
      <c r="O220" s="157"/>
      <c r="P220" s="158"/>
    </row>
    <row r="221" spans="1:16">
      <c r="A221" s="108">
        <v>193</v>
      </c>
      <c r="B221" s="109"/>
      <c r="C221" s="110"/>
      <c r="D221" s="104"/>
      <c r="E221" s="105"/>
      <c r="F221" s="105"/>
      <c r="G221" s="112" t="s">
        <v>3057</v>
      </c>
      <c r="H221" s="110" t="s">
        <v>63</v>
      </c>
      <c r="I221" s="106">
        <v>350</v>
      </c>
      <c r="J221" s="106">
        <v>0</v>
      </c>
      <c r="K221" s="106">
        <f>I221+J221</f>
        <v>350</v>
      </c>
      <c r="L221" s="30">
        <v>100</v>
      </c>
      <c r="M221" s="30">
        <v>150</v>
      </c>
      <c r="N221" s="130">
        <v>350</v>
      </c>
      <c r="O221" s="131">
        <v>0</v>
      </c>
      <c r="P221" s="132">
        <f t="shared" ref="P221:P228" si="45">O221+N221</f>
        <v>350</v>
      </c>
    </row>
    <row r="222" spans="1:16">
      <c r="A222" s="108">
        <f>A221+1</f>
        <v>194</v>
      </c>
      <c r="B222" s="109"/>
      <c r="C222" s="110"/>
      <c r="D222" s="104"/>
      <c r="E222" s="105"/>
      <c r="F222" s="105"/>
      <c r="G222" s="112" t="s">
        <v>3058</v>
      </c>
      <c r="H222" s="110" t="s">
        <v>3059</v>
      </c>
      <c r="I222" s="106"/>
      <c r="J222" s="106"/>
      <c r="K222" s="106"/>
      <c r="L222" s="30"/>
      <c r="M222" s="30"/>
      <c r="N222" s="130">
        <v>100</v>
      </c>
      <c r="O222" s="131">
        <v>0</v>
      </c>
      <c r="P222" s="132">
        <f t="shared" si="45"/>
        <v>100</v>
      </c>
    </row>
    <row r="223" spans="1:16">
      <c r="A223" s="108">
        <f t="shared" ref="A223:A228" si="46">A222+1</f>
        <v>195</v>
      </c>
      <c r="B223" s="109" t="s">
        <v>1146</v>
      </c>
      <c r="C223" s="110" t="s">
        <v>1147</v>
      </c>
      <c r="D223" s="104">
        <v>1100</v>
      </c>
      <c r="E223" s="105">
        <v>0</v>
      </c>
      <c r="F223" s="105">
        <f>D223</f>
        <v>1100</v>
      </c>
      <c r="G223" s="112" t="s">
        <v>1151</v>
      </c>
      <c r="H223" s="110" t="s">
        <v>1152</v>
      </c>
      <c r="I223" s="106">
        <v>170</v>
      </c>
      <c r="J223" s="106">
        <v>0</v>
      </c>
      <c r="K223" s="106">
        <f>I223+J223</f>
        <v>170</v>
      </c>
      <c r="L223" s="30">
        <v>100</v>
      </c>
      <c r="M223" s="30">
        <v>100</v>
      </c>
      <c r="N223" s="130">
        <v>170</v>
      </c>
      <c r="O223" s="131">
        <v>0</v>
      </c>
      <c r="P223" s="132">
        <f t="shared" si="45"/>
        <v>170</v>
      </c>
    </row>
    <row r="224" spans="1:16">
      <c r="A224" s="108">
        <f t="shared" si="46"/>
        <v>196</v>
      </c>
      <c r="B224" s="109"/>
      <c r="C224" s="110"/>
      <c r="D224" s="104"/>
      <c r="E224" s="105"/>
      <c r="F224" s="105"/>
      <c r="G224" s="112" t="s">
        <v>64</v>
      </c>
      <c r="H224" s="110" t="s">
        <v>65</v>
      </c>
      <c r="I224" s="106"/>
      <c r="J224" s="106"/>
      <c r="K224" s="106"/>
      <c r="L224" s="30"/>
      <c r="M224" s="30"/>
      <c r="N224" s="130">
        <v>100</v>
      </c>
      <c r="O224" s="131">
        <v>0</v>
      </c>
      <c r="P224" s="132">
        <f t="shared" si="45"/>
        <v>100</v>
      </c>
    </row>
    <row r="225" spans="1:16" s="84" customFormat="1">
      <c r="A225" s="108">
        <f t="shared" si="46"/>
        <v>197</v>
      </c>
      <c r="B225" s="109" t="s">
        <v>1149</v>
      </c>
      <c r="C225" s="110" t="s">
        <v>1150</v>
      </c>
      <c r="D225" s="104">
        <v>50</v>
      </c>
      <c r="E225" s="105">
        <v>0</v>
      </c>
      <c r="F225" s="105">
        <f t="shared" ref="F225:F239" si="47">D225</f>
        <v>50</v>
      </c>
      <c r="G225" s="108" t="s">
        <v>1153</v>
      </c>
      <c r="H225" s="110" t="s">
        <v>1142</v>
      </c>
      <c r="I225" s="106">
        <v>100</v>
      </c>
      <c r="J225" s="106">
        <v>0</v>
      </c>
      <c r="K225" s="106">
        <f>I225+J225</f>
        <v>100</v>
      </c>
      <c r="L225" s="30">
        <v>150</v>
      </c>
      <c r="M225" s="30">
        <v>500</v>
      </c>
      <c r="N225" s="130">
        <v>150</v>
      </c>
      <c r="O225" s="131">
        <v>0</v>
      </c>
      <c r="P225" s="132">
        <f t="shared" si="45"/>
        <v>150</v>
      </c>
    </row>
    <row r="226" spans="1:16" s="84" customFormat="1">
      <c r="A226" s="108">
        <f t="shared" si="46"/>
        <v>198</v>
      </c>
      <c r="B226" s="109"/>
      <c r="C226" s="110"/>
      <c r="D226" s="104"/>
      <c r="E226" s="105"/>
      <c r="F226" s="105"/>
      <c r="G226" s="108" t="s">
        <v>82</v>
      </c>
      <c r="H226" s="110" t="s">
        <v>91</v>
      </c>
      <c r="I226" s="106"/>
      <c r="J226" s="106"/>
      <c r="K226" s="106"/>
      <c r="L226" s="30"/>
      <c r="M226" s="30"/>
      <c r="N226" s="130">
        <v>100</v>
      </c>
      <c r="O226" s="131">
        <v>0</v>
      </c>
      <c r="P226" s="132">
        <f t="shared" si="45"/>
        <v>100</v>
      </c>
    </row>
    <row r="227" spans="1:16" s="84" customFormat="1">
      <c r="A227" s="108">
        <f t="shared" si="46"/>
        <v>199</v>
      </c>
      <c r="B227" s="109"/>
      <c r="C227" s="110"/>
      <c r="D227" s="104"/>
      <c r="E227" s="105"/>
      <c r="F227" s="105"/>
      <c r="G227" s="112" t="s">
        <v>3060</v>
      </c>
      <c r="H227" s="110" t="s">
        <v>3061</v>
      </c>
      <c r="I227" s="106"/>
      <c r="J227" s="106"/>
      <c r="K227" s="106"/>
      <c r="L227" s="30"/>
      <c r="M227" s="30"/>
      <c r="N227" s="130">
        <v>100</v>
      </c>
      <c r="O227" s="131">
        <v>0</v>
      </c>
      <c r="P227" s="132">
        <f t="shared" si="45"/>
        <v>100</v>
      </c>
    </row>
    <row r="228" spans="1:16" s="84" customFormat="1">
      <c r="A228" s="108">
        <f t="shared" si="46"/>
        <v>200</v>
      </c>
      <c r="B228" s="109"/>
      <c r="C228" s="110"/>
      <c r="D228" s="104"/>
      <c r="E228" s="105"/>
      <c r="F228" s="105"/>
      <c r="G228" s="112" t="s">
        <v>1156</v>
      </c>
      <c r="H228" s="110" t="s">
        <v>1157</v>
      </c>
      <c r="I228" s="106"/>
      <c r="J228" s="106"/>
      <c r="K228" s="106"/>
      <c r="L228" s="30"/>
      <c r="M228" s="30"/>
      <c r="N228" s="130">
        <v>400</v>
      </c>
      <c r="O228" s="131">
        <v>0</v>
      </c>
      <c r="P228" s="132">
        <f t="shared" si="45"/>
        <v>400</v>
      </c>
    </row>
    <row r="229" spans="1:16" ht="15.75">
      <c r="A229" s="159"/>
      <c r="B229" s="164" t="s">
        <v>3062</v>
      </c>
      <c r="C229" s="160" t="s">
        <v>3063</v>
      </c>
      <c r="D229" s="161">
        <v>50</v>
      </c>
      <c r="E229" s="162">
        <v>0</v>
      </c>
      <c r="F229" s="162">
        <f t="shared" si="47"/>
        <v>50</v>
      </c>
      <c r="G229" s="159"/>
      <c r="H229" s="163" t="s">
        <v>1176</v>
      </c>
      <c r="I229" s="129"/>
      <c r="J229" s="129"/>
      <c r="K229" s="129"/>
      <c r="L229" s="129"/>
      <c r="M229" s="129"/>
      <c r="N229" s="130"/>
      <c r="O229" s="157"/>
      <c r="P229" s="158"/>
    </row>
    <row r="230" spans="1:16">
      <c r="A230" s="108">
        <v>201</v>
      </c>
      <c r="B230" s="109" t="s">
        <v>1154</v>
      </c>
      <c r="C230" s="110" t="s">
        <v>1155</v>
      </c>
      <c r="D230" s="104">
        <v>100</v>
      </c>
      <c r="E230" s="105">
        <v>0</v>
      </c>
      <c r="F230" s="105">
        <f t="shared" si="47"/>
        <v>100</v>
      </c>
      <c r="G230" s="111" t="s">
        <v>3064</v>
      </c>
      <c r="H230" s="115" t="s">
        <v>3065</v>
      </c>
      <c r="I230" s="106">
        <v>260</v>
      </c>
      <c r="J230" s="106">
        <v>0</v>
      </c>
      <c r="K230" s="106">
        <f t="shared" ref="K230:K241" si="48">I230+J230</f>
        <v>260</v>
      </c>
      <c r="L230" s="30">
        <v>150</v>
      </c>
      <c r="M230" s="30">
        <v>200</v>
      </c>
      <c r="N230" s="130">
        <v>260</v>
      </c>
      <c r="O230" s="131">
        <v>0</v>
      </c>
      <c r="P230" s="132">
        <f t="shared" ref="P230:P241" si="49">O230+N230</f>
        <v>260</v>
      </c>
    </row>
    <row r="231" spans="1:16">
      <c r="A231" s="108">
        <f>A230+1</f>
        <v>202</v>
      </c>
      <c r="B231" s="109"/>
      <c r="C231" s="110"/>
      <c r="D231" s="104"/>
      <c r="E231" s="105"/>
      <c r="F231" s="105"/>
      <c r="G231" s="109" t="s">
        <v>53</v>
      </c>
      <c r="H231" s="110" t="s">
        <v>126</v>
      </c>
      <c r="I231" s="106"/>
      <c r="J231" s="106"/>
      <c r="K231" s="106"/>
      <c r="L231" s="30"/>
      <c r="M231" s="30"/>
      <c r="N231" s="130">
        <v>150</v>
      </c>
      <c r="O231" s="131">
        <v>0</v>
      </c>
      <c r="P231" s="132">
        <f t="shared" si="49"/>
        <v>150</v>
      </c>
    </row>
    <row r="232" spans="1:16">
      <c r="A232" s="108">
        <f t="shared" ref="A232:A241" si="50">A231+1</f>
        <v>203</v>
      </c>
      <c r="B232" s="109" t="s">
        <v>53</v>
      </c>
      <c r="C232" s="110" t="s">
        <v>3066</v>
      </c>
      <c r="D232" s="104">
        <v>250</v>
      </c>
      <c r="E232" s="105">
        <v>0</v>
      </c>
      <c r="F232" s="105">
        <f t="shared" si="47"/>
        <v>250</v>
      </c>
      <c r="G232" s="108" t="s">
        <v>3067</v>
      </c>
      <c r="H232" s="110" t="s">
        <v>1150</v>
      </c>
      <c r="I232" s="106">
        <v>100</v>
      </c>
      <c r="J232" s="106">
        <v>0</v>
      </c>
      <c r="K232" s="106">
        <f t="shared" si="48"/>
        <v>100</v>
      </c>
      <c r="L232" s="30">
        <v>50</v>
      </c>
      <c r="M232" s="30">
        <v>50</v>
      </c>
      <c r="N232" s="130">
        <v>100</v>
      </c>
      <c r="O232" s="131">
        <v>0</v>
      </c>
      <c r="P232" s="132">
        <f t="shared" si="49"/>
        <v>100</v>
      </c>
    </row>
    <row r="233" spans="1:16">
      <c r="A233" s="108">
        <f t="shared" si="50"/>
        <v>204</v>
      </c>
      <c r="B233" s="109" t="s">
        <v>1177</v>
      </c>
      <c r="C233" s="110" t="s">
        <v>1178</v>
      </c>
      <c r="D233" s="104">
        <v>100</v>
      </c>
      <c r="E233" s="105">
        <v>0</v>
      </c>
      <c r="F233" s="105">
        <f t="shared" si="47"/>
        <v>100</v>
      </c>
      <c r="G233" s="108" t="s">
        <v>3068</v>
      </c>
      <c r="H233" s="110" t="s">
        <v>3063</v>
      </c>
      <c r="I233" s="106">
        <v>110</v>
      </c>
      <c r="J233" s="106">
        <v>0</v>
      </c>
      <c r="K233" s="106">
        <f t="shared" si="48"/>
        <v>110</v>
      </c>
      <c r="L233" s="30">
        <v>100</v>
      </c>
      <c r="M233" s="30">
        <v>50</v>
      </c>
      <c r="N233" s="130">
        <v>110</v>
      </c>
      <c r="O233" s="131">
        <v>0</v>
      </c>
      <c r="P233" s="132">
        <f t="shared" si="49"/>
        <v>110</v>
      </c>
    </row>
    <row r="234" spans="1:16">
      <c r="A234" s="108">
        <f t="shared" si="50"/>
        <v>205</v>
      </c>
      <c r="B234" s="109" t="s">
        <v>3069</v>
      </c>
      <c r="C234" s="110" t="s">
        <v>1180</v>
      </c>
      <c r="D234" s="104">
        <v>100</v>
      </c>
      <c r="E234" s="105">
        <v>0</v>
      </c>
      <c r="F234" s="105">
        <f t="shared" si="47"/>
        <v>100</v>
      </c>
      <c r="G234" s="108" t="s">
        <v>3070</v>
      </c>
      <c r="H234" s="110" t="s">
        <v>1178</v>
      </c>
      <c r="I234" s="106">
        <v>130</v>
      </c>
      <c r="J234" s="106">
        <v>0</v>
      </c>
      <c r="K234" s="106">
        <f t="shared" si="48"/>
        <v>130</v>
      </c>
      <c r="L234" s="30"/>
      <c r="M234" s="30">
        <v>50</v>
      </c>
      <c r="N234" s="130">
        <v>130</v>
      </c>
      <c r="O234" s="131">
        <v>0</v>
      </c>
      <c r="P234" s="132">
        <f t="shared" si="49"/>
        <v>130</v>
      </c>
    </row>
    <row r="235" spans="1:16">
      <c r="A235" s="108">
        <f t="shared" si="50"/>
        <v>206</v>
      </c>
      <c r="B235" s="109" t="s">
        <v>1183</v>
      </c>
      <c r="C235" s="110" t="s">
        <v>3071</v>
      </c>
      <c r="D235" s="104">
        <v>100</v>
      </c>
      <c r="E235" s="105">
        <v>0</v>
      </c>
      <c r="F235" s="105">
        <f t="shared" si="47"/>
        <v>100</v>
      </c>
      <c r="G235" s="108" t="s">
        <v>3072</v>
      </c>
      <c r="H235" s="110" t="s">
        <v>1155</v>
      </c>
      <c r="I235" s="106">
        <v>120</v>
      </c>
      <c r="J235" s="106">
        <v>0</v>
      </c>
      <c r="K235" s="106">
        <f t="shared" si="48"/>
        <v>120</v>
      </c>
      <c r="L235" s="30">
        <v>100</v>
      </c>
      <c r="M235" s="30">
        <v>100</v>
      </c>
      <c r="N235" s="130">
        <v>120</v>
      </c>
      <c r="O235" s="131">
        <v>0</v>
      </c>
      <c r="P235" s="132">
        <f t="shared" si="49"/>
        <v>120</v>
      </c>
    </row>
    <row r="236" spans="1:16">
      <c r="A236" s="108">
        <f t="shared" si="50"/>
        <v>207</v>
      </c>
      <c r="B236" s="109" t="s">
        <v>3073</v>
      </c>
      <c r="C236" s="110" t="s">
        <v>135</v>
      </c>
      <c r="D236" s="104">
        <v>150</v>
      </c>
      <c r="E236" s="105">
        <v>0</v>
      </c>
      <c r="F236" s="105">
        <f t="shared" si="47"/>
        <v>150</v>
      </c>
      <c r="G236" s="108" t="s">
        <v>1179</v>
      </c>
      <c r="H236" s="110" t="s">
        <v>1180</v>
      </c>
      <c r="I236" s="106">
        <v>160</v>
      </c>
      <c r="J236" s="106">
        <v>0</v>
      </c>
      <c r="K236" s="106">
        <f t="shared" si="48"/>
        <v>160</v>
      </c>
      <c r="L236" s="30"/>
      <c r="M236" s="30">
        <v>100</v>
      </c>
      <c r="N236" s="130">
        <v>160</v>
      </c>
      <c r="O236" s="131">
        <v>0</v>
      </c>
      <c r="P236" s="132">
        <f t="shared" si="49"/>
        <v>160</v>
      </c>
    </row>
    <row r="237" spans="1:16">
      <c r="A237" s="108">
        <f t="shared" si="50"/>
        <v>208</v>
      </c>
      <c r="B237" s="109" t="s">
        <v>3074</v>
      </c>
      <c r="C237" s="110" t="s">
        <v>3075</v>
      </c>
      <c r="D237" s="104">
        <v>250</v>
      </c>
      <c r="E237" s="105">
        <v>0</v>
      </c>
      <c r="F237" s="105">
        <f t="shared" si="47"/>
        <v>250</v>
      </c>
      <c r="G237" s="109" t="s">
        <v>1183</v>
      </c>
      <c r="H237" s="110" t="s">
        <v>3071</v>
      </c>
      <c r="I237" s="106">
        <v>130</v>
      </c>
      <c r="J237" s="106">
        <v>0</v>
      </c>
      <c r="K237" s="106">
        <f t="shared" si="48"/>
        <v>130</v>
      </c>
      <c r="L237" s="30">
        <v>100</v>
      </c>
      <c r="M237" s="30">
        <v>40</v>
      </c>
      <c r="N237" s="130">
        <v>100</v>
      </c>
      <c r="O237" s="131">
        <v>0</v>
      </c>
      <c r="P237" s="132">
        <f t="shared" si="49"/>
        <v>100</v>
      </c>
    </row>
    <row r="238" spans="1:16">
      <c r="A238" s="108">
        <f t="shared" si="50"/>
        <v>209</v>
      </c>
      <c r="B238" s="109"/>
      <c r="C238" s="110"/>
      <c r="D238" s="104"/>
      <c r="E238" s="105"/>
      <c r="F238" s="105"/>
      <c r="G238" s="108" t="s">
        <v>134</v>
      </c>
      <c r="H238" s="110" t="s">
        <v>135</v>
      </c>
      <c r="I238" s="106">
        <v>200</v>
      </c>
      <c r="J238" s="106">
        <v>0</v>
      </c>
      <c r="K238" s="106">
        <f t="shared" si="48"/>
        <v>200</v>
      </c>
      <c r="L238" s="30">
        <v>100</v>
      </c>
      <c r="M238" s="30">
        <v>100</v>
      </c>
      <c r="N238" s="130">
        <v>100</v>
      </c>
      <c r="O238" s="131">
        <v>0</v>
      </c>
      <c r="P238" s="132">
        <f t="shared" si="49"/>
        <v>100</v>
      </c>
    </row>
    <row r="239" spans="1:16">
      <c r="A239" s="108">
        <f t="shared" si="50"/>
        <v>210</v>
      </c>
      <c r="B239" s="109" t="s">
        <v>1181</v>
      </c>
      <c r="C239" s="110" t="s">
        <v>1182</v>
      </c>
      <c r="D239" s="104">
        <v>200</v>
      </c>
      <c r="E239" s="105">
        <v>0</v>
      </c>
      <c r="F239" s="105">
        <f t="shared" si="47"/>
        <v>200</v>
      </c>
      <c r="G239" s="165" t="s">
        <v>3076</v>
      </c>
      <c r="H239" s="110" t="s">
        <v>3075</v>
      </c>
      <c r="I239" s="106">
        <v>330</v>
      </c>
      <c r="J239" s="106">
        <v>0</v>
      </c>
      <c r="K239" s="106">
        <f t="shared" si="48"/>
        <v>330</v>
      </c>
      <c r="L239" s="30">
        <v>300</v>
      </c>
      <c r="M239" s="30">
        <v>200</v>
      </c>
      <c r="N239" s="130">
        <v>330</v>
      </c>
      <c r="O239" s="131">
        <v>0</v>
      </c>
      <c r="P239" s="132">
        <f t="shared" si="49"/>
        <v>330</v>
      </c>
    </row>
    <row r="240" spans="1:16">
      <c r="A240" s="108">
        <f t="shared" si="50"/>
        <v>211</v>
      </c>
      <c r="B240" s="108"/>
      <c r="C240" s="103" t="s">
        <v>1185</v>
      </c>
      <c r="D240" s="104"/>
      <c r="E240" s="105"/>
      <c r="F240" s="105"/>
      <c r="G240" s="109" t="s">
        <v>1181</v>
      </c>
      <c r="H240" s="110" t="s">
        <v>1182</v>
      </c>
      <c r="I240" s="106">
        <v>200</v>
      </c>
      <c r="J240" s="106">
        <v>0</v>
      </c>
      <c r="K240" s="106">
        <f t="shared" si="48"/>
        <v>200</v>
      </c>
      <c r="L240" s="30">
        <v>100</v>
      </c>
      <c r="M240" s="30">
        <v>150</v>
      </c>
      <c r="N240" s="130">
        <v>150</v>
      </c>
      <c r="O240" s="131">
        <v>0</v>
      </c>
      <c r="P240" s="132">
        <f t="shared" si="49"/>
        <v>150</v>
      </c>
    </row>
    <row r="241" spans="1:16" s="84" customFormat="1">
      <c r="A241" s="108">
        <f t="shared" si="50"/>
        <v>212</v>
      </c>
      <c r="B241" s="109" t="s">
        <v>1210</v>
      </c>
      <c r="C241" s="110" t="s">
        <v>1211</v>
      </c>
      <c r="D241" s="104">
        <v>100</v>
      </c>
      <c r="E241" s="105">
        <v>0</v>
      </c>
      <c r="F241" s="105">
        <f t="shared" ref="F241:F264" si="51">D241</f>
        <v>100</v>
      </c>
      <c r="G241" s="109" t="s">
        <v>1188</v>
      </c>
      <c r="H241" s="110" t="s">
        <v>1189</v>
      </c>
      <c r="I241" s="106">
        <v>100</v>
      </c>
      <c r="J241" s="106">
        <v>0</v>
      </c>
      <c r="K241" s="106">
        <f t="shared" si="48"/>
        <v>100</v>
      </c>
      <c r="L241" s="30">
        <v>50</v>
      </c>
      <c r="M241" s="30">
        <v>50</v>
      </c>
      <c r="N241" s="130">
        <v>100</v>
      </c>
      <c r="O241" s="131">
        <v>0</v>
      </c>
      <c r="P241" s="132">
        <f t="shared" si="49"/>
        <v>100</v>
      </c>
    </row>
    <row r="242" spans="1:16" ht="15.75">
      <c r="A242" s="159"/>
      <c r="B242" s="164" t="s">
        <v>1230</v>
      </c>
      <c r="C242" s="160" t="s">
        <v>1231</v>
      </c>
      <c r="D242" s="161">
        <v>100</v>
      </c>
      <c r="E242" s="162">
        <v>0</v>
      </c>
      <c r="F242" s="162">
        <f t="shared" si="51"/>
        <v>100</v>
      </c>
      <c r="G242" s="129"/>
      <c r="H242" s="163" t="s">
        <v>1185</v>
      </c>
      <c r="I242" s="129"/>
      <c r="J242" s="129"/>
      <c r="K242" s="129"/>
      <c r="L242" s="129"/>
      <c r="M242" s="129"/>
      <c r="N242" s="130"/>
      <c r="O242" s="157"/>
      <c r="P242" s="158"/>
    </row>
    <row r="243" spans="1:16">
      <c r="A243" s="108">
        <v>213</v>
      </c>
      <c r="B243" s="109" t="s">
        <v>1186</v>
      </c>
      <c r="C243" s="110" t="s">
        <v>1187</v>
      </c>
      <c r="D243" s="104">
        <v>100</v>
      </c>
      <c r="E243" s="105">
        <v>0</v>
      </c>
      <c r="F243" s="105">
        <f t="shared" si="51"/>
        <v>100</v>
      </c>
      <c r="G243" s="109" t="s">
        <v>1210</v>
      </c>
      <c r="H243" s="110" t="s">
        <v>1211</v>
      </c>
      <c r="I243" s="106">
        <v>100</v>
      </c>
      <c r="J243" s="106">
        <v>0</v>
      </c>
      <c r="K243" s="106">
        <f t="shared" ref="K243:K267" si="52">I243+J243</f>
        <v>100</v>
      </c>
      <c r="L243" s="30">
        <v>50</v>
      </c>
      <c r="M243" s="30">
        <v>120</v>
      </c>
      <c r="N243" s="130">
        <v>100</v>
      </c>
      <c r="O243" s="131">
        <v>0</v>
      </c>
      <c r="P243" s="132">
        <f t="shared" ref="P243:P270" si="53">O243+N243</f>
        <v>100</v>
      </c>
    </row>
    <row r="244" spans="1:16">
      <c r="A244" s="108">
        <f>A243+1</f>
        <v>214</v>
      </c>
      <c r="B244" s="109" t="s">
        <v>1208</v>
      </c>
      <c r="C244" s="110" t="s">
        <v>1209</v>
      </c>
      <c r="D244" s="104">
        <v>100</v>
      </c>
      <c r="E244" s="105">
        <v>0</v>
      </c>
      <c r="F244" s="105">
        <f t="shared" si="51"/>
        <v>100</v>
      </c>
      <c r="G244" s="109" t="s">
        <v>1212</v>
      </c>
      <c r="H244" s="110" t="s">
        <v>1213</v>
      </c>
      <c r="I244" s="106">
        <v>170</v>
      </c>
      <c r="J244" s="106">
        <v>0</v>
      </c>
      <c r="K244" s="106">
        <f t="shared" si="52"/>
        <v>170</v>
      </c>
      <c r="L244" s="30">
        <v>100</v>
      </c>
      <c r="M244" s="30">
        <v>100</v>
      </c>
      <c r="N244" s="130">
        <v>100</v>
      </c>
      <c r="O244" s="131">
        <v>0</v>
      </c>
      <c r="P244" s="132">
        <v>100</v>
      </c>
    </row>
    <row r="245" spans="1:16">
      <c r="A245" s="108">
        <f t="shared" ref="A245:A270" si="54">A244+1</f>
        <v>215</v>
      </c>
      <c r="B245" s="109" t="s">
        <v>57</v>
      </c>
      <c r="C245" s="110" t="s">
        <v>58</v>
      </c>
      <c r="D245" s="104">
        <v>100</v>
      </c>
      <c r="E245" s="105">
        <v>0</v>
      </c>
      <c r="F245" s="105">
        <f t="shared" si="51"/>
        <v>100</v>
      </c>
      <c r="G245" s="109" t="s">
        <v>59</v>
      </c>
      <c r="H245" s="110" t="s">
        <v>60</v>
      </c>
      <c r="I245" s="106">
        <v>160</v>
      </c>
      <c r="J245" s="106">
        <v>0</v>
      </c>
      <c r="K245" s="106">
        <f t="shared" si="52"/>
        <v>160</v>
      </c>
      <c r="L245" s="30">
        <v>100</v>
      </c>
      <c r="M245" s="30">
        <v>100</v>
      </c>
      <c r="N245" s="130">
        <v>100</v>
      </c>
      <c r="O245" s="131">
        <v>0</v>
      </c>
      <c r="P245" s="132">
        <f t="shared" si="53"/>
        <v>100</v>
      </c>
    </row>
    <row r="246" spans="1:16">
      <c r="A246" s="108">
        <f t="shared" si="54"/>
        <v>216</v>
      </c>
      <c r="B246" s="109"/>
      <c r="C246" s="110"/>
      <c r="D246" s="104"/>
      <c r="E246" s="105"/>
      <c r="F246" s="105"/>
      <c r="G246" s="109" t="s">
        <v>3077</v>
      </c>
      <c r="H246" s="110" t="s">
        <v>3078</v>
      </c>
      <c r="I246" s="106"/>
      <c r="J246" s="106"/>
      <c r="K246" s="106"/>
      <c r="L246" s="30"/>
      <c r="M246" s="30"/>
      <c r="N246" s="130">
        <v>50</v>
      </c>
      <c r="O246" s="131">
        <v>0</v>
      </c>
      <c r="P246" s="132">
        <f t="shared" si="53"/>
        <v>50</v>
      </c>
    </row>
    <row r="247" spans="1:16">
      <c r="A247" s="108">
        <f t="shared" si="54"/>
        <v>217</v>
      </c>
      <c r="B247" s="109" t="s">
        <v>1214</v>
      </c>
      <c r="C247" s="110" t="s">
        <v>1215</v>
      </c>
      <c r="D247" s="104">
        <v>150</v>
      </c>
      <c r="E247" s="105">
        <v>0</v>
      </c>
      <c r="F247" s="105">
        <f t="shared" si="51"/>
        <v>150</v>
      </c>
      <c r="G247" s="109" t="s">
        <v>1218</v>
      </c>
      <c r="H247" s="110" t="s">
        <v>1219</v>
      </c>
      <c r="I247" s="106">
        <v>160</v>
      </c>
      <c r="J247" s="106">
        <v>0</v>
      </c>
      <c r="K247" s="106">
        <f t="shared" si="52"/>
        <v>160</v>
      </c>
      <c r="L247" s="30">
        <v>100</v>
      </c>
      <c r="M247" s="30">
        <v>120</v>
      </c>
      <c r="N247" s="130">
        <v>100</v>
      </c>
      <c r="O247" s="131">
        <v>0</v>
      </c>
      <c r="P247" s="132">
        <v>100</v>
      </c>
    </row>
    <row r="248" spans="1:16">
      <c r="A248" s="108">
        <f t="shared" si="54"/>
        <v>218</v>
      </c>
      <c r="B248" s="109" t="s">
        <v>59</v>
      </c>
      <c r="C248" s="110" t="s">
        <v>60</v>
      </c>
      <c r="D248" s="104">
        <v>150</v>
      </c>
      <c r="E248" s="105">
        <v>0</v>
      </c>
      <c r="F248" s="105">
        <f t="shared" si="51"/>
        <v>150</v>
      </c>
      <c r="G248" s="109" t="s">
        <v>1220</v>
      </c>
      <c r="H248" s="110" t="s">
        <v>1221</v>
      </c>
      <c r="I248" s="106">
        <v>110</v>
      </c>
      <c r="J248" s="106">
        <v>0</v>
      </c>
      <c r="K248" s="106">
        <f t="shared" si="52"/>
        <v>110</v>
      </c>
      <c r="L248" s="30">
        <v>100</v>
      </c>
      <c r="M248" s="30">
        <v>120</v>
      </c>
      <c r="N248" s="130">
        <v>100</v>
      </c>
      <c r="O248" s="131">
        <v>0</v>
      </c>
      <c r="P248" s="132">
        <f t="shared" si="53"/>
        <v>100</v>
      </c>
    </row>
    <row r="249" spans="1:16">
      <c r="A249" s="108">
        <f t="shared" si="54"/>
        <v>219</v>
      </c>
      <c r="B249" s="109" t="s">
        <v>1216</v>
      </c>
      <c r="C249" s="110" t="s">
        <v>1217</v>
      </c>
      <c r="D249" s="104">
        <v>200</v>
      </c>
      <c r="E249" s="105">
        <v>0</v>
      </c>
      <c r="F249" s="105">
        <f t="shared" si="51"/>
        <v>200</v>
      </c>
      <c r="G249" s="109" t="s">
        <v>1224</v>
      </c>
      <c r="H249" s="110" t="s">
        <v>1225</v>
      </c>
      <c r="I249" s="106">
        <v>140</v>
      </c>
      <c r="J249" s="106">
        <v>0</v>
      </c>
      <c r="K249" s="106">
        <f t="shared" si="52"/>
        <v>140</v>
      </c>
      <c r="L249" s="30">
        <v>100</v>
      </c>
      <c r="M249" s="30">
        <v>100</v>
      </c>
      <c r="N249" s="130">
        <v>100</v>
      </c>
      <c r="O249" s="131">
        <v>0</v>
      </c>
      <c r="P249" s="132">
        <f t="shared" si="53"/>
        <v>100</v>
      </c>
    </row>
    <row r="250" spans="1:16">
      <c r="A250" s="108">
        <f t="shared" si="54"/>
        <v>220</v>
      </c>
      <c r="B250" s="109"/>
      <c r="C250" s="110"/>
      <c r="D250" s="104"/>
      <c r="E250" s="105"/>
      <c r="F250" s="105"/>
      <c r="G250" s="109" t="s">
        <v>3079</v>
      </c>
      <c r="H250" s="110" t="s">
        <v>3080</v>
      </c>
      <c r="I250" s="106"/>
      <c r="J250" s="106"/>
      <c r="K250" s="106"/>
      <c r="L250" s="30"/>
      <c r="M250" s="30"/>
      <c r="N250" s="130">
        <v>50</v>
      </c>
      <c r="O250" s="131">
        <v>0</v>
      </c>
      <c r="P250" s="132">
        <f t="shared" si="53"/>
        <v>50</v>
      </c>
    </row>
    <row r="251" spans="1:16">
      <c r="A251" s="108">
        <f t="shared" si="54"/>
        <v>221</v>
      </c>
      <c r="B251" s="109" t="s">
        <v>1222</v>
      </c>
      <c r="C251" s="110" t="s">
        <v>1223</v>
      </c>
      <c r="D251" s="104">
        <v>100</v>
      </c>
      <c r="E251" s="105">
        <v>0</v>
      </c>
      <c r="F251" s="105">
        <f t="shared" si="51"/>
        <v>100</v>
      </c>
      <c r="G251" s="109" t="s">
        <v>1226</v>
      </c>
      <c r="H251" s="110" t="s">
        <v>1227</v>
      </c>
      <c r="I251" s="106">
        <v>140</v>
      </c>
      <c r="J251" s="106">
        <v>0</v>
      </c>
      <c r="K251" s="106">
        <f t="shared" si="52"/>
        <v>140</v>
      </c>
      <c r="L251" s="30">
        <v>100</v>
      </c>
      <c r="M251" s="30">
        <v>100</v>
      </c>
      <c r="N251" s="130">
        <v>100</v>
      </c>
      <c r="O251" s="131">
        <v>0</v>
      </c>
      <c r="P251" s="132">
        <f t="shared" si="53"/>
        <v>100</v>
      </c>
    </row>
    <row r="252" spans="1:16">
      <c r="A252" s="108">
        <f t="shared" si="54"/>
        <v>222</v>
      </c>
      <c r="B252" s="109"/>
      <c r="C252" s="110"/>
      <c r="D252" s="104"/>
      <c r="E252" s="105"/>
      <c r="F252" s="105"/>
      <c r="G252" s="109" t="s">
        <v>3081</v>
      </c>
      <c r="H252" s="110" t="s">
        <v>3082</v>
      </c>
      <c r="I252" s="106"/>
      <c r="J252" s="106"/>
      <c r="K252" s="106"/>
      <c r="L252" s="30"/>
      <c r="M252" s="30"/>
      <c r="N252" s="130">
        <v>50</v>
      </c>
      <c r="O252" s="131">
        <v>0</v>
      </c>
      <c r="P252" s="132">
        <f t="shared" si="53"/>
        <v>50</v>
      </c>
    </row>
    <row r="253" spans="1:16">
      <c r="A253" s="108">
        <f t="shared" si="54"/>
        <v>223</v>
      </c>
      <c r="B253" s="109" t="s">
        <v>1212</v>
      </c>
      <c r="C253" s="110" t="s">
        <v>1213</v>
      </c>
      <c r="D253" s="104">
        <v>150</v>
      </c>
      <c r="E253" s="105">
        <v>0</v>
      </c>
      <c r="F253" s="105">
        <f t="shared" si="51"/>
        <v>150</v>
      </c>
      <c r="G253" s="109" t="s">
        <v>57</v>
      </c>
      <c r="H253" s="110" t="s">
        <v>58</v>
      </c>
      <c r="I253" s="106">
        <v>130</v>
      </c>
      <c r="J253" s="106">
        <v>0</v>
      </c>
      <c r="K253" s="106">
        <f t="shared" si="52"/>
        <v>130</v>
      </c>
      <c r="L253" s="30">
        <v>100</v>
      </c>
      <c r="M253" s="30">
        <v>100</v>
      </c>
      <c r="N253" s="130">
        <v>100</v>
      </c>
      <c r="O253" s="131">
        <v>0</v>
      </c>
      <c r="P253" s="132">
        <f t="shared" si="53"/>
        <v>100</v>
      </c>
    </row>
    <row r="254" spans="1:16">
      <c r="A254" s="108">
        <f t="shared" si="54"/>
        <v>224</v>
      </c>
      <c r="B254" s="109"/>
      <c r="C254" s="110"/>
      <c r="D254" s="104"/>
      <c r="E254" s="105"/>
      <c r="F254" s="105"/>
      <c r="G254" s="109" t="s">
        <v>1244</v>
      </c>
      <c r="H254" s="110" t="s">
        <v>3083</v>
      </c>
      <c r="I254" s="106"/>
      <c r="J254" s="106"/>
      <c r="K254" s="106"/>
      <c r="L254" s="30"/>
      <c r="M254" s="30"/>
      <c r="N254" s="130">
        <v>50</v>
      </c>
      <c r="O254" s="131">
        <v>0</v>
      </c>
      <c r="P254" s="132">
        <f t="shared" si="53"/>
        <v>50</v>
      </c>
    </row>
    <row r="255" spans="1:16">
      <c r="A255" s="108">
        <f t="shared" si="54"/>
        <v>225</v>
      </c>
      <c r="B255" s="109" t="s">
        <v>1220</v>
      </c>
      <c r="C255" s="110" t="s">
        <v>1221</v>
      </c>
      <c r="D255" s="104">
        <v>100</v>
      </c>
      <c r="E255" s="105">
        <v>0</v>
      </c>
      <c r="F255" s="105">
        <f t="shared" si="51"/>
        <v>100</v>
      </c>
      <c r="G255" s="109" t="s">
        <v>1230</v>
      </c>
      <c r="H255" s="110" t="s">
        <v>1231</v>
      </c>
      <c r="I255" s="106">
        <v>140</v>
      </c>
      <c r="J255" s="106">
        <v>0</v>
      </c>
      <c r="K255" s="106">
        <f t="shared" si="52"/>
        <v>140</v>
      </c>
      <c r="L255" s="30">
        <v>100</v>
      </c>
      <c r="M255" s="30">
        <v>120</v>
      </c>
      <c r="N255" s="130">
        <v>100</v>
      </c>
      <c r="O255" s="131">
        <v>0</v>
      </c>
      <c r="P255" s="132">
        <f t="shared" si="53"/>
        <v>100</v>
      </c>
    </row>
    <row r="256" spans="1:16">
      <c r="A256" s="108">
        <f t="shared" si="54"/>
        <v>226</v>
      </c>
      <c r="B256" s="109" t="s">
        <v>3084</v>
      </c>
      <c r="C256" s="110" t="s">
        <v>3085</v>
      </c>
      <c r="D256" s="104">
        <v>150</v>
      </c>
      <c r="E256" s="105">
        <v>0</v>
      </c>
      <c r="F256" s="105">
        <f t="shared" si="51"/>
        <v>150</v>
      </c>
      <c r="G256" s="109" t="s">
        <v>1232</v>
      </c>
      <c r="H256" s="110" t="s">
        <v>1233</v>
      </c>
      <c r="I256" s="106">
        <v>280</v>
      </c>
      <c r="J256" s="106">
        <v>0</v>
      </c>
      <c r="K256" s="106">
        <f t="shared" si="52"/>
        <v>280</v>
      </c>
      <c r="L256" s="30">
        <v>150</v>
      </c>
      <c r="M256" s="30">
        <v>120</v>
      </c>
      <c r="N256" s="130">
        <v>150</v>
      </c>
      <c r="O256" s="131">
        <v>0</v>
      </c>
      <c r="P256" s="132">
        <f t="shared" si="53"/>
        <v>150</v>
      </c>
    </row>
    <row r="257" spans="1:16">
      <c r="A257" s="108">
        <f t="shared" si="54"/>
        <v>227</v>
      </c>
      <c r="B257" s="109" t="s">
        <v>1228</v>
      </c>
      <c r="C257" s="110" t="s">
        <v>1229</v>
      </c>
      <c r="D257" s="104">
        <v>100</v>
      </c>
      <c r="E257" s="105">
        <v>0</v>
      </c>
      <c r="F257" s="105">
        <f t="shared" si="51"/>
        <v>100</v>
      </c>
      <c r="G257" s="109" t="s">
        <v>1235</v>
      </c>
      <c r="H257" s="110" t="s">
        <v>1236</v>
      </c>
      <c r="I257" s="106">
        <v>200</v>
      </c>
      <c r="J257" s="106">
        <v>0</v>
      </c>
      <c r="K257" s="106">
        <f t="shared" si="52"/>
        <v>200</v>
      </c>
      <c r="L257" s="30">
        <v>100</v>
      </c>
      <c r="M257" s="30">
        <v>50</v>
      </c>
      <c r="N257" s="130">
        <v>100</v>
      </c>
      <c r="O257" s="131">
        <v>0</v>
      </c>
      <c r="P257" s="132">
        <f t="shared" si="53"/>
        <v>100</v>
      </c>
    </row>
    <row r="258" spans="1:16">
      <c r="A258" s="108">
        <f t="shared" si="54"/>
        <v>228</v>
      </c>
      <c r="B258" s="109"/>
      <c r="C258" s="110"/>
      <c r="D258" s="104"/>
      <c r="E258" s="105"/>
      <c r="F258" s="105"/>
      <c r="G258" s="109" t="s">
        <v>1239</v>
      </c>
      <c r="H258" s="110" t="s">
        <v>1240</v>
      </c>
      <c r="I258" s="106"/>
      <c r="J258" s="106"/>
      <c r="K258" s="106"/>
      <c r="L258" s="30"/>
      <c r="M258" s="30"/>
      <c r="N258" s="130">
        <v>100</v>
      </c>
      <c r="O258" s="131">
        <v>0</v>
      </c>
      <c r="P258" s="132">
        <f t="shared" si="53"/>
        <v>100</v>
      </c>
    </row>
    <row r="259" spans="1:16">
      <c r="A259" s="108">
        <f t="shared" si="54"/>
        <v>229</v>
      </c>
      <c r="B259" s="109" t="s">
        <v>1226</v>
      </c>
      <c r="C259" s="110" t="s">
        <v>1234</v>
      </c>
      <c r="D259" s="104">
        <v>100</v>
      </c>
      <c r="E259" s="105">
        <v>0</v>
      </c>
      <c r="F259" s="105">
        <f t="shared" si="51"/>
        <v>100</v>
      </c>
      <c r="G259" s="109" t="s">
        <v>1228</v>
      </c>
      <c r="H259" s="110" t="s">
        <v>1229</v>
      </c>
      <c r="I259" s="106">
        <v>130</v>
      </c>
      <c r="J259" s="106">
        <v>0</v>
      </c>
      <c r="K259" s="106">
        <f t="shared" si="52"/>
        <v>130</v>
      </c>
      <c r="L259" s="30">
        <v>100</v>
      </c>
      <c r="M259" s="30">
        <v>100</v>
      </c>
      <c r="N259" s="130">
        <v>100</v>
      </c>
      <c r="O259" s="131">
        <v>0</v>
      </c>
      <c r="P259" s="132">
        <f t="shared" si="53"/>
        <v>100</v>
      </c>
    </row>
    <row r="260" spans="1:16">
      <c r="A260" s="108">
        <f t="shared" si="54"/>
        <v>230</v>
      </c>
      <c r="B260" s="109" t="s">
        <v>1237</v>
      </c>
      <c r="C260" s="110" t="s">
        <v>1238</v>
      </c>
      <c r="D260" s="104">
        <v>150</v>
      </c>
      <c r="E260" s="105">
        <v>0</v>
      </c>
      <c r="F260" s="105">
        <f t="shared" si="51"/>
        <v>150</v>
      </c>
      <c r="G260" s="109" t="s">
        <v>1216</v>
      </c>
      <c r="H260" s="110" t="s">
        <v>1217</v>
      </c>
      <c r="I260" s="106">
        <v>250</v>
      </c>
      <c r="J260" s="106">
        <v>0</v>
      </c>
      <c r="K260" s="106">
        <f t="shared" si="52"/>
        <v>250</v>
      </c>
      <c r="L260" s="30">
        <v>100</v>
      </c>
      <c r="M260" s="30">
        <v>100</v>
      </c>
      <c r="N260" s="130">
        <v>100</v>
      </c>
      <c r="O260" s="131">
        <v>0</v>
      </c>
      <c r="P260" s="132">
        <f t="shared" si="53"/>
        <v>100</v>
      </c>
    </row>
    <row r="261" spans="1:16">
      <c r="A261" s="108">
        <f t="shared" si="54"/>
        <v>231</v>
      </c>
      <c r="B261" s="109" t="s">
        <v>1241</v>
      </c>
      <c r="C261" s="110" t="s">
        <v>1242</v>
      </c>
      <c r="D261" s="104">
        <v>100</v>
      </c>
      <c r="E261" s="105">
        <v>0</v>
      </c>
      <c r="F261" s="105">
        <f t="shared" si="51"/>
        <v>100</v>
      </c>
      <c r="G261" s="109" t="s">
        <v>1222</v>
      </c>
      <c r="H261" s="110" t="s">
        <v>1223</v>
      </c>
      <c r="I261" s="106">
        <v>130</v>
      </c>
      <c r="J261" s="106">
        <v>0</v>
      </c>
      <c r="K261" s="106">
        <f t="shared" si="52"/>
        <v>130</v>
      </c>
      <c r="L261" s="30">
        <v>100</v>
      </c>
      <c r="M261" s="30">
        <v>120</v>
      </c>
      <c r="N261" s="130">
        <v>100</v>
      </c>
      <c r="O261" s="131">
        <v>0</v>
      </c>
      <c r="P261" s="132">
        <f t="shared" si="53"/>
        <v>100</v>
      </c>
    </row>
    <row r="262" spans="1:16">
      <c r="A262" s="108">
        <f t="shared" si="54"/>
        <v>232</v>
      </c>
      <c r="B262" s="109" t="s">
        <v>1244</v>
      </c>
      <c r="C262" s="110" t="s">
        <v>1245</v>
      </c>
      <c r="D262" s="104">
        <v>150</v>
      </c>
      <c r="E262" s="105">
        <v>0</v>
      </c>
      <c r="F262" s="105">
        <f t="shared" si="51"/>
        <v>150</v>
      </c>
      <c r="G262" s="109" t="s">
        <v>1237</v>
      </c>
      <c r="H262" s="110" t="s">
        <v>1238</v>
      </c>
      <c r="I262" s="106">
        <v>200</v>
      </c>
      <c r="J262" s="106">
        <v>0</v>
      </c>
      <c r="K262" s="106">
        <f t="shared" si="52"/>
        <v>200</v>
      </c>
      <c r="L262" s="30">
        <v>100</v>
      </c>
      <c r="M262" s="30" t="s">
        <v>1250</v>
      </c>
      <c r="N262" s="130">
        <v>100</v>
      </c>
      <c r="O262" s="131">
        <v>0</v>
      </c>
      <c r="P262" s="132">
        <f t="shared" si="53"/>
        <v>100</v>
      </c>
    </row>
    <row r="263" spans="1:16">
      <c r="A263" s="108">
        <f t="shared" si="54"/>
        <v>233</v>
      </c>
      <c r="B263" s="109" t="s">
        <v>1246</v>
      </c>
      <c r="C263" s="110" t="s">
        <v>1247</v>
      </c>
      <c r="D263" s="104">
        <v>200</v>
      </c>
      <c r="E263" s="105">
        <v>0</v>
      </c>
      <c r="F263" s="105">
        <f t="shared" si="51"/>
        <v>200</v>
      </c>
      <c r="G263" s="109" t="s">
        <v>1241</v>
      </c>
      <c r="H263" s="110" t="s">
        <v>1252</v>
      </c>
      <c r="I263" s="106">
        <v>170</v>
      </c>
      <c r="J263" s="106">
        <v>0</v>
      </c>
      <c r="K263" s="106">
        <f t="shared" si="52"/>
        <v>170</v>
      </c>
      <c r="L263" s="30">
        <v>100</v>
      </c>
      <c r="M263" s="30">
        <v>150</v>
      </c>
      <c r="N263" s="130">
        <v>150</v>
      </c>
      <c r="O263" s="131">
        <v>0</v>
      </c>
      <c r="P263" s="132">
        <f t="shared" si="53"/>
        <v>150</v>
      </c>
    </row>
    <row r="264" spans="1:16">
      <c r="A264" s="108">
        <f t="shared" si="54"/>
        <v>234</v>
      </c>
      <c r="B264" s="109" t="s">
        <v>1248</v>
      </c>
      <c r="C264" s="110" t="s">
        <v>1249</v>
      </c>
      <c r="D264" s="104">
        <v>100</v>
      </c>
      <c r="E264" s="105">
        <v>0</v>
      </c>
      <c r="F264" s="105">
        <f t="shared" si="51"/>
        <v>100</v>
      </c>
      <c r="G264" s="109" t="s">
        <v>1254</v>
      </c>
      <c r="H264" s="110" t="s">
        <v>1255</v>
      </c>
      <c r="I264" s="106">
        <v>270</v>
      </c>
      <c r="J264" s="106">
        <v>0</v>
      </c>
      <c r="K264" s="106">
        <f t="shared" si="52"/>
        <v>270</v>
      </c>
      <c r="L264" s="30">
        <v>100</v>
      </c>
      <c r="M264" s="30">
        <v>100</v>
      </c>
      <c r="N264" s="130">
        <v>100</v>
      </c>
      <c r="O264" s="131">
        <v>0</v>
      </c>
      <c r="P264" s="132">
        <f t="shared" si="53"/>
        <v>100</v>
      </c>
    </row>
    <row r="265" spans="1:16">
      <c r="A265" s="108">
        <f t="shared" si="54"/>
        <v>235</v>
      </c>
      <c r="B265" s="108"/>
      <c r="C265" s="103" t="s">
        <v>1251</v>
      </c>
      <c r="D265" s="104"/>
      <c r="E265" s="105"/>
      <c r="F265" s="105"/>
      <c r="G265" s="109" t="s">
        <v>1214</v>
      </c>
      <c r="H265" s="110" t="s">
        <v>1258</v>
      </c>
      <c r="I265" s="106">
        <v>260</v>
      </c>
      <c r="J265" s="106">
        <v>0</v>
      </c>
      <c r="K265" s="106">
        <f t="shared" si="52"/>
        <v>260</v>
      </c>
      <c r="L265" s="30">
        <v>100</v>
      </c>
      <c r="M265" s="30"/>
      <c r="N265" s="130">
        <v>120</v>
      </c>
      <c r="O265" s="131">
        <v>0</v>
      </c>
      <c r="P265" s="132">
        <f t="shared" si="53"/>
        <v>120</v>
      </c>
    </row>
    <row r="266" spans="1:16">
      <c r="A266" s="108">
        <f t="shared" si="54"/>
        <v>236</v>
      </c>
      <c r="B266" s="109" t="s">
        <v>1224</v>
      </c>
      <c r="C266" s="110" t="s">
        <v>1253</v>
      </c>
      <c r="D266" s="104">
        <v>100</v>
      </c>
      <c r="E266" s="105">
        <v>0</v>
      </c>
      <c r="F266" s="105">
        <f>D266</f>
        <v>100</v>
      </c>
      <c r="G266" s="109" t="s">
        <v>1208</v>
      </c>
      <c r="H266" s="110" t="s">
        <v>1209</v>
      </c>
      <c r="I266" s="106">
        <v>130</v>
      </c>
      <c r="J266" s="106">
        <v>0</v>
      </c>
      <c r="K266" s="106">
        <f t="shared" si="52"/>
        <v>130</v>
      </c>
      <c r="L266" s="30">
        <v>100</v>
      </c>
      <c r="M266" s="30">
        <v>120</v>
      </c>
      <c r="N266" s="130">
        <v>70</v>
      </c>
      <c r="O266" s="131">
        <v>0</v>
      </c>
      <c r="P266" s="132">
        <f t="shared" si="53"/>
        <v>70</v>
      </c>
    </row>
    <row r="267" spans="1:16" s="84" customFormat="1">
      <c r="A267" s="108">
        <f t="shared" si="54"/>
        <v>237</v>
      </c>
      <c r="B267" s="140" t="s">
        <v>1256</v>
      </c>
      <c r="C267" s="143" t="s">
        <v>1257</v>
      </c>
      <c r="D267" s="166">
        <v>550</v>
      </c>
      <c r="E267" s="166">
        <v>0</v>
      </c>
      <c r="F267" s="166">
        <v>550</v>
      </c>
      <c r="G267" s="109" t="s">
        <v>1248</v>
      </c>
      <c r="H267" s="110" t="s">
        <v>1249</v>
      </c>
      <c r="I267" s="106">
        <v>130</v>
      </c>
      <c r="J267" s="106">
        <v>0</v>
      </c>
      <c r="K267" s="106">
        <f t="shared" si="52"/>
        <v>130</v>
      </c>
      <c r="L267" s="30">
        <v>100</v>
      </c>
      <c r="M267" s="30">
        <v>120</v>
      </c>
      <c r="N267" s="130">
        <v>70</v>
      </c>
      <c r="O267" s="131">
        <v>0</v>
      </c>
      <c r="P267" s="132">
        <f t="shared" si="53"/>
        <v>70</v>
      </c>
    </row>
    <row r="268" spans="1:16" s="84" customFormat="1">
      <c r="A268" s="108">
        <f t="shared" si="54"/>
        <v>238</v>
      </c>
      <c r="B268" s="140"/>
      <c r="C268" s="143"/>
      <c r="D268" s="166"/>
      <c r="E268" s="166"/>
      <c r="F268" s="166"/>
      <c r="G268" s="109" t="s">
        <v>1259</v>
      </c>
      <c r="H268" s="110" t="s">
        <v>1260</v>
      </c>
      <c r="I268" s="106"/>
      <c r="J268" s="106"/>
      <c r="K268" s="106"/>
      <c r="L268" s="30"/>
      <c r="M268" s="30"/>
      <c r="N268" s="130">
        <v>350</v>
      </c>
      <c r="O268" s="131">
        <v>0</v>
      </c>
      <c r="P268" s="132">
        <f t="shared" si="53"/>
        <v>350</v>
      </c>
    </row>
    <row r="269" spans="1:16">
      <c r="A269" s="108">
        <f t="shared" si="54"/>
        <v>239</v>
      </c>
      <c r="B269" s="140" t="s">
        <v>1300</v>
      </c>
      <c r="C269" s="143" t="s">
        <v>1301</v>
      </c>
      <c r="D269" s="166">
        <v>470</v>
      </c>
      <c r="E269" s="166">
        <v>0</v>
      </c>
      <c r="F269" s="166">
        <v>470</v>
      </c>
      <c r="G269" s="109" t="s">
        <v>1261</v>
      </c>
      <c r="H269" s="110" t="s">
        <v>1263</v>
      </c>
      <c r="I269" s="106">
        <v>160</v>
      </c>
      <c r="J269" s="106">
        <v>0</v>
      </c>
      <c r="K269" s="106">
        <f>I269+J269</f>
        <v>160</v>
      </c>
      <c r="L269" s="30">
        <v>100</v>
      </c>
      <c r="M269" s="30">
        <v>150</v>
      </c>
      <c r="N269" s="130">
        <v>150</v>
      </c>
      <c r="O269" s="131">
        <v>0</v>
      </c>
      <c r="P269" s="132">
        <f t="shared" si="53"/>
        <v>150</v>
      </c>
    </row>
    <row r="270" spans="1:16">
      <c r="A270" s="108">
        <f t="shared" si="54"/>
        <v>240</v>
      </c>
      <c r="B270" s="140"/>
      <c r="C270" s="143"/>
      <c r="D270" s="166"/>
      <c r="E270" s="166"/>
      <c r="F270" s="166"/>
      <c r="G270" s="109" t="s">
        <v>1266</v>
      </c>
      <c r="H270" s="110" t="s">
        <v>1267</v>
      </c>
      <c r="I270" s="106"/>
      <c r="J270" s="106"/>
      <c r="K270" s="106"/>
      <c r="L270" s="30"/>
      <c r="M270" s="30"/>
      <c r="N270" s="130">
        <v>100</v>
      </c>
      <c r="O270" s="131">
        <v>0</v>
      </c>
      <c r="P270" s="132">
        <f t="shared" si="53"/>
        <v>100</v>
      </c>
    </row>
    <row r="271" spans="1:16" ht="15.75">
      <c r="A271" s="159"/>
      <c r="B271" s="164" t="s">
        <v>1261</v>
      </c>
      <c r="C271" s="160" t="s">
        <v>1262</v>
      </c>
      <c r="D271" s="161">
        <v>100</v>
      </c>
      <c r="E271" s="162">
        <v>0</v>
      </c>
      <c r="F271" s="162">
        <f>D271</f>
        <v>100</v>
      </c>
      <c r="G271" s="129"/>
      <c r="H271" s="163" t="s">
        <v>1296</v>
      </c>
      <c r="I271" s="129"/>
      <c r="J271" s="129"/>
      <c r="K271" s="129"/>
      <c r="L271" s="129"/>
      <c r="M271" s="129"/>
      <c r="N271" s="130"/>
      <c r="O271" s="157"/>
      <c r="P271" s="158"/>
    </row>
    <row r="272" spans="1:16">
      <c r="A272" s="108">
        <v>241</v>
      </c>
      <c r="B272" s="140" t="s">
        <v>1264</v>
      </c>
      <c r="C272" s="141" t="s">
        <v>1265</v>
      </c>
      <c r="D272" s="166">
        <v>500</v>
      </c>
      <c r="E272" s="166">
        <v>0</v>
      </c>
      <c r="F272" s="166">
        <v>500</v>
      </c>
      <c r="G272" s="109" t="s">
        <v>1298</v>
      </c>
      <c r="H272" s="143" t="s">
        <v>1299</v>
      </c>
      <c r="I272" s="106">
        <v>650</v>
      </c>
      <c r="J272" s="106">
        <v>0</v>
      </c>
      <c r="K272" s="106">
        <f>I272+J272</f>
        <v>650</v>
      </c>
      <c r="L272" s="30">
        <v>250</v>
      </c>
      <c r="M272" s="30">
        <v>250</v>
      </c>
      <c r="N272" s="130">
        <v>300</v>
      </c>
      <c r="O272" s="131">
        <v>0</v>
      </c>
      <c r="P272" s="132">
        <f t="shared" ref="P272:P280" si="55">O272+N272</f>
        <v>300</v>
      </c>
    </row>
    <row r="273" spans="1:16">
      <c r="A273" s="108">
        <f>A272+1</f>
        <v>242</v>
      </c>
      <c r="B273" s="140" t="s">
        <v>1294</v>
      </c>
      <c r="C273" s="143" t="s">
        <v>1295</v>
      </c>
      <c r="D273" s="166">
        <v>570</v>
      </c>
      <c r="E273" s="166">
        <v>0</v>
      </c>
      <c r="F273" s="166">
        <v>570</v>
      </c>
      <c r="G273" s="112" t="s">
        <v>3086</v>
      </c>
      <c r="H273" s="141" t="s">
        <v>3087</v>
      </c>
      <c r="I273" s="106">
        <v>500</v>
      </c>
      <c r="J273" s="106">
        <v>0</v>
      </c>
      <c r="K273" s="106">
        <f>I273+J273</f>
        <v>500</v>
      </c>
      <c r="L273" s="30">
        <v>200</v>
      </c>
      <c r="M273" s="30"/>
      <c r="N273" s="130">
        <v>300</v>
      </c>
      <c r="O273" s="157">
        <v>0</v>
      </c>
      <c r="P273" s="132">
        <f t="shared" si="55"/>
        <v>300</v>
      </c>
    </row>
    <row r="274" spans="1:16">
      <c r="A274" s="108">
        <f t="shared" ref="A274:A280" si="56">A273+1</f>
        <v>243</v>
      </c>
      <c r="B274" s="109"/>
      <c r="C274" s="167" t="s">
        <v>1297</v>
      </c>
      <c r="D274" s="104"/>
      <c r="E274" s="105"/>
      <c r="F274" s="105"/>
      <c r="G274" s="112" t="s">
        <v>1300</v>
      </c>
      <c r="H274" s="143" t="s">
        <v>1301</v>
      </c>
      <c r="I274" s="106">
        <v>480</v>
      </c>
      <c r="J274" s="106">
        <v>0</v>
      </c>
      <c r="K274" s="106">
        <f>I274+J274</f>
        <v>480</v>
      </c>
      <c r="L274" s="30">
        <v>250</v>
      </c>
      <c r="M274" s="30">
        <v>250</v>
      </c>
      <c r="N274" s="130">
        <v>300</v>
      </c>
      <c r="O274" s="131">
        <v>0</v>
      </c>
      <c r="P274" s="132">
        <f t="shared" si="55"/>
        <v>300</v>
      </c>
    </row>
    <row r="275" spans="1:16" s="84" customFormat="1">
      <c r="A275" s="108">
        <f t="shared" si="56"/>
        <v>244</v>
      </c>
      <c r="B275" s="112" t="s">
        <v>3088</v>
      </c>
      <c r="C275" s="141" t="s">
        <v>1316</v>
      </c>
      <c r="D275" s="166">
        <v>350</v>
      </c>
      <c r="E275" s="144">
        <v>0</v>
      </c>
      <c r="F275" s="144">
        <v>350</v>
      </c>
      <c r="G275" s="112" t="s">
        <v>1302</v>
      </c>
      <c r="H275" s="143" t="s">
        <v>1295</v>
      </c>
      <c r="I275" s="106">
        <v>580</v>
      </c>
      <c r="J275" s="106">
        <v>0</v>
      </c>
      <c r="K275" s="106">
        <f>I275+J275</f>
        <v>580</v>
      </c>
      <c r="L275" s="30">
        <v>250</v>
      </c>
      <c r="M275" s="30">
        <v>300</v>
      </c>
      <c r="N275" s="130">
        <v>300</v>
      </c>
      <c r="O275" s="131">
        <v>0</v>
      </c>
      <c r="P275" s="132">
        <f t="shared" si="55"/>
        <v>300</v>
      </c>
    </row>
    <row r="276" spans="1:16" s="84" customFormat="1">
      <c r="A276" s="108">
        <f t="shared" si="56"/>
        <v>245</v>
      </c>
      <c r="B276" s="112"/>
      <c r="C276" s="141"/>
      <c r="D276" s="166"/>
      <c r="E276" s="144"/>
      <c r="F276" s="144"/>
      <c r="G276" s="112" t="s">
        <v>1303</v>
      </c>
      <c r="H276" s="143" t="s">
        <v>1304</v>
      </c>
      <c r="I276" s="106"/>
      <c r="J276" s="106"/>
      <c r="K276" s="106"/>
      <c r="L276" s="30"/>
      <c r="M276" s="30"/>
      <c r="N276" s="130">
        <v>300</v>
      </c>
      <c r="O276" s="131">
        <v>0</v>
      </c>
      <c r="P276" s="132">
        <f t="shared" si="55"/>
        <v>300</v>
      </c>
    </row>
    <row r="277" spans="1:16" s="84" customFormat="1">
      <c r="A277" s="108">
        <f t="shared" si="56"/>
        <v>246</v>
      </c>
      <c r="B277" s="112"/>
      <c r="C277" s="141"/>
      <c r="D277" s="166"/>
      <c r="E277" s="144"/>
      <c r="F277" s="144"/>
      <c r="G277" s="112" t="s">
        <v>1305</v>
      </c>
      <c r="H277" s="143" t="s">
        <v>1306</v>
      </c>
      <c r="I277" s="106"/>
      <c r="J277" s="106"/>
      <c r="K277" s="106"/>
      <c r="L277" s="30"/>
      <c r="M277" s="30"/>
      <c r="N277" s="130">
        <v>300</v>
      </c>
      <c r="O277" s="131">
        <v>0</v>
      </c>
      <c r="P277" s="132">
        <f t="shared" si="55"/>
        <v>300</v>
      </c>
    </row>
    <row r="278" spans="1:16" s="84" customFormat="1">
      <c r="A278" s="108">
        <f t="shared" si="56"/>
        <v>247</v>
      </c>
      <c r="B278" s="112"/>
      <c r="C278" s="141"/>
      <c r="D278" s="166"/>
      <c r="E278" s="144"/>
      <c r="F278" s="144"/>
      <c r="G278" s="112" t="s">
        <v>3089</v>
      </c>
      <c r="H278" s="143" t="s">
        <v>3090</v>
      </c>
      <c r="I278" s="106"/>
      <c r="J278" s="106"/>
      <c r="K278" s="106"/>
      <c r="L278" s="30"/>
      <c r="M278" s="30"/>
      <c r="N278" s="130">
        <v>300</v>
      </c>
      <c r="O278" s="131">
        <v>0</v>
      </c>
      <c r="P278" s="132">
        <f t="shared" si="55"/>
        <v>300</v>
      </c>
    </row>
    <row r="279" spans="1:16" s="84" customFormat="1">
      <c r="A279" s="108">
        <f t="shared" si="56"/>
        <v>248</v>
      </c>
      <c r="B279" s="112"/>
      <c r="C279" s="141"/>
      <c r="D279" s="166"/>
      <c r="E279" s="144"/>
      <c r="F279" s="144"/>
      <c r="G279" s="112" t="s">
        <v>3091</v>
      </c>
      <c r="H279" s="143" t="s">
        <v>3092</v>
      </c>
      <c r="I279" s="106"/>
      <c r="J279" s="106"/>
      <c r="K279" s="106"/>
      <c r="L279" s="30"/>
      <c r="M279" s="30"/>
      <c r="N279" s="130">
        <v>300</v>
      </c>
      <c r="O279" s="131">
        <v>0</v>
      </c>
      <c r="P279" s="132">
        <f t="shared" si="55"/>
        <v>300</v>
      </c>
    </row>
    <row r="280" spans="1:16" s="84" customFormat="1">
      <c r="A280" s="108">
        <f t="shared" si="56"/>
        <v>249</v>
      </c>
      <c r="B280" s="112"/>
      <c r="C280" s="141"/>
      <c r="D280" s="166"/>
      <c r="E280" s="144"/>
      <c r="F280" s="144"/>
      <c r="G280" s="112" t="s">
        <v>1308</v>
      </c>
      <c r="H280" s="143" t="s">
        <v>1309</v>
      </c>
      <c r="I280" s="106"/>
      <c r="J280" s="106"/>
      <c r="K280" s="106"/>
      <c r="L280" s="30"/>
      <c r="M280" s="30"/>
      <c r="N280" s="130">
        <v>300</v>
      </c>
      <c r="O280" s="131">
        <v>0</v>
      </c>
      <c r="P280" s="132">
        <f t="shared" si="55"/>
        <v>300</v>
      </c>
    </row>
    <row r="281" spans="1:16" s="85" customFormat="1" ht="15.75">
      <c r="A281" s="168"/>
      <c r="B281" s="168" t="s">
        <v>3093</v>
      </c>
      <c r="C281" s="169" t="s">
        <v>3094</v>
      </c>
      <c r="D281" s="170">
        <v>380</v>
      </c>
      <c r="E281" s="171">
        <v>0</v>
      </c>
      <c r="F281" s="171">
        <v>380</v>
      </c>
      <c r="G281" s="129"/>
      <c r="H281" s="172" t="s">
        <v>3095</v>
      </c>
      <c r="I281" s="129"/>
      <c r="J281" s="129"/>
      <c r="K281" s="129"/>
      <c r="L281" s="129"/>
      <c r="M281" s="129"/>
      <c r="N281" s="130"/>
      <c r="O281" s="177"/>
      <c r="P281" s="178"/>
    </row>
    <row r="282" spans="1:16" s="85" customFormat="1">
      <c r="A282" s="108">
        <v>250</v>
      </c>
      <c r="B282" s="108"/>
      <c r="C282" s="103" t="s">
        <v>1307</v>
      </c>
      <c r="D282" s="104"/>
      <c r="E282" s="105"/>
      <c r="F282" s="105"/>
      <c r="G282" s="109" t="s">
        <v>1315</v>
      </c>
      <c r="H282" s="141" t="s">
        <v>1316</v>
      </c>
      <c r="I282" s="106">
        <v>400</v>
      </c>
      <c r="J282" s="106">
        <v>0</v>
      </c>
      <c r="K282" s="106">
        <f>I282+J282</f>
        <v>400</v>
      </c>
      <c r="L282" s="30">
        <v>250</v>
      </c>
      <c r="M282" s="30">
        <v>200</v>
      </c>
      <c r="N282" s="130">
        <v>250</v>
      </c>
      <c r="O282" s="131">
        <v>0</v>
      </c>
      <c r="P282" s="132">
        <f t="shared" ref="P282:P289" si="57">O282+N282</f>
        <v>250</v>
      </c>
    </row>
    <row r="283" spans="1:16">
      <c r="A283" s="108">
        <f>A282+1</f>
        <v>251</v>
      </c>
      <c r="B283" s="109" t="s">
        <v>1312</v>
      </c>
      <c r="C283" s="110" t="s">
        <v>1313</v>
      </c>
      <c r="D283" s="104">
        <v>150</v>
      </c>
      <c r="E283" s="105">
        <v>0</v>
      </c>
      <c r="F283" s="105">
        <f>D283</f>
        <v>150</v>
      </c>
      <c r="G283" s="109" t="s">
        <v>1317</v>
      </c>
      <c r="H283" s="141" t="s">
        <v>1318</v>
      </c>
      <c r="I283" s="106">
        <v>430</v>
      </c>
      <c r="J283" s="106">
        <v>0</v>
      </c>
      <c r="K283" s="106">
        <f>I283+J283</f>
        <v>430</v>
      </c>
      <c r="L283" s="30">
        <v>250</v>
      </c>
      <c r="M283" s="30">
        <v>200</v>
      </c>
      <c r="N283" s="130">
        <v>250</v>
      </c>
      <c r="O283" s="131">
        <v>0</v>
      </c>
      <c r="P283" s="132">
        <f t="shared" si="57"/>
        <v>250</v>
      </c>
    </row>
    <row r="284" spans="1:16" s="84" customFormat="1" ht="15.75">
      <c r="A284" s="108">
        <f t="shared" ref="A284:A289" si="58">A283+1</f>
        <v>252</v>
      </c>
      <c r="B284" s="109"/>
      <c r="C284" s="110"/>
      <c r="D284" s="104"/>
      <c r="E284" s="105"/>
      <c r="F284" s="105"/>
      <c r="G284" s="173" t="s">
        <v>1319</v>
      </c>
      <c r="H284" s="174" t="s">
        <v>1320</v>
      </c>
      <c r="I284" s="106">
        <v>400</v>
      </c>
      <c r="J284" s="106">
        <v>0</v>
      </c>
      <c r="K284" s="106">
        <f>I284+J284</f>
        <v>400</v>
      </c>
      <c r="L284" s="30">
        <v>250</v>
      </c>
      <c r="M284" s="30">
        <v>200</v>
      </c>
      <c r="N284" s="130">
        <v>250</v>
      </c>
      <c r="O284" s="131">
        <v>0</v>
      </c>
      <c r="P284" s="132">
        <f t="shared" si="57"/>
        <v>250</v>
      </c>
    </row>
    <row r="285" spans="1:16" s="84" customFormat="1" ht="15.75">
      <c r="A285" s="108">
        <f t="shared" si="58"/>
        <v>253</v>
      </c>
      <c r="B285" s="109"/>
      <c r="C285" s="110"/>
      <c r="D285" s="104"/>
      <c r="E285" s="105"/>
      <c r="F285" s="105"/>
      <c r="G285" s="173" t="s">
        <v>1321</v>
      </c>
      <c r="H285" s="174" t="s">
        <v>1322</v>
      </c>
      <c r="I285" s="106"/>
      <c r="J285" s="106"/>
      <c r="K285" s="106"/>
      <c r="L285" s="30"/>
      <c r="M285" s="30"/>
      <c r="N285" s="130">
        <v>250</v>
      </c>
      <c r="O285" s="131">
        <v>0</v>
      </c>
      <c r="P285" s="132">
        <f t="shared" si="57"/>
        <v>250</v>
      </c>
    </row>
    <row r="286" spans="1:16" s="84" customFormat="1" ht="15.75">
      <c r="A286" s="108">
        <f t="shared" si="58"/>
        <v>254</v>
      </c>
      <c r="B286" s="109"/>
      <c r="C286" s="110"/>
      <c r="D286" s="104"/>
      <c r="E286" s="105"/>
      <c r="F286" s="105"/>
      <c r="G286" s="173" t="s">
        <v>1323</v>
      </c>
      <c r="H286" s="174" t="s">
        <v>1324</v>
      </c>
      <c r="I286" s="106"/>
      <c r="J286" s="106"/>
      <c r="K286" s="106"/>
      <c r="L286" s="30"/>
      <c r="M286" s="30"/>
      <c r="N286" s="130">
        <v>250</v>
      </c>
      <c r="O286" s="131">
        <v>0</v>
      </c>
      <c r="P286" s="132">
        <f t="shared" si="57"/>
        <v>250</v>
      </c>
    </row>
    <row r="287" spans="1:16" s="84" customFormat="1" ht="15.75">
      <c r="A287" s="108">
        <f t="shared" si="58"/>
        <v>255</v>
      </c>
      <c r="B287" s="109"/>
      <c r="C287" s="110"/>
      <c r="D287" s="104"/>
      <c r="E287" s="105"/>
      <c r="F287" s="105"/>
      <c r="G287" s="173" t="s">
        <v>1325</v>
      </c>
      <c r="H287" s="174" t="s">
        <v>1326</v>
      </c>
      <c r="I287" s="106"/>
      <c r="J287" s="106"/>
      <c r="K287" s="106"/>
      <c r="L287" s="30"/>
      <c r="M287" s="30"/>
      <c r="N287" s="130">
        <v>250</v>
      </c>
      <c r="O287" s="131">
        <v>0</v>
      </c>
      <c r="P287" s="132">
        <f t="shared" si="57"/>
        <v>250</v>
      </c>
    </row>
    <row r="288" spans="1:16" s="84" customFormat="1" ht="15.75">
      <c r="A288" s="108">
        <f t="shared" si="58"/>
        <v>256</v>
      </c>
      <c r="B288" s="109"/>
      <c r="C288" s="110"/>
      <c r="D288" s="104"/>
      <c r="E288" s="105"/>
      <c r="F288" s="105"/>
      <c r="G288" s="173" t="s">
        <v>1327</v>
      </c>
      <c r="H288" s="174" t="s">
        <v>1328</v>
      </c>
      <c r="I288" s="106"/>
      <c r="J288" s="106"/>
      <c r="K288" s="106"/>
      <c r="L288" s="30"/>
      <c r="M288" s="30"/>
      <c r="N288" s="130">
        <v>250</v>
      </c>
      <c r="O288" s="131">
        <v>0</v>
      </c>
      <c r="P288" s="132">
        <f t="shared" si="57"/>
        <v>250</v>
      </c>
    </row>
    <row r="289" spans="1:133" s="84" customFormat="1" ht="15.75">
      <c r="A289" s="108">
        <f t="shared" si="58"/>
        <v>257</v>
      </c>
      <c r="B289" s="109"/>
      <c r="C289" s="110"/>
      <c r="D289" s="104"/>
      <c r="E289" s="105"/>
      <c r="F289" s="105"/>
      <c r="G289" s="173" t="s">
        <v>1330</v>
      </c>
      <c r="H289" s="174" t="s">
        <v>1331</v>
      </c>
      <c r="I289" s="106"/>
      <c r="J289" s="106"/>
      <c r="K289" s="106"/>
      <c r="L289" s="30"/>
      <c r="M289" s="30"/>
      <c r="N289" s="130">
        <v>250</v>
      </c>
      <c r="O289" s="131">
        <v>0</v>
      </c>
      <c r="P289" s="132">
        <f t="shared" si="57"/>
        <v>250</v>
      </c>
    </row>
    <row r="290" spans="1:133" ht="15.75">
      <c r="A290" s="159"/>
      <c r="B290" s="164"/>
      <c r="C290" s="160"/>
      <c r="D290" s="161"/>
      <c r="E290" s="162"/>
      <c r="F290" s="162"/>
      <c r="G290" s="129"/>
      <c r="H290" s="163" t="s">
        <v>1307</v>
      </c>
      <c r="I290" s="129"/>
      <c r="J290" s="129"/>
      <c r="K290" s="129"/>
      <c r="L290" s="129"/>
      <c r="M290" s="129"/>
      <c r="N290" s="130"/>
      <c r="O290" s="131"/>
      <c r="P290" s="132"/>
      <c r="Q290" s="84"/>
      <c r="R290" s="84"/>
      <c r="S290" s="84"/>
      <c r="T290" s="84"/>
      <c r="U290" s="84"/>
      <c r="V290" s="84"/>
      <c r="W290" s="84"/>
      <c r="X290" s="84"/>
      <c r="Y290" s="84"/>
      <c r="Z290" s="84"/>
      <c r="AA290" s="84"/>
      <c r="AB290" s="84"/>
      <c r="AC290" s="84"/>
      <c r="AD290" s="84"/>
      <c r="AE290" s="84"/>
      <c r="AF290" s="84"/>
      <c r="AG290" s="84"/>
      <c r="AH290" s="84"/>
      <c r="AI290" s="84"/>
      <c r="AJ290" s="84"/>
      <c r="AK290" s="84"/>
      <c r="AL290" s="84"/>
      <c r="AM290" s="84"/>
      <c r="AN290" s="84"/>
      <c r="AO290" s="84"/>
      <c r="AP290" s="84"/>
      <c r="AQ290" s="84"/>
      <c r="AR290" s="84"/>
      <c r="AS290" s="84"/>
      <c r="AT290" s="84"/>
      <c r="AU290" s="84"/>
      <c r="AV290" s="84"/>
      <c r="AW290" s="84"/>
      <c r="AX290" s="84"/>
      <c r="AY290" s="84"/>
      <c r="AZ290" s="84"/>
      <c r="BA290" s="84"/>
      <c r="BB290" s="84"/>
      <c r="BC290" s="84"/>
      <c r="BD290" s="84"/>
      <c r="BE290" s="84"/>
      <c r="BF290" s="84"/>
      <c r="BG290" s="84"/>
      <c r="BH290" s="84"/>
      <c r="BI290" s="84"/>
      <c r="BJ290" s="84"/>
      <c r="BK290" s="84"/>
      <c r="BL290" s="84"/>
      <c r="BM290" s="84"/>
      <c r="BN290" s="84"/>
      <c r="BO290" s="84"/>
      <c r="BP290" s="84"/>
      <c r="BQ290" s="84"/>
      <c r="BR290" s="84"/>
      <c r="BS290" s="84"/>
      <c r="BT290" s="84"/>
      <c r="BU290" s="84"/>
      <c r="BV290" s="84"/>
      <c r="BW290" s="84"/>
      <c r="BX290" s="84"/>
      <c r="BY290" s="84"/>
      <c r="BZ290" s="84"/>
      <c r="CA290" s="84"/>
      <c r="CB290" s="84"/>
      <c r="CC290" s="84"/>
      <c r="CD290" s="84"/>
      <c r="CE290" s="84"/>
      <c r="CF290" s="84"/>
      <c r="CG290" s="84"/>
      <c r="CH290" s="84"/>
      <c r="CI290" s="84"/>
      <c r="CJ290" s="84"/>
      <c r="CK290" s="84"/>
      <c r="CL290" s="84"/>
      <c r="CM290" s="84"/>
      <c r="CN290" s="84"/>
      <c r="CO290" s="84"/>
      <c r="CP290" s="84"/>
      <c r="CQ290" s="84"/>
      <c r="CR290" s="84"/>
      <c r="CS290" s="84"/>
      <c r="CT290" s="84"/>
      <c r="CU290" s="84"/>
      <c r="CV290" s="84"/>
      <c r="CW290" s="84"/>
      <c r="CX290" s="84"/>
      <c r="CY290" s="84"/>
      <c r="CZ290" s="84"/>
      <c r="DA290" s="84"/>
      <c r="DB290" s="84"/>
      <c r="DC290" s="84"/>
      <c r="DD290" s="84"/>
      <c r="DE290" s="84"/>
      <c r="DF290" s="84"/>
      <c r="DG290" s="84"/>
      <c r="DH290" s="84"/>
      <c r="DI290" s="84"/>
      <c r="DJ290" s="84"/>
      <c r="DK290" s="84"/>
      <c r="DL290" s="84"/>
      <c r="DM290" s="84"/>
      <c r="DN290" s="84"/>
      <c r="DO290" s="84"/>
      <c r="DP290" s="84"/>
      <c r="DQ290" s="84"/>
      <c r="DR290" s="84"/>
      <c r="DS290" s="84"/>
      <c r="DT290" s="84"/>
      <c r="DU290" s="84"/>
      <c r="DV290" s="84"/>
      <c r="DW290" s="84"/>
      <c r="DX290" s="84"/>
      <c r="DY290" s="84"/>
      <c r="DZ290" s="84"/>
      <c r="EA290" s="84"/>
      <c r="EB290" s="84"/>
      <c r="EC290" s="84"/>
    </row>
    <row r="291" spans="1:133">
      <c r="A291" s="108">
        <v>258</v>
      </c>
      <c r="B291" s="109" t="s">
        <v>1329</v>
      </c>
      <c r="C291" s="110" t="s">
        <v>1189</v>
      </c>
      <c r="D291" s="104">
        <v>100</v>
      </c>
      <c r="E291" s="105">
        <v>0</v>
      </c>
      <c r="F291" s="105">
        <f>D291</f>
        <v>100</v>
      </c>
      <c r="G291" s="109" t="s">
        <v>1347</v>
      </c>
      <c r="H291" s="110" t="s">
        <v>1348</v>
      </c>
      <c r="I291" s="106">
        <v>120</v>
      </c>
      <c r="J291" s="106">
        <v>0</v>
      </c>
      <c r="K291" s="106">
        <f>I291+J291</f>
        <v>120</v>
      </c>
      <c r="L291" s="129"/>
      <c r="M291" s="129">
        <v>150</v>
      </c>
      <c r="N291" s="130">
        <v>150</v>
      </c>
      <c r="O291" s="131">
        <v>0</v>
      </c>
      <c r="P291" s="132">
        <f t="shared" ref="P291:P295" si="59">O291+N291</f>
        <v>150</v>
      </c>
      <c r="Q291" s="84"/>
      <c r="R291" s="84"/>
      <c r="S291" s="84"/>
      <c r="T291" s="84"/>
      <c r="U291" s="84"/>
      <c r="V291" s="84"/>
      <c r="W291" s="84"/>
      <c r="X291" s="84"/>
      <c r="Y291" s="84"/>
      <c r="Z291" s="84"/>
      <c r="AA291" s="84"/>
      <c r="AB291" s="84"/>
      <c r="AC291" s="84"/>
      <c r="AD291" s="84"/>
      <c r="AE291" s="84"/>
      <c r="AF291" s="84"/>
      <c r="AG291" s="84"/>
      <c r="AH291" s="84"/>
      <c r="AI291" s="84"/>
      <c r="AJ291" s="84"/>
      <c r="AK291" s="84"/>
      <c r="AL291" s="84"/>
      <c r="AM291" s="84"/>
      <c r="AN291" s="84"/>
      <c r="AO291" s="84"/>
      <c r="AP291" s="84"/>
      <c r="AQ291" s="84"/>
      <c r="AR291" s="84"/>
      <c r="AS291" s="84"/>
      <c r="AT291" s="84"/>
      <c r="AU291" s="84"/>
      <c r="AV291" s="84"/>
      <c r="AW291" s="84"/>
      <c r="AX291" s="84"/>
      <c r="AY291" s="84"/>
      <c r="AZ291" s="84"/>
      <c r="BA291" s="84"/>
      <c r="BB291" s="84"/>
      <c r="BC291" s="84"/>
      <c r="BD291" s="84"/>
      <c r="BE291" s="84"/>
      <c r="BF291" s="84"/>
      <c r="BG291" s="84"/>
      <c r="BH291" s="84"/>
      <c r="BI291" s="84"/>
      <c r="BJ291" s="84"/>
      <c r="BK291" s="84"/>
      <c r="BL291" s="84"/>
      <c r="BM291" s="84"/>
      <c r="BN291" s="84"/>
      <c r="BO291" s="84"/>
      <c r="BP291" s="84"/>
      <c r="BQ291" s="84"/>
      <c r="BR291" s="84"/>
      <c r="BS291" s="84"/>
      <c r="BT291" s="84"/>
      <c r="BU291" s="84"/>
      <c r="BV291" s="84"/>
      <c r="BW291" s="84"/>
      <c r="BX291" s="84"/>
      <c r="BY291" s="84"/>
      <c r="BZ291" s="84"/>
      <c r="CA291" s="84"/>
      <c r="CB291" s="84"/>
      <c r="CC291" s="84"/>
      <c r="CD291" s="84"/>
      <c r="CE291" s="84"/>
      <c r="CF291" s="84"/>
      <c r="CG291" s="84"/>
      <c r="CH291" s="84"/>
      <c r="CI291" s="84"/>
      <c r="CJ291" s="84"/>
      <c r="CK291" s="84"/>
      <c r="CL291" s="84"/>
      <c r="CM291" s="84"/>
      <c r="CN291" s="84"/>
      <c r="CO291" s="84"/>
      <c r="CP291" s="84"/>
      <c r="CQ291" s="84"/>
      <c r="CR291" s="84"/>
      <c r="CS291" s="84"/>
      <c r="CT291" s="84"/>
      <c r="CU291" s="84"/>
      <c r="CV291" s="84"/>
      <c r="CW291" s="84"/>
      <c r="CX291" s="84"/>
      <c r="CY291" s="84"/>
      <c r="CZ291" s="84"/>
      <c r="DA291" s="84"/>
      <c r="DB291" s="84"/>
      <c r="DC291" s="84"/>
      <c r="DD291" s="84"/>
      <c r="DE291" s="84"/>
      <c r="DF291" s="84"/>
      <c r="DG291" s="84"/>
      <c r="DH291" s="84"/>
      <c r="DI291" s="84"/>
      <c r="DJ291" s="84"/>
      <c r="DK291" s="84"/>
      <c r="DL291" s="84"/>
      <c r="DM291" s="84"/>
      <c r="DN291" s="84"/>
      <c r="DO291" s="84"/>
      <c r="DP291" s="84"/>
      <c r="DQ291" s="84"/>
      <c r="DR291" s="84"/>
      <c r="DS291" s="84"/>
      <c r="DT291" s="84"/>
      <c r="DU291" s="84"/>
      <c r="DV291" s="84"/>
      <c r="DW291" s="84"/>
      <c r="DX291" s="84"/>
      <c r="DY291" s="84"/>
      <c r="DZ291" s="84"/>
      <c r="EA291" s="84"/>
      <c r="EB291" s="84"/>
      <c r="EC291" s="84"/>
    </row>
    <row r="292" spans="1:133">
      <c r="A292" s="108">
        <f>A291+1</f>
        <v>259</v>
      </c>
      <c r="B292" s="109"/>
      <c r="C292" s="110"/>
      <c r="D292" s="104"/>
      <c r="E292" s="105"/>
      <c r="F292" s="105"/>
      <c r="G292" s="109" t="s">
        <v>1349</v>
      </c>
      <c r="H292" s="110" t="s">
        <v>1350</v>
      </c>
      <c r="I292" s="106">
        <v>130</v>
      </c>
      <c r="J292" s="106">
        <v>0</v>
      </c>
      <c r="K292" s="106">
        <f>I292+J292</f>
        <v>130</v>
      </c>
      <c r="L292" s="129">
        <v>150</v>
      </c>
      <c r="M292" s="129">
        <v>150</v>
      </c>
      <c r="N292" s="130">
        <v>150</v>
      </c>
      <c r="O292" s="131">
        <v>0</v>
      </c>
      <c r="P292" s="132">
        <f t="shared" si="59"/>
        <v>150</v>
      </c>
      <c r="Q292" s="84"/>
      <c r="R292" s="84"/>
      <c r="S292" s="84"/>
      <c r="T292" s="84"/>
      <c r="U292" s="84"/>
      <c r="V292" s="84"/>
      <c r="W292" s="84"/>
      <c r="X292" s="84"/>
      <c r="Y292" s="84"/>
      <c r="Z292" s="84"/>
      <c r="AA292" s="84"/>
      <c r="AB292" s="84"/>
      <c r="AC292" s="84"/>
      <c r="AD292" s="84"/>
      <c r="AE292" s="84"/>
      <c r="AF292" s="84"/>
      <c r="AG292" s="84"/>
      <c r="AH292" s="84"/>
      <c r="AI292" s="84"/>
      <c r="AJ292" s="84"/>
      <c r="AK292" s="84"/>
      <c r="AL292" s="84"/>
      <c r="AM292" s="84"/>
      <c r="AN292" s="84"/>
      <c r="AO292" s="84"/>
      <c r="AP292" s="84"/>
      <c r="AQ292" s="84"/>
      <c r="AR292" s="84"/>
      <c r="AS292" s="84"/>
      <c r="AT292" s="84"/>
      <c r="AU292" s="84"/>
      <c r="AV292" s="84"/>
      <c r="AW292" s="84"/>
      <c r="AX292" s="84"/>
      <c r="AY292" s="84"/>
      <c r="AZ292" s="84"/>
      <c r="BA292" s="84"/>
      <c r="BB292" s="84"/>
      <c r="BC292" s="84"/>
      <c r="BD292" s="84"/>
      <c r="BE292" s="84"/>
      <c r="BF292" s="84"/>
      <c r="BG292" s="84"/>
      <c r="BH292" s="84"/>
      <c r="BI292" s="84"/>
      <c r="BJ292" s="84"/>
      <c r="BK292" s="84"/>
      <c r="BL292" s="84"/>
      <c r="BM292" s="84"/>
      <c r="BN292" s="84"/>
      <c r="BO292" s="84"/>
      <c r="BP292" s="84"/>
      <c r="BQ292" s="84"/>
      <c r="BR292" s="84"/>
      <c r="BS292" s="84"/>
      <c r="BT292" s="84"/>
      <c r="BU292" s="84"/>
      <c r="BV292" s="84"/>
      <c r="BW292" s="84"/>
      <c r="BX292" s="84"/>
      <c r="BY292" s="84"/>
      <c r="BZ292" s="84"/>
      <c r="CA292" s="84"/>
      <c r="CB292" s="84"/>
      <c r="CC292" s="84"/>
      <c r="CD292" s="84"/>
      <c r="CE292" s="84"/>
      <c r="CF292" s="84"/>
      <c r="CG292" s="84"/>
      <c r="CH292" s="84"/>
      <c r="CI292" s="84"/>
      <c r="CJ292" s="84"/>
      <c r="CK292" s="84"/>
      <c r="CL292" s="84"/>
      <c r="CM292" s="84"/>
      <c r="CN292" s="84"/>
      <c r="CO292" s="84"/>
      <c r="CP292" s="84"/>
      <c r="CQ292" s="84"/>
      <c r="CR292" s="84"/>
      <c r="CS292" s="84"/>
      <c r="CT292" s="84"/>
      <c r="CU292" s="84"/>
      <c r="CV292" s="84"/>
      <c r="CW292" s="84"/>
      <c r="CX292" s="84"/>
      <c r="CY292" s="84"/>
      <c r="CZ292" s="84"/>
      <c r="DA292" s="84"/>
      <c r="DB292" s="84"/>
      <c r="DC292" s="84"/>
      <c r="DD292" s="84"/>
      <c r="DE292" s="84"/>
      <c r="DF292" s="84"/>
      <c r="DG292" s="84"/>
      <c r="DH292" s="84"/>
      <c r="DI292" s="84"/>
      <c r="DJ292" s="84"/>
      <c r="DK292" s="84"/>
      <c r="DL292" s="84"/>
      <c r="DM292" s="84"/>
      <c r="DN292" s="84"/>
      <c r="DO292" s="84"/>
      <c r="DP292" s="84"/>
      <c r="DQ292" s="84"/>
      <c r="DR292" s="84"/>
      <c r="DS292" s="84"/>
      <c r="DT292" s="84"/>
      <c r="DU292" s="84"/>
      <c r="DV292" s="84"/>
      <c r="DW292" s="84"/>
      <c r="DX292" s="84"/>
      <c r="DY292" s="84"/>
      <c r="DZ292" s="84"/>
      <c r="EA292" s="84"/>
      <c r="EB292" s="84"/>
      <c r="EC292" s="84"/>
    </row>
    <row r="293" spans="1:133">
      <c r="A293" s="108">
        <f t="shared" ref="A293:A297" si="60">A292+1</f>
        <v>260</v>
      </c>
      <c r="B293" s="109" t="s">
        <v>1346</v>
      </c>
      <c r="C293" s="110" t="s">
        <v>63</v>
      </c>
      <c r="D293" s="104">
        <v>250</v>
      </c>
      <c r="E293" s="105">
        <v>0</v>
      </c>
      <c r="F293" s="105">
        <f>D293</f>
        <v>250</v>
      </c>
      <c r="G293" s="109" t="s">
        <v>1351</v>
      </c>
      <c r="H293" s="110" t="s">
        <v>1352</v>
      </c>
      <c r="I293" s="106">
        <v>210</v>
      </c>
      <c r="J293" s="106">
        <v>0</v>
      </c>
      <c r="K293" s="106">
        <f>I293+J293</f>
        <v>210</v>
      </c>
      <c r="L293" s="129">
        <v>150</v>
      </c>
      <c r="M293" s="129">
        <v>120</v>
      </c>
      <c r="N293" s="130">
        <v>150</v>
      </c>
      <c r="O293" s="131">
        <v>0</v>
      </c>
      <c r="P293" s="132">
        <f t="shared" si="59"/>
        <v>150</v>
      </c>
      <c r="Q293" s="84"/>
      <c r="R293" s="84"/>
      <c r="S293" s="84"/>
      <c r="T293" s="84"/>
      <c r="U293" s="84"/>
      <c r="V293" s="84"/>
      <c r="W293" s="84"/>
      <c r="X293" s="84"/>
      <c r="Y293" s="84"/>
      <c r="Z293" s="84"/>
      <c r="AA293" s="84"/>
      <c r="AB293" s="84"/>
      <c r="AC293" s="84"/>
      <c r="AD293" s="84"/>
      <c r="AE293" s="84"/>
      <c r="AF293" s="84"/>
      <c r="AG293" s="84"/>
      <c r="AH293" s="84"/>
      <c r="AI293" s="84"/>
      <c r="AJ293" s="84"/>
      <c r="AK293" s="84"/>
      <c r="AL293" s="84"/>
      <c r="AM293" s="84"/>
      <c r="AN293" s="84"/>
      <c r="AO293" s="84"/>
      <c r="AP293" s="84"/>
      <c r="AQ293" s="84"/>
      <c r="AR293" s="84"/>
      <c r="AS293" s="84"/>
      <c r="AT293" s="84"/>
      <c r="AU293" s="84"/>
      <c r="AV293" s="84"/>
      <c r="AW293" s="84"/>
      <c r="AX293" s="84"/>
      <c r="AY293" s="84"/>
      <c r="AZ293" s="84"/>
      <c r="BA293" s="84"/>
      <c r="BB293" s="84"/>
      <c r="BC293" s="84"/>
      <c r="BD293" s="84"/>
      <c r="BE293" s="84"/>
      <c r="BF293" s="84"/>
      <c r="BG293" s="84"/>
      <c r="BH293" s="84"/>
      <c r="BI293" s="84"/>
      <c r="BJ293" s="84"/>
      <c r="BK293" s="84"/>
      <c r="BL293" s="84"/>
      <c r="BM293" s="84"/>
      <c r="BN293" s="84"/>
      <c r="BO293" s="84"/>
      <c r="BP293" s="84"/>
      <c r="BQ293" s="84"/>
      <c r="BR293" s="84"/>
      <c r="BS293" s="84"/>
      <c r="BT293" s="84"/>
      <c r="BU293" s="84"/>
      <c r="BV293" s="84"/>
      <c r="BW293" s="84"/>
      <c r="BX293" s="84"/>
      <c r="BY293" s="84"/>
      <c r="BZ293" s="84"/>
      <c r="CA293" s="84"/>
      <c r="CB293" s="84"/>
      <c r="CC293" s="84"/>
      <c r="CD293" s="84"/>
      <c r="CE293" s="84"/>
      <c r="CF293" s="84"/>
      <c r="CG293" s="84"/>
      <c r="CH293" s="84"/>
      <c r="CI293" s="84"/>
      <c r="CJ293" s="84"/>
      <c r="CK293" s="84"/>
      <c r="CL293" s="84"/>
      <c r="CM293" s="84"/>
      <c r="CN293" s="84"/>
      <c r="CO293" s="84"/>
      <c r="CP293" s="84"/>
      <c r="CQ293" s="84"/>
      <c r="CR293" s="84"/>
      <c r="CS293" s="84"/>
      <c r="CT293" s="84"/>
      <c r="CU293" s="84"/>
      <c r="CV293" s="84"/>
      <c r="CW293" s="84"/>
      <c r="CX293" s="84"/>
      <c r="CY293" s="84"/>
      <c r="CZ293" s="84"/>
      <c r="DA293" s="84"/>
      <c r="DB293" s="84"/>
      <c r="DC293" s="84"/>
      <c r="DD293" s="84"/>
      <c r="DE293" s="84"/>
      <c r="DF293" s="84"/>
      <c r="DG293" s="84"/>
      <c r="DH293" s="84"/>
      <c r="DI293" s="84"/>
      <c r="DJ293" s="84"/>
      <c r="DK293" s="84"/>
      <c r="DL293" s="84"/>
      <c r="DM293" s="84"/>
      <c r="DN293" s="84"/>
      <c r="DO293" s="84"/>
      <c r="DP293" s="84"/>
      <c r="DQ293" s="84"/>
      <c r="DR293" s="84"/>
      <c r="DS293" s="84"/>
      <c r="DT293" s="84"/>
      <c r="DU293" s="84"/>
      <c r="DV293" s="84"/>
      <c r="DW293" s="84"/>
      <c r="DX293" s="84"/>
      <c r="DY293" s="84"/>
      <c r="DZ293" s="84"/>
      <c r="EA293" s="84"/>
      <c r="EB293" s="84"/>
      <c r="EC293" s="84"/>
    </row>
    <row r="294" spans="1:133">
      <c r="A294" s="108">
        <f t="shared" si="60"/>
        <v>261</v>
      </c>
      <c r="B294" s="109"/>
      <c r="C294" s="110"/>
      <c r="D294" s="104"/>
      <c r="E294" s="105"/>
      <c r="F294" s="105"/>
      <c r="G294" s="109" t="s">
        <v>1353</v>
      </c>
      <c r="H294" s="110" t="s">
        <v>1354</v>
      </c>
      <c r="I294" s="106">
        <v>130</v>
      </c>
      <c r="J294" s="106">
        <v>0</v>
      </c>
      <c r="K294" s="106">
        <f>I294+J294</f>
        <v>130</v>
      </c>
      <c r="L294" s="129">
        <v>150</v>
      </c>
      <c r="M294" s="129"/>
      <c r="N294" s="130">
        <v>150</v>
      </c>
      <c r="O294" s="131">
        <v>0</v>
      </c>
      <c r="P294" s="132">
        <f t="shared" si="59"/>
        <v>150</v>
      </c>
      <c r="Q294" s="84"/>
      <c r="R294" s="84"/>
      <c r="S294" s="84"/>
      <c r="T294" s="84"/>
      <c r="U294" s="84"/>
      <c r="V294" s="84"/>
      <c r="W294" s="84"/>
      <c r="X294" s="84"/>
      <c r="Y294" s="84"/>
      <c r="Z294" s="84"/>
      <c r="AA294" s="84"/>
      <c r="AB294" s="84"/>
      <c r="AC294" s="84"/>
      <c r="AD294" s="84"/>
      <c r="AE294" s="84"/>
      <c r="AF294" s="84"/>
      <c r="AG294" s="84"/>
      <c r="AH294" s="84"/>
      <c r="AI294" s="84"/>
      <c r="AJ294" s="84"/>
      <c r="AK294" s="84"/>
      <c r="AL294" s="84"/>
      <c r="AM294" s="84"/>
      <c r="AN294" s="84"/>
      <c r="AO294" s="84"/>
      <c r="AP294" s="84"/>
      <c r="AQ294" s="84"/>
      <c r="AR294" s="84"/>
      <c r="AS294" s="84"/>
      <c r="AT294" s="84"/>
      <c r="AU294" s="84"/>
      <c r="AV294" s="84"/>
      <c r="AW294" s="84"/>
      <c r="AX294" s="84"/>
      <c r="AY294" s="84"/>
      <c r="AZ294" s="84"/>
      <c r="BA294" s="84"/>
      <c r="BB294" s="84"/>
      <c r="BC294" s="84"/>
      <c r="BD294" s="84"/>
      <c r="BE294" s="84"/>
      <c r="BF294" s="84"/>
      <c r="BG294" s="84"/>
      <c r="BH294" s="84"/>
      <c r="BI294" s="84"/>
      <c r="BJ294" s="84"/>
      <c r="BK294" s="84"/>
      <c r="BL294" s="84"/>
      <c r="BM294" s="84"/>
      <c r="BN294" s="84"/>
      <c r="BO294" s="84"/>
      <c r="BP294" s="84"/>
      <c r="BQ294" s="84"/>
      <c r="BR294" s="84"/>
      <c r="BS294" s="84"/>
      <c r="BT294" s="84"/>
      <c r="BU294" s="84"/>
      <c r="BV294" s="84"/>
      <c r="BW294" s="84"/>
      <c r="BX294" s="84"/>
      <c r="BY294" s="84"/>
      <c r="BZ294" s="84"/>
      <c r="CA294" s="84"/>
      <c r="CB294" s="84"/>
      <c r="CC294" s="84"/>
      <c r="CD294" s="84"/>
      <c r="CE294" s="84"/>
      <c r="CF294" s="84"/>
      <c r="CG294" s="84"/>
      <c r="CH294" s="84"/>
      <c r="CI294" s="84"/>
      <c r="CJ294" s="84"/>
      <c r="CK294" s="84"/>
      <c r="CL294" s="84"/>
      <c r="CM294" s="84"/>
      <c r="CN294" s="84"/>
      <c r="CO294" s="84"/>
      <c r="CP294" s="84"/>
      <c r="CQ294" s="84"/>
      <c r="CR294" s="84"/>
      <c r="CS294" s="84"/>
      <c r="CT294" s="84"/>
      <c r="CU294" s="84"/>
      <c r="CV294" s="84"/>
      <c r="CW294" s="84"/>
      <c r="CX294" s="84"/>
      <c r="CY294" s="84"/>
      <c r="CZ294" s="84"/>
      <c r="DA294" s="84"/>
      <c r="DB294" s="84"/>
      <c r="DC294" s="84"/>
      <c r="DD294" s="84"/>
      <c r="DE294" s="84"/>
      <c r="DF294" s="84"/>
      <c r="DG294" s="84"/>
      <c r="DH294" s="84"/>
      <c r="DI294" s="84"/>
      <c r="DJ294" s="84"/>
      <c r="DK294" s="84"/>
      <c r="DL294" s="84"/>
      <c r="DM294" s="84"/>
      <c r="DN294" s="84"/>
      <c r="DO294" s="84"/>
      <c r="DP294" s="84"/>
      <c r="DQ294" s="84"/>
      <c r="DR294" s="84"/>
      <c r="DS294" s="84"/>
      <c r="DT294" s="84"/>
      <c r="DU294" s="84"/>
      <c r="DV294" s="84"/>
      <c r="DW294" s="84"/>
      <c r="DX294" s="84"/>
      <c r="DY294" s="84"/>
      <c r="DZ294" s="84"/>
      <c r="EA294" s="84"/>
      <c r="EB294" s="84"/>
      <c r="EC294" s="84"/>
    </row>
    <row r="295" spans="1:133" s="84" customFormat="1">
      <c r="A295" s="108">
        <f t="shared" si="60"/>
        <v>262</v>
      </c>
      <c r="B295" s="109"/>
      <c r="C295" s="110"/>
      <c r="D295" s="104"/>
      <c r="E295" s="105"/>
      <c r="F295" s="105"/>
      <c r="G295" s="109" t="s">
        <v>1312</v>
      </c>
      <c r="H295" s="110" t="s">
        <v>1313</v>
      </c>
      <c r="I295" s="106">
        <v>170</v>
      </c>
      <c r="J295" s="106">
        <v>0</v>
      </c>
      <c r="K295" s="106">
        <f>I295+J295</f>
        <v>170</v>
      </c>
      <c r="L295" s="129">
        <v>100</v>
      </c>
      <c r="M295" s="129">
        <v>150</v>
      </c>
      <c r="N295" s="130">
        <v>150</v>
      </c>
      <c r="O295" s="131">
        <v>0</v>
      </c>
      <c r="P295" s="132">
        <f t="shared" si="59"/>
        <v>150</v>
      </c>
    </row>
    <row r="296" spans="1:133" s="84" customFormat="1">
      <c r="A296" s="108">
        <f t="shared" si="60"/>
        <v>263</v>
      </c>
      <c r="B296" s="109"/>
      <c r="C296" s="110"/>
      <c r="D296" s="104"/>
      <c r="E296" s="105"/>
      <c r="F296" s="105"/>
      <c r="G296" s="109" t="s">
        <v>1357</v>
      </c>
      <c r="H296" s="110" t="s">
        <v>1358</v>
      </c>
      <c r="I296" s="106"/>
      <c r="J296" s="106"/>
      <c r="K296" s="106"/>
      <c r="L296" s="129"/>
      <c r="M296" s="129"/>
      <c r="N296" s="130">
        <v>370</v>
      </c>
      <c r="O296" s="131">
        <v>0</v>
      </c>
      <c r="P296" s="132">
        <v>370</v>
      </c>
    </row>
    <row r="297" spans="1:133" s="84" customFormat="1">
      <c r="A297" s="108">
        <f t="shared" si="60"/>
        <v>264</v>
      </c>
      <c r="B297" s="109"/>
      <c r="C297" s="110"/>
      <c r="D297" s="104"/>
      <c r="E297" s="105"/>
      <c r="F297" s="105"/>
      <c r="G297" s="109" t="s">
        <v>1361</v>
      </c>
      <c r="H297" s="110" t="s">
        <v>1362</v>
      </c>
      <c r="I297" s="106"/>
      <c r="J297" s="106"/>
      <c r="K297" s="106"/>
      <c r="L297" s="129"/>
      <c r="M297" s="129"/>
      <c r="N297" s="130">
        <v>150</v>
      </c>
      <c r="O297" s="131">
        <v>0</v>
      </c>
      <c r="P297" s="132">
        <v>150</v>
      </c>
    </row>
    <row r="298" spans="1:133" ht="15.75">
      <c r="A298" s="159"/>
      <c r="B298" s="164" t="s">
        <v>1355</v>
      </c>
      <c r="C298" s="160" t="s">
        <v>1356</v>
      </c>
      <c r="D298" s="161">
        <v>1100</v>
      </c>
      <c r="E298" s="162">
        <v>0</v>
      </c>
      <c r="F298" s="162">
        <f>D298</f>
        <v>1100</v>
      </c>
      <c r="G298" s="168"/>
      <c r="H298" s="163" t="s">
        <v>1372</v>
      </c>
      <c r="I298" s="129"/>
      <c r="J298" s="129"/>
      <c r="K298" s="129"/>
      <c r="L298" s="129"/>
      <c r="M298" s="129"/>
      <c r="N298" s="130"/>
      <c r="O298" s="131"/>
      <c r="P298" s="132"/>
      <c r="Q298" s="84"/>
      <c r="R298" s="84"/>
      <c r="S298" s="84"/>
      <c r="T298" s="84"/>
      <c r="U298" s="84"/>
      <c r="V298" s="84"/>
      <c r="W298" s="84"/>
      <c r="X298" s="84"/>
      <c r="Y298" s="84"/>
      <c r="Z298" s="84"/>
      <c r="AA298" s="84"/>
      <c r="AB298" s="84"/>
      <c r="AC298" s="84"/>
      <c r="AD298" s="84"/>
      <c r="AE298" s="84"/>
      <c r="AF298" s="84"/>
      <c r="AG298" s="84"/>
      <c r="AH298" s="84"/>
      <c r="AI298" s="84"/>
      <c r="AJ298" s="84"/>
      <c r="AK298" s="84"/>
      <c r="AL298" s="84"/>
      <c r="AM298" s="84"/>
      <c r="AN298" s="84"/>
      <c r="AO298" s="84"/>
      <c r="AP298" s="84"/>
      <c r="AQ298" s="84"/>
      <c r="AR298" s="84"/>
      <c r="AS298" s="84"/>
      <c r="AT298" s="84"/>
      <c r="AU298" s="84"/>
      <c r="AV298" s="84"/>
      <c r="AW298" s="84"/>
      <c r="AX298" s="84"/>
      <c r="AY298" s="84"/>
      <c r="AZ298" s="84"/>
      <c r="BA298" s="84"/>
      <c r="BB298" s="84"/>
      <c r="BC298" s="84"/>
      <c r="BD298" s="84"/>
      <c r="BE298" s="84"/>
      <c r="BF298" s="84"/>
      <c r="BG298" s="84"/>
      <c r="BH298" s="84"/>
      <c r="BI298" s="84"/>
      <c r="BJ298" s="84"/>
      <c r="BK298" s="84"/>
      <c r="BL298" s="84"/>
      <c r="BM298" s="84"/>
      <c r="BN298" s="84"/>
      <c r="BO298" s="84"/>
      <c r="BP298" s="84"/>
      <c r="BQ298" s="84"/>
      <c r="BR298" s="84"/>
      <c r="BS298" s="84"/>
      <c r="BT298" s="84"/>
      <c r="BU298" s="84"/>
      <c r="BV298" s="84"/>
      <c r="BW298" s="84"/>
      <c r="BX298" s="84"/>
      <c r="BY298" s="84"/>
      <c r="BZ298" s="84"/>
      <c r="CA298" s="84"/>
      <c r="CB298" s="84"/>
      <c r="CC298" s="84"/>
      <c r="CD298" s="84"/>
      <c r="CE298" s="84"/>
      <c r="CF298" s="84"/>
      <c r="CG298" s="84"/>
      <c r="CH298" s="84"/>
      <c r="CI298" s="84"/>
      <c r="CJ298" s="84"/>
      <c r="CK298" s="84"/>
      <c r="CL298" s="84"/>
      <c r="CM298" s="84"/>
      <c r="CN298" s="84"/>
      <c r="CO298" s="84"/>
      <c r="CP298" s="84"/>
      <c r="CQ298" s="84"/>
      <c r="CR298" s="84"/>
      <c r="CS298" s="84"/>
      <c r="CT298" s="84"/>
      <c r="CU298" s="84"/>
      <c r="CV298" s="84"/>
      <c r="CW298" s="84"/>
      <c r="CX298" s="84"/>
      <c r="CY298" s="84"/>
      <c r="CZ298" s="84"/>
      <c r="DA298" s="84"/>
      <c r="DB298" s="84"/>
      <c r="DC298" s="84"/>
      <c r="DD298" s="84"/>
      <c r="DE298" s="84"/>
      <c r="DF298" s="84"/>
      <c r="DG298" s="84"/>
      <c r="DH298" s="84"/>
      <c r="DI298" s="84"/>
      <c r="DJ298" s="84"/>
      <c r="DK298" s="84"/>
      <c r="DL298" s="84"/>
      <c r="DM298" s="84"/>
      <c r="DN298" s="84"/>
      <c r="DO298" s="84"/>
      <c r="DP298" s="84"/>
      <c r="DQ298" s="84"/>
      <c r="DR298" s="84"/>
      <c r="DS298" s="84"/>
      <c r="DT298" s="84"/>
      <c r="DU298" s="84"/>
      <c r="DV298" s="84"/>
      <c r="DW298" s="84"/>
      <c r="DX298" s="84"/>
      <c r="DY298" s="84"/>
      <c r="DZ298" s="84"/>
      <c r="EA298" s="84"/>
      <c r="EB298" s="84"/>
      <c r="EC298" s="84"/>
    </row>
    <row r="299" spans="1:133" ht="15.75">
      <c r="A299" s="108">
        <v>265</v>
      </c>
      <c r="B299" s="109" t="s">
        <v>1359</v>
      </c>
      <c r="C299" s="110" t="s">
        <v>1360</v>
      </c>
      <c r="D299" s="104">
        <v>1100</v>
      </c>
      <c r="E299" s="105">
        <v>0</v>
      </c>
      <c r="F299" s="105">
        <f>D299</f>
        <v>1100</v>
      </c>
      <c r="G299" s="175" t="s">
        <v>1374</v>
      </c>
      <c r="H299" s="110" t="s">
        <v>1147</v>
      </c>
      <c r="I299" s="106">
        <v>2750</v>
      </c>
      <c r="J299" s="106">
        <v>0</v>
      </c>
      <c r="K299" s="106">
        <f>I299+J299</f>
        <v>2750</v>
      </c>
      <c r="L299" s="129"/>
      <c r="M299" s="129"/>
      <c r="N299" s="130">
        <v>2750</v>
      </c>
      <c r="O299" s="131">
        <v>0</v>
      </c>
      <c r="P299" s="132">
        <f t="shared" ref="P299:P301" si="61">O299+N299</f>
        <v>2750</v>
      </c>
      <c r="Q299" s="84"/>
      <c r="R299" s="84"/>
      <c r="S299" s="84"/>
      <c r="T299" s="84"/>
      <c r="U299" s="84"/>
      <c r="V299" s="84"/>
      <c r="W299" s="84"/>
      <c r="X299" s="84"/>
      <c r="Y299" s="84"/>
      <c r="Z299" s="84"/>
      <c r="AA299" s="84"/>
      <c r="AB299" s="84"/>
      <c r="AC299" s="84"/>
      <c r="AD299" s="84"/>
      <c r="AE299" s="84"/>
      <c r="AF299" s="84"/>
      <c r="AG299" s="84"/>
      <c r="AH299" s="84"/>
      <c r="AI299" s="84"/>
      <c r="AJ299" s="84"/>
      <c r="AK299" s="84"/>
      <c r="AL299" s="84"/>
      <c r="AM299" s="84"/>
      <c r="AN299" s="84"/>
      <c r="AO299" s="84"/>
      <c r="AP299" s="84"/>
      <c r="AQ299" s="84"/>
      <c r="AR299" s="84"/>
      <c r="AS299" s="84"/>
      <c r="AT299" s="84"/>
      <c r="AU299" s="84"/>
      <c r="AV299" s="84"/>
      <c r="AW299" s="84"/>
      <c r="AX299" s="84"/>
      <c r="AY299" s="84"/>
      <c r="AZ299" s="84"/>
      <c r="BA299" s="84"/>
      <c r="BB299" s="84"/>
      <c r="BC299" s="84"/>
      <c r="BD299" s="84"/>
      <c r="BE299" s="84"/>
      <c r="BF299" s="84"/>
      <c r="BG299" s="84"/>
      <c r="BH299" s="84"/>
      <c r="BI299" s="84"/>
      <c r="BJ299" s="84"/>
      <c r="BK299" s="84"/>
      <c r="BL299" s="84"/>
      <c r="BM299" s="84"/>
      <c r="BN299" s="84"/>
      <c r="BO299" s="84"/>
      <c r="BP299" s="84"/>
      <c r="BQ299" s="84"/>
      <c r="BR299" s="84"/>
      <c r="BS299" s="84"/>
      <c r="BT299" s="84"/>
      <c r="BU299" s="84"/>
      <c r="BV299" s="84"/>
      <c r="BW299" s="84"/>
      <c r="BX299" s="84"/>
      <c r="BY299" s="84"/>
      <c r="BZ299" s="84"/>
      <c r="CA299" s="84"/>
      <c r="CB299" s="84"/>
      <c r="CC299" s="84"/>
      <c r="CD299" s="84"/>
      <c r="CE299" s="84"/>
      <c r="CF299" s="84"/>
      <c r="CG299" s="84"/>
      <c r="CH299" s="84"/>
      <c r="CI299" s="84"/>
      <c r="CJ299" s="84"/>
      <c r="CK299" s="84"/>
      <c r="CL299" s="84"/>
      <c r="CM299" s="84"/>
      <c r="CN299" s="84"/>
      <c r="CO299" s="84"/>
      <c r="CP299" s="84"/>
      <c r="CQ299" s="84"/>
      <c r="CR299" s="84"/>
      <c r="CS299" s="84"/>
      <c r="CT299" s="84"/>
      <c r="CU299" s="84"/>
      <c r="CV299" s="84"/>
      <c r="CW299" s="84"/>
      <c r="CX299" s="84"/>
      <c r="CY299" s="84"/>
      <c r="CZ299" s="84"/>
      <c r="DA299" s="84"/>
      <c r="DB299" s="84"/>
      <c r="DC299" s="84"/>
      <c r="DD299" s="84"/>
      <c r="DE299" s="84"/>
      <c r="DF299" s="84"/>
      <c r="DG299" s="84"/>
      <c r="DH299" s="84"/>
      <c r="DI299" s="84"/>
      <c r="DJ299" s="84"/>
      <c r="DK299" s="84"/>
      <c r="DL299" s="84"/>
      <c r="DM299" s="84"/>
      <c r="DN299" s="84"/>
      <c r="DO299" s="84"/>
      <c r="DP299" s="84"/>
      <c r="DQ299" s="84"/>
      <c r="DR299" s="84"/>
      <c r="DS299" s="84"/>
      <c r="DT299" s="84"/>
      <c r="DU299" s="84"/>
      <c r="DV299" s="84"/>
      <c r="DW299" s="84"/>
      <c r="DX299" s="84"/>
      <c r="DY299" s="84"/>
      <c r="DZ299" s="84"/>
      <c r="EA299" s="84"/>
      <c r="EB299" s="84"/>
      <c r="EC299" s="84"/>
    </row>
    <row r="300" spans="1:133">
      <c r="A300" s="108">
        <f>A299+1</f>
        <v>266</v>
      </c>
      <c r="B300" s="102"/>
      <c r="C300" s="103" t="s">
        <v>1371</v>
      </c>
      <c r="D300" s="104"/>
      <c r="E300" s="105"/>
      <c r="F300" s="105"/>
      <c r="G300" s="112" t="s">
        <v>1375</v>
      </c>
      <c r="H300" s="110" t="s">
        <v>1356</v>
      </c>
      <c r="I300" s="106">
        <v>2300</v>
      </c>
      <c r="J300" s="106">
        <v>0</v>
      </c>
      <c r="K300" s="106">
        <f>I300+J300</f>
        <v>2300</v>
      </c>
      <c r="L300" s="129"/>
      <c r="M300" s="129"/>
      <c r="N300" s="130">
        <v>2300</v>
      </c>
      <c r="O300" s="131">
        <v>0</v>
      </c>
      <c r="P300" s="132">
        <f t="shared" si="61"/>
        <v>2300</v>
      </c>
      <c r="Q300" s="84"/>
      <c r="R300" s="84"/>
      <c r="S300" s="84"/>
      <c r="T300" s="84"/>
      <c r="U300" s="84"/>
      <c r="V300" s="84"/>
      <c r="W300" s="84"/>
      <c r="X300" s="84"/>
      <c r="Y300" s="84"/>
      <c r="Z300" s="84"/>
      <c r="AA300" s="84"/>
      <c r="AB300" s="84"/>
      <c r="AC300" s="84"/>
      <c r="AD300" s="84"/>
      <c r="AE300" s="84"/>
      <c r="AF300" s="84"/>
      <c r="AG300" s="84"/>
      <c r="AH300" s="84"/>
      <c r="AI300" s="84"/>
      <c r="AJ300" s="84"/>
      <c r="AK300" s="84"/>
      <c r="AL300" s="84"/>
      <c r="AM300" s="84"/>
      <c r="AN300" s="84"/>
      <c r="AO300" s="84"/>
      <c r="AP300" s="84"/>
      <c r="AQ300" s="84"/>
      <c r="AR300" s="84"/>
      <c r="AS300" s="84"/>
      <c r="AT300" s="84"/>
      <c r="AU300" s="84"/>
      <c r="AV300" s="84"/>
      <c r="AW300" s="84"/>
      <c r="AX300" s="84"/>
      <c r="AY300" s="84"/>
      <c r="AZ300" s="84"/>
      <c r="BA300" s="84"/>
      <c r="BB300" s="84"/>
      <c r="BC300" s="84"/>
      <c r="BD300" s="84"/>
      <c r="BE300" s="84"/>
      <c r="BF300" s="84"/>
      <c r="BG300" s="84"/>
      <c r="BH300" s="84"/>
      <c r="BI300" s="84"/>
      <c r="BJ300" s="84"/>
      <c r="BK300" s="84"/>
      <c r="BL300" s="84"/>
      <c r="BM300" s="84"/>
      <c r="BN300" s="84"/>
      <c r="BO300" s="84"/>
      <c r="BP300" s="84"/>
      <c r="BQ300" s="84"/>
      <c r="BR300" s="84"/>
      <c r="BS300" s="84"/>
      <c r="BT300" s="84"/>
      <c r="BU300" s="84"/>
      <c r="BV300" s="84"/>
      <c r="BW300" s="84"/>
      <c r="BX300" s="84"/>
      <c r="BY300" s="84"/>
      <c r="BZ300" s="84"/>
      <c r="CA300" s="84"/>
      <c r="CB300" s="84"/>
      <c r="CC300" s="84"/>
      <c r="CD300" s="84"/>
      <c r="CE300" s="84"/>
      <c r="CF300" s="84"/>
      <c r="CG300" s="84"/>
      <c r="CH300" s="84"/>
      <c r="CI300" s="84"/>
      <c r="CJ300" s="84"/>
      <c r="CK300" s="84"/>
      <c r="CL300" s="84"/>
      <c r="CM300" s="84"/>
      <c r="CN300" s="84"/>
      <c r="CO300" s="84"/>
      <c r="CP300" s="84"/>
      <c r="CQ300" s="84"/>
      <c r="CR300" s="84"/>
      <c r="CS300" s="84"/>
      <c r="CT300" s="84"/>
      <c r="CU300" s="84"/>
      <c r="CV300" s="84"/>
      <c r="CW300" s="84"/>
      <c r="CX300" s="84"/>
      <c r="CY300" s="84"/>
      <c r="CZ300" s="84"/>
      <c r="DA300" s="84"/>
      <c r="DB300" s="84"/>
      <c r="DC300" s="84"/>
      <c r="DD300" s="84"/>
      <c r="DE300" s="84"/>
      <c r="DF300" s="84"/>
      <c r="DG300" s="84"/>
      <c r="DH300" s="84"/>
      <c r="DI300" s="84"/>
      <c r="DJ300" s="84"/>
      <c r="DK300" s="84"/>
      <c r="DL300" s="84"/>
      <c r="DM300" s="84"/>
      <c r="DN300" s="84"/>
      <c r="DO300" s="84"/>
      <c r="DP300" s="84"/>
      <c r="DQ300" s="84"/>
      <c r="DR300" s="84"/>
      <c r="DS300" s="84"/>
      <c r="DT300" s="84"/>
      <c r="DU300" s="84"/>
      <c r="DV300" s="84"/>
      <c r="DW300" s="84"/>
      <c r="DX300" s="84"/>
      <c r="DY300" s="84"/>
      <c r="DZ300" s="84"/>
      <c r="EA300" s="84"/>
      <c r="EB300" s="84"/>
      <c r="EC300" s="84"/>
    </row>
    <row r="301" spans="1:133">
      <c r="A301" s="108">
        <f>A300+1</f>
        <v>267</v>
      </c>
      <c r="B301" s="108" t="s">
        <v>124</v>
      </c>
      <c r="C301" s="110" t="s">
        <v>1373</v>
      </c>
      <c r="D301" s="104">
        <v>100</v>
      </c>
      <c r="E301" s="105">
        <v>0</v>
      </c>
      <c r="F301" s="105">
        <f>D301</f>
        <v>100</v>
      </c>
      <c r="G301" s="112" t="s">
        <v>1376</v>
      </c>
      <c r="H301" s="110" t="s">
        <v>1360</v>
      </c>
      <c r="I301" s="106">
        <v>2350</v>
      </c>
      <c r="J301" s="106">
        <v>0</v>
      </c>
      <c r="K301" s="106">
        <f>I301+J301</f>
        <v>2350</v>
      </c>
      <c r="L301" s="129"/>
      <c r="M301" s="129"/>
      <c r="N301" s="130">
        <v>2350</v>
      </c>
      <c r="O301" s="131">
        <v>0</v>
      </c>
      <c r="P301" s="132">
        <f t="shared" si="61"/>
        <v>2350</v>
      </c>
      <c r="Q301" s="84"/>
      <c r="R301" s="84"/>
      <c r="S301" s="84"/>
      <c r="T301" s="84"/>
      <c r="U301" s="84"/>
      <c r="V301" s="84"/>
      <c r="W301" s="84"/>
      <c r="X301" s="84"/>
      <c r="Y301" s="84"/>
      <c r="Z301" s="84"/>
      <c r="AA301" s="84"/>
      <c r="AB301" s="84"/>
      <c r="AC301" s="84"/>
      <c r="AD301" s="84"/>
      <c r="AE301" s="84"/>
      <c r="AF301" s="84"/>
      <c r="AG301" s="84"/>
      <c r="AH301" s="84"/>
      <c r="AI301" s="84"/>
      <c r="AJ301" s="84"/>
      <c r="AK301" s="84"/>
      <c r="AL301" s="84"/>
      <c r="AM301" s="84"/>
      <c r="AN301" s="84"/>
      <c r="AO301" s="84"/>
      <c r="AP301" s="84"/>
      <c r="AQ301" s="84"/>
      <c r="AR301" s="84"/>
      <c r="AS301" s="84"/>
      <c r="AT301" s="84"/>
      <c r="AU301" s="84"/>
      <c r="AV301" s="84"/>
      <c r="AW301" s="84"/>
      <c r="AX301" s="84"/>
      <c r="AY301" s="84"/>
      <c r="AZ301" s="84"/>
      <c r="BA301" s="84"/>
      <c r="BB301" s="84"/>
      <c r="BC301" s="84"/>
      <c r="BD301" s="84"/>
      <c r="BE301" s="84"/>
      <c r="BF301" s="84"/>
      <c r="BG301" s="84"/>
      <c r="BH301" s="84"/>
      <c r="BI301" s="84"/>
      <c r="BJ301" s="84"/>
      <c r="BK301" s="84"/>
      <c r="BL301" s="84"/>
      <c r="BM301" s="84"/>
      <c r="BN301" s="84"/>
      <c r="BO301" s="84"/>
      <c r="BP301" s="84"/>
      <c r="BQ301" s="84"/>
      <c r="BR301" s="84"/>
      <c r="BS301" s="84"/>
      <c r="BT301" s="84"/>
      <c r="BU301" s="84"/>
      <c r="BV301" s="84"/>
      <c r="BW301" s="84"/>
      <c r="BX301" s="84"/>
      <c r="BY301" s="84"/>
      <c r="BZ301" s="84"/>
      <c r="CA301" s="84"/>
      <c r="CB301" s="84"/>
      <c r="CC301" s="84"/>
      <c r="CD301" s="84"/>
      <c r="CE301" s="84"/>
      <c r="CF301" s="84"/>
      <c r="CG301" s="84"/>
      <c r="CH301" s="84"/>
      <c r="CI301" s="84"/>
      <c r="CJ301" s="84"/>
      <c r="CK301" s="84"/>
      <c r="CL301" s="84"/>
      <c r="CM301" s="84"/>
      <c r="CN301" s="84"/>
      <c r="CO301" s="84"/>
      <c r="CP301" s="84"/>
      <c r="CQ301" s="84"/>
      <c r="CR301" s="84"/>
      <c r="CS301" s="84"/>
      <c r="CT301" s="84"/>
      <c r="CU301" s="84"/>
      <c r="CV301" s="84"/>
      <c r="CW301" s="84"/>
      <c r="CX301" s="84"/>
      <c r="CY301" s="84"/>
      <c r="CZ301" s="84"/>
      <c r="DA301" s="84"/>
      <c r="DB301" s="84"/>
      <c r="DC301" s="84"/>
      <c r="DD301" s="84"/>
      <c r="DE301" s="84"/>
      <c r="DF301" s="84"/>
      <c r="DG301" s="84"/>
      <c r="DH301" s="84"/>
      <c r="DI301" s="84"/>
      <c r="DJ301" s="84"/>
      <c r="DK301" s="84"/>
      <c r="DL301" s="84"/>
      <c r="DM301" s="84"/>
      <c r="DN301" s="84"/>
      <c r="DO301" s="84"/>
      <c r="DP301" s="84"/>
      <c r="DQ301" s="84"/>
      <c r="DR301" s="84"/>
      <c r="DS301" s="84"/>
      <c r="DT301" s="84"/>
      <c r="DU301" s="84"/>
      <c r="DV301" s="84"/>
      <c r="DW301" s="84"/>
      <c r="DX301" s="84"/>
      <c r="DY301" s="84"/>
      <c r="DZ301" s="84"/>
      <c r="EA301" s="84"/>
      <c r="EB301" s="84"/>
      <c r="EC301" s="84"/>
    </row>
    <row r="302" spans="1:133" ht="31.5">
      <c r="A302" s="108"/>
      <c r="B302" s="108"/>
      <c r="C302" s="110"/>
      <c r="D302" s="104"/>
      <c r="E302" s="105"/>
      <c r="F302" s="105"/>
      <c r="G302" s="112"/>
      <c r="H302" s="107" t="s">
        <v>1379</v>
      </c>
      <c r="I302" s="106"/>
      <c r="J302" s="106"/>
      <c r="K302" s="106"/>
      <c r="L302" s="129"/>
      <c r="M302" s="129"/>
      <c r="N302" s="130"/>
      <c r="O302" s="131"/>
      <c r="P302" s="132"/>
      <c r="Q302" s="84"/>
      <c r="R302" s="84"/>
      <c r="S302" s="84"/>
      <c r="T302" s="84"/>
      <c r="U302" s="84"/>
      <c r="V302" s="84"/>
      <c r="W302" s="84"/>
      <c r="X302" s="84"/>
      <c r="Y302" s="84"/>
      <c r="Z302" s="84"/>
      <c r="AA302" s="84"/>
      <c r="AB302" s="84"/>
      <c r="AC302" s="84"/>
      <c r="AD302" s="84"/>
      <c r="AE302" s="84"/>
      <c r="AF302" s="84"/>
      <c r="AG302" s="84"/>
      <c r="AH302" s="84"/>
      <c r="AI302" s="84"/>
      <c r="AJ302" s="84"/>
      <c r="AK302" s="84"/>
      <c r="AL302" s="84"/>
      <c r="AM302" s="84"/>
      <c r="AN302" s="84"/>
      <c r="AO302" s="84"/>
      <c r="AP302" s="84"/>
      <c r="AQ302" s="84"/>
      <c r="AR302" s="84"/>
      <c r="AS302" s="84"/>
      <c r="AT302" s="84"/>
      <c r="AU302" s="84"/>
      <c r="AV302" s="84"/>
      <c r="AW302" s="84"/>
      <c r="AX302" s="84"/>
      <c r="AY302" s="84"/>
      <c r="AZ302" s="84"/>
      <c r="BA302" s="84"/>
      <c r="BB302" s="84"/>
      <c r="BC302" s="84"/>
      <c r="BD302" s="84"/>
      <c r="BE302" s="84"/>
      <c r="BF302" s="84"/>
      <c r="BG302" s="84"/>
      <c r="BH302" s="84"/>
      <c r="BI302" s="84"/>
      <c r="BJ302" s="84"/>
      <c r="BK302" s="84"/>
      <c r="BL302" s="84"/>
      <c r="BM302" s="84"/>
      <c r="BN302" s="84"/>
      <c r="BO302" s="84"/>
      <c r="BP302" s="84"/>
      <c r="BQ302" s="84"/>
      <c r="BR302" s="84"/>
      <c r="BS302" s="84"/>
      <c r="BT302" s="84"/>
      <c r="BU302" s="84"/>
      <c r="BV302" s="84"/>
      <c r="BW302" s="84"/>
      <c r="BX302" s="84"/>
      <c r="BY302" s="84"/>
      <c r="BZ302" s="84"/>
      <c r="CA302" s="84"/>
      <c r="CB302" s="84"/>
      <c r="CC302" s="84"/>
      <c r="CD302" s="84"/>
      <c r="CE302" s="84"/>
      <c r="CF302" s="84"/>
      <c r="CG302" s="84"/>
      <c r="CH302" s="84"/>
      <c r="CI302" s="84"/>
      <c r="CJ302" s="84"/>
      <c r="CK302" s="84"/>
      <c r="CL302" s="84"/>
      <c r="CM302" s="84"/>
      <c r="CN302" s="84"/>
      <c r="CO302" s="84"/>
      <c r="CP302" s="84"/>
      <c r="CQ302" s="84"/>
      <c r="CR302" s="84"/>
      <c r="CS302" s="84"/>
      <c r="CT302" s="84"/>
      <c r="CU302" s="84"/>
      <c r="CV302" s="84"/>
      <c r="CW302" s="84"/>
      <c r="CX302" s="84"/>
      <c r="CY302" s="84"/>
      <c r="CZ302" s="84"/>
      <c r="DA302" s="84"/>
      <c r="DB302" s="84"/>
      <c r="DC302" s="84"/>
      <c r="DD302" s="84"/>
      <c r="DE302" s="84"/>
      <c r="DF302" s="84"/>
      <c r="DG302" s="84"/>
      <c r="DH302" s="84"/>
      <c r="DI302" s="84"/>
      <c r="DJ302" s="84"/>
      <c r="DK302" s="84"/>
      <c r="DL302" s="84"/>
      <c r="DM302" s="84"/>
      <c r="DN302" s="84"/>
      <c r="DO302" s="84"/>
      <c r="DP302" s="84"/>
      <c r="DQ302" s="84"/>
      <c r="DR302" s="84"/>
      <c r="DS302" s="84"/>
      <c r="DT302" s="84"/>
      <c r="DU302" s="84"/>
      <c r="DV302" s="84"/>
      <c r="DW302" s="84"/>
      <c r="DX302" s="84"/>
      <c r="DY302" s="84"/>
      <c r="DZ302" s="84"/>
      <c r="EA302" s="84"/>
      <c r="EB302" s="84"/>
      <c r="EC302" s="84"/>
    </row>
    <row r="303" spans="1:133">
      <c r="A303" s="108">
        <v>268</v>
      </c>
      <c r="B303" s="108"/>
      <c r="C303" s="110"/>
      <c r="D303" s="104"/>
      <c r="E303" s="105"/>
      <c r="F303" s="105"/>
      <c r="G303" s="4" t="s">
        <v>1380</v>
      </c>
      <c r="H303" s="5" t="s">
        <v>3096</v>
      </c>
      <c r="I303" s="231"/>
      <c r="J303" s="231"/>
      <c r="K303" s="231"/>
      <c r="L303" s="231"/>
      <c r="M303" s="231"/>
      <c r="N303" s="232">
        <v>560</v>
      </c>
      <c r="O303" s="233">
        <v>0</v>
      </c>
      <c r="P303" s="234">
        <f t="shared" ref="P303" si="62">O303+N303</f>
        <v>560</v>
      </c>
      <c r="Q303" s="84"/>
      <c r="R303" s="84"/>
      <c r="S303" s="84"/>
      <c r="T303" s="84"/>
      <c r="U303" s="84"/>
      <c r="V303" s="84"/>
      <c r="W303" s="84"/>
      <c r="X303" s="84"/>
      <c r="Y303" s="84"/>
      <c r="Z303" s="84"/>
      <c r="AA303" s="84"/>
      <c r="AB303" s="84"/>
      <c r="AC303" s="84"/>
      <c r="AD303" s="84"/>
      <c r="AE303" s="84"/>
      <c r="AF303" s="84"/>
      <c r="AG303" s="84"/>
      <c r="AH303" s="84"/>
      <c r="AI303" s="84"/>
      <c r="AJ303" s="84"/>
      <c r="AK303" s="84"/>
      <c r="AL303" s="84"/>
      <c r="AM303" s="84"/>
      <c r="AN303" s="84"/>
      <c r="AO303" s="84"/>
      <c r="AP303" s="84"/>
      <c r="AQ303" s="84"/>
      <c r="AR303" s="84"/>
      <c r="AS303" s="84"/>
      <c r="AT303" s="84"/>
      <c r="AU303" s="84"/>
      <c r="AV303" s="84"/>
      <c r="AW303" s="84"/>
      <c r="AX303" s="84"/>
      <c r="AY303" s="84"/>
      <c r="AZ303" s="84"/>
      <c r="BA303" s="84"/>
      <c r="BB303" s="84"/>
      <c r="BC303" s="84"/>
      <c r="BD303" s="84"/>
      <c r="BE303" s="84"/>
      <c r="BF303" s="84"/>
      <c r="BG303" s="84"/>
      <c r="BH303" s="84"/>
      <c r="BI303" s="84"/>
      <c r="BJ303" s="84"/>
      <c r="BK303" s="84"/>
      <c r="BL303" s="84"/>
      <c r="BM303" s="84"/>
      <c r="BN303" s="84"/>
      <c r="BO303" s="84"/>
      <c r="BP303" s="84"/>
      <c r="BQ303" s="84"/>
      <c r="BR303" s="84"/>
      <c r="BS303" s="84"/>
      <c r="BT303" s="84"/>
      <c r="BU303" s="84"/>
      <c r="BV303" s="84"/>
      <c r="BW303" s="84"/>
      <c r="BX303" s="84"/>
      <c r="BY303" s="84"/>
      <c r="BZ303" s="84"/>
      <c r="CA303" s="84"/>
      <c r="CB303" s="84"/>
      <c r="CC303" s="84"/>
      <c r="CD303" s="84"/>
      <c r="CE303" s="84"/>
      <c r="CF303" s="84"/>
      <c r="CG303" s="84"/>
      <c r="CH303" s="84"/>
      <c r="CI303" s="84"/>
      <c r="CJ303" s="84"/>
      <c r="CK303" s="84"/>
      <c r="CL303" s="84"/>
      <c r="CM303" s="84"/>
      <c r="CN303" s="84"/>
      <c r="CO303" s="84"/>
      <c r="CP303" s="84"/>
      <c r="CQ303" s="84"/>
      <c r="CR303" s="84"/>
      <c r="CS303" s="84"/>
      <c r="CT303" s="84"/>
      <c r="CU303" s="84"/>
      <c r="CV303" s="84"/>
      <c r="CW303" s="84"/>
      <c r="CX303" s="84"/>
      <c r="CY303" s="84"/>
      <c r="CZ303" s="84"/>
      <c r="DA303" s="84"/>
      <c r="DB303" s="84"/>
      <c r="DC303" s="84"/>
      <c r="DD303" s="84"/>
      <c r="DE303" s="84"/>
      <c r="DF303" s="84"/>
      <c r="DG303" s="84"/>
      <c r="DH303" s="84"/>
      <c r="DI303" s="84"/>
      <c r="DJ303" s="84"/>
      <c r="DK303" s="84"/>
      <c r="DL303" s="84"/>
      <c r="DM303" s="84"/>
      <c r="DN303" s="84"/>
      <c r="DO303" s="84"/>
      <c r="DP303" s="84"/>
      <c r="DQ303" s="84"/>
      <c r="DR303" s="84"/>
      <c r="DS303" s="84"/>
      <c r="DT303" s="84"/>
      <c r="DU303" s="84"/>
      <c r="DV303" s="84"/>
      <c r="DW303" s="84"/>
      <c r="DX303" s="84"/>
      <c r="DY303" s="84"/>
      <c r="DZ303" s="84"/>
      <c r="EA303" s="84"/>
      <c r="EB303" s="84"/>
      <c r="EC303" s="84"/>
    </row>
    <row r="304" spans="1:133" s="7" customFormat="1" ht="15.75">
      <c r="A304" s="108"/>
      <c r="B304" s="108" t="s">
        <v>1377</v>
      </c>
      <c r="C304" s="110" t="s">
        <v>1378</v>
      </c>
      <c r="D304" s="104">
        <v>100</v>
      </c>
      <c r="E304" s="105">
        <v>0</v>
      </c>
      <c r="F304" s="105">
        <f t="shared" ref="F304:F314" si="63">D304</f>
        <v>100</v>
      </c>
      <c r="G304" s="106"/>
      <c r="H304" s="107" t="s">
        <v>1371</v>
      </c>
      <c r="I304" s="106"/>
      <c r="J304" s="106"/>
      <c r="K304" s="106"/>
      <c r="L304" s="129"/>
      <c r="M304" s="129"/>
      <c r="N304" s="130"/>
      <c r="O304" s="131"/>
      <c r="P304" s="132"/>
      <c r="Q304" s="84"/>
      <c r="R304" s="84"/>
      <c r="S304" s="84"/>
      <c r="T304" s="84"/>
      <c r="U304" s="84"/>
      <c r="V304" s="84"/>
      <c r="W304" s="84"/>
      <c r="X304" s="84"/>
      <c r="Y304" s="84"/>
      <c r="Z304" s="84"/>
      <c r="AA304" s="84"/>
      <c r="AB304" s="84"/>
      <c r="AC304" s="84"/>
      <c r="AD304" s="84"/>
      <c r="AE304" s="84"/>
      <c r="AF304" s="84"/>
      <c r="AG304" s="84"/>
      <c r="AH304" s="84"/>
      <c r="AI304" s="84"/>
      <c r="AJ304" s="84"/>
      <c r="AK304" s="84"/>
      <c r="AL304" s="84"/>
      <c r="AM304" s="84"/>
      <c r="AN304" s="84"/>
      <c r="AO304" s="84"/>
      <c r="AP304" s="84"/>
      <c r="AQ304" s="84"/>
      <c r="AR304" s="84"/>
      <c r="AS304" s="84"/>
      <c r="AT304" s="84"/>
      <c r="AU304" s="84"/>
      <c r="AV304" s="84"/>
      <c r="AW304" s="84"/>
      <c r="AX304" s="84"/>
      <c r="AY304" s="84"/>
      <c r="AZ304" s="84"/>
      <c r="BA304" s="84"/>
      <c r="BB304" s="84"/>
      <c r="BC304" s="84"/>
      <c r="BD304" s="84"/>
      <c r="BE304" s="84"/>
      <c r="BF304" s="84"/>
      <c r="BG304" s="84"/>
      <c r="BH304" s="84"/>
      <c r="BI304" s="84"/>
      <c r="BJ304" s="84"/>
      <c r="BK304" s="84"/>
      <c r="BL304" s="84"/>
      <c r="BM304" s="84"/>
      <c r="BN304" s="84"/>
      <c r="BO304" s="84"/>
      <c r="BP304" s="84"/>
      <c r="BQ304" s="84"/>
      <c r="BR304" s="84"/>
      <c r="BS304" s="84"/>
      <c r="BT304" s="84"/>
      <c r="BU304" s="84"/>
      <c r="BV304" s="84"/>
      <c r="BW304" s="84"/>
      <c r="BX304" s="84"/>
      <c r="BY304" s="84"/>
      <c r="BZ304" s="84"/>
      <c r="CA304" s="84"/>
      <c r="CB304" s="84"/>
      <c r="CC304" s="84"/>
      <c r="CD304" s="84"/>
      <c r="CE304" s="84"/>
      <c r="CF304" s="84"/>
      <c r="CG304" s="84"/>
      <c r="CH304" s="84"/>
      <c r="CI304" s="84"/>
      <c r="CJ304" s="84"/>
      <c r="CK304" s="84"/>
      <c r="CL304" s="84"/>
      <c r="CM304" s="84"/>
      <c r="CN304" s="84"/>
      <c r="CO304" s="84"/>
      <c r="CP304" s="84"/>
      <c r="CQ304" s="84"/>
      <c r="CR304" s="84"/>
      <c r="CS304" s="84"/>
      <c r="CT304" s="84"/>
      <c r="CU304" s="84"/>
      <c r="CV304" s="84"/>
      <c r="CW304" s="84"/>
      <c r="CX304" s="84"/>
      <c r="CY304" s="84"/>
      <c r="CZ304" s="84"/>
      <c r="DA304" s="84"/>
      <c r="DB304" s="84"/>
      <c r="DC304" s="84"/>
      <c r="DD304" s="84"/>
      <c r="DE304" s="84"/>
      <c r="DF304" s="84"/>
      <c r="DG304" s="84"/>
      <c r="DH304" s="84"/>
      <c r="DI304" s="84"/>
      <c r="DJ304" s="84"/>
      <c r="DK304" s="84"/>
      <c r="DL304" s="84"/>
      <c r="DM304" s="84"/>
      <c r="DN304" s="84"/>
      <c r="DO304" s="84"/>
      <c r="DP304" s="84"/>
      <c r="DQ304" s="84"/>
      <c r="DR304" s="84"/>
      <c r="DS304" s="84"/>
      <c r="DT304" s="84"/>
      <c r="DU304" s="84"/>
      <c r="DV304" s="84"/>
      <c r="DW304" s="84"/>
      <c r="DX304" s="84"/>
      <c r="DY304" s="84"/>
      <c r="DZ304" s="84"/>
      <c r="EA304" s="84"/>
      <c r="EB304" s="84"/>
      <c r="EC304" s="84"/>
    </row>
    <row r="305" spans="1:133" s="7" customFormat="1">
      <c r="A305" s="108">
        <v>269</v>
      </c>
      <c r="B305" s="109" t="s">
        <v>123</v>
      </c>
      <c r="C305" s="110" t="s">
        <v>1498</v>
      </c>
      <c r="D305" s="104">
        <v>50</v>
      </c>
      <c r="E305" s="105">
        <v>0</v>
      </c>
      <c r="F305" s="105">
        <f t="shared" si="63"/>
        <v>50</v>
      </c>
      <c r="G305" s="140" t="s">
        <v>1489</v>
      </c>
      <c r="H305" s="141" t="s">
        <v>1373</v>
      </c>
      <c r="I305" s="106">
        <v>100</v>
      </c>
      <c r="J305" s="106">
        <v>0</v>
      </c>
      <c r="K305" s="106">
        <f t="shared" ref="K305:K340" si="64">I305+J305</f>
        <v>100</v>
      </c>
      <c r="L305" s="129"/>
      <c r="M305" s="129">
        <v>50</v>
      </c>
      <c r="N305" s="130">
        <v>50</v>
      </c>
      <c r="O305" s="131">
        <v>0</v>
      </c>
      <c r="P305" s="132">
        <f t="shared" ref="P305:P346" si="65">O305+N305</f>
        <v>50</v>
      </c>
      <c r="Q305" s="84"/>
      <c r="R305" s="84"/>
      <c r="S305" s="84"/>
      <c r="T305" s="84"/>
      <c r="U305" s="84"/>
      <c r="V305" s="84"/>
      <c r="W305" s="84"/>
      <c r="X305" s="84"/>
      <c r="Y305" s="84"/>
      <c r="Z305" s="84"/>
      <c r="AA305" s="84"/>
      <c r="AB305" s="84"/>
      <c r="AC305" s="84"/>
      <c r="AD305" s="84"/>
      <c r="AE305" s="84"/>
      <c r="AF305" s="84"/>
      <c r="AG305" s="84"/>
      <c r="AH305" s="84"/>
      <c r="AI305" s="84"/>
      <c r="AJ305" s="84"/>
      <c r="AK305" s="84"/>
      <c r="AL305" s="84"/>
      <c r="AM305" s="84"/>
      <c r="AN305" s="84"/>
      <c r="AO305" s="84"/>
      <c r="AP305" s="84"/>
      <c r="AQ305" s="84"/>
      <c r="AR305" s="84"/>
      <c r="AS305" s="84"/>
      <c r="AT305" s="84"/>
      <c r="AU305" s="84"/>
      <c r="AV305" s="84"/>
      <c r="AW305" s="84"/>
      <c r="AX305" s="84"/>
      <c r="AY305" s="84"/>
      <c r="AZ305" s="84"/>
      <c r="BA305" s="84"/>
      <c r="BB305" s="84"/>
      <c r="BC305" s="84"/>
      <c r="BD305" s="84"/>
      <c r="BE305" s="84"/>
      <c r="BF305" s="84"/>
      <c r="BG305" s="84"/>
      <c r="BH305" s="84"/>
      <c r="BI305" s="84"/>
      <c r="BJ305" s="84"/>
      <c r="BK305" s="84"/>
      <c r="BL305" s="84"/>
      <c r="BM305" s="84"/>
      <c r="BN305" s="84"/>
      <c r="BO305" s="84"/>
      <c r="BP305" s="84"/>
      <c r="BQ305" s="84"/>
      <c r="BR305" s="84"/>
      <c r="BS305" s="84"/>
      <c r="BT305" s="84"/>
      <c r="BU305" s="84"/>
      <c r="BV305" s="84"/>
      <c r="BW305" s="84"/>
      <c r="BX305" s="84"/>
      <c r="BY305" s="84"/>
      <c r="BZ305" s="84"/>
      <c r="CA305" s="84"/>
      <c r="CB305" s="84"/>
      <c r="CC305" s="84"/>
      <c r="CD305" s="84"/>
      <c r="CE305" s="84"/>
      <c r="CF305" s="84"/>
      <c r="CG305" s="84"/>
      <c r="CH305" s="84"/>
      <c r="CI305" s="84"/>
      <c r="CJ305" s="84"/>
      <c r="CK305" s="84"/>
      <c r="CL305" s="84"/>
      <c r="CM305" s="84"/>
      <c r="CN305" s="84"/>
      <c r="CO305" s="84"/>
      <c r="CP305" s="84"/>
      <c r="CQ305" s="84"/>
      <c r="CR305" s="84"/>
      <c r="CS305" s="84"/>
      <c r="CT305" s="84"/>
      <c r="CU305" s="84"/>
      <c r="CV305" s="84"/>
      <c r="CW305" s="84"/>
      <c r="CX305" s="84"/>
      <c r="CY305" s="84"/>
      <c r="CZ305" s="84"/>
      <c r="DA305" s="84"/>
      <c r="DB305" s="84"/>
      <c r="DC305" s="84"/>
      <c r="DD305" s="84"/>
      <c r="DE305" s="84"/>
      <c r="DF305" s="84"/>
      <c r="DG305" s="84"/>
      <c r="DH305" s="84"/>
      <c r="DI305" s="84"/>
      <c r="DJ305" s="84"/>
      <c r="DK305" s="84"/>
      <c r="DL305" s="84"/>
      <c r="DM305" s="84"/>
      <c r="DN305" s="84"/>
      <c r="DO305" s="84"/>
      <c r="DP305" s="84"/>
      <c r="DQ305" s="84"/>
      <c r="DR305" s="84"/>
      <c r="DS305" s="84"/>
      <c r="DT305" s="84"/>
      <c r="DU305" s="84"/>
      <c r="DV305" s="84"/>
      <c r="DW305" s="84"/>
      <c r="DX305" s="84"/>
      <c r="DY305" s="84"/>
      <c r="DZ305" s="84"/>
      <c r="EA305" s="84"/>
      <c r="EB305" s="84"/>
      <c r="EC305" s="84"/>
    </row>
    <row r="306" spans="1:133" s="7" customFormat="1">
      <c r="A306" s="108">
        <f>A305+1</f>
        <v>270</v>
      </c>
      <c r="B306" s="108" t="s">
        <v>1485</v>
      </c>
      <c r="C306" s="110" t="s">
        <v>1486</v>
      </c>
      <c r="D306" s="106">
        <v>550</v>
      </c>
      <c r="E306" s="105">
        <v>0</v>
      </c>
      <c r="F306" s="105">
        <f t="shared" si="63"/>
        <v>550</v>
      </c>
      <c r="G306" s="140" t="s">
        <v>1493</v>
      </c>
      <c r="H306" s="141" t="s">
        <v>1494</v>
      </c>
      <c r="I306" s="106">
        <v>100</v>
      </c>
      <c r="J306" s="106">
        <v>0</v>
      </c>
      <c r="K306" s="106">
        <f t="shared" si="64"/>
        <v>100</v>
      </c>
      <c r="L306" s="129"/>
      <c r="M306" s="129"/>
      <c r="N306" s="130">
        <v>50</v>
      </c>
      <c r="O306" s="131">
        <v>0</v>
      </c>
      <c r="P306" s="132">
        <f t="shared" si="65"/>
        <v>50</v>
      </c>
      <c r="Q306" s="84"/>
      <c r="R306" s="84"/>
      <c r="S306" s="84"/>
      <c r="T306" s="84"/>
      <c r="U306" s="84"/>
      <c r="V306" s="84"/>
      <c r="W306" s="84"/>
      <c r="X306" s="84"/>
      <c r="Y306" s="84"/>
      <c r="Z306" s="84"/>
      <c r="AA306" s="84"/>
      <c r="AB306" s="84"/>
      <c r="AC306" s="84"/>
      <c r="AD306" s="84"/>
      <c r="AE306" s="84"/>
      <c r="AF306" s="84"/>
      <c r="AG306" s="84"/>
      <c r="AH306" s="84"/>
      <c r="AI306" s="84"/>
      <c r="AJ306" s="84"/>
      <c r="AK306" s="84"/>
      <c r="AL306" s="84"/>
      <c r="AM306" s="84"/>
      <c r="AN306" s="84"/>
      <c r="AO306" s="84"/>
      <c r="AP306" s="84"/>
      <c r="AQ306" s="84"/>
      <c r="AR306" s="84"/>
      <c r="AS306" s="84"/>
      <c r="AT306" s="84"/>
      <c r="AU306" s="84"/>
      <c r="AV306" s="84"/>
      <c r="AW306" s="84"/>
      <c r="AX306" s="84"/>
      <c r="AY306" s="84"/>
      <c r="AZ306" s="84"/>
      <c r="BA306" s="84"/>
      <c r="BB306" s="84"/>
      <c r="BC306" s="84"/>
      <c r="BD306" s="84"/>
      <c r="BE306" s="84"/>
      <c r="BF306" s="84"/>
      <c r="BG306" s="84"/>
      <c r="BH306" s="84"/>
      <c r="BI306" s="84"/>
      <c r="BJ306" s="84"/>
      <c r="BK306" s="84"/>
      <c r="BL306" s="84"/>
      <c r="BM306" s="84"/>
      <c r="BN306" s="84"/>
      <c r="BO306" s="84"/>
      <c r="BP306" s="84"/>
      <c r="BQ306" s="84"/>
      <c r="BR306" s="84"/>
      <c r="BS306" s="84"/>
      <c r="BT306" s="84"/>
      <c r="BU306" s="84"/>
      <c r="BV306" s="84"/>
      <c r="BW306" s="84"/>
      <c r="BX306" s="84"/>
      <c r="BY306" s="84"/>
      <c r="BZ306" s="84"/>
      <c r="CA306" s="84"/>
      <c r="CB306" s="84"/>
      <c r="CC306" s="84"/>
      <c r="CD306" s="84"/>
      <c r="CE306" s="84"/>
      <c r="CF306" s="84"/>
      <c r="CG306" s="84"/>
      <c r="CH306" s="84"/>
      <c r="CI306" s="84"/>
      <c r="CJ306" s="84"/>
      <c r="CK306" s="84"/>
      <c r="CL306" s="84"/>
      <c r="CM306" s="84"/>
      <c r="CN306" s="84"/>
      <c r="CO306" s="84"/>
      <c r="CP306" s="84"/>
      <c r="CQ306" s="84"/>
      <c r="CR306" s="84"/>
      <c r="CS306" s="84"/>
      <c r="CT306" s="84"/>
      <c r="CU306" s="84"/>
      <c r="CV306" s="84"/>
      <c r="CW306" s="84"/>
      <c r="CX306" s="84"/>
      <c r="CY306" s="84"/>
      <c r="CZ306" s="84"/>
      <c r="DA306" s="84"/>
      <c r="DB306" s="84"/>
      <c r="DC306" s="84"/>
      <c r="DD306" s="84"/>
      <c r="DE306" s="84"/>
      <c r="DF306" s="84"/>
      <c r="DG306" s="84"/>
      <c r="DH306" s="84"/>
      <c r="DI306" s="84"/>
      <c r="DJ306" s="84"/>
      <c r="DK306" s="84"/>
      <c r="DL306" s="84"/>
      <c r="DM306" s="84"/>
      <c r="DN306" s="84"/>
      <c r="DO306" s="84"/>
      <c r="DP306" s="84"/>
      <c r="DQ306" s="84"/>
      <c r="DR306" s="84"/>
      <c r="DS306" s="84"/>
      <c r="DT306" s="84"/>
      <c r="DU306" s="84"/>
      <c r="DV306" s="84"/>
      <c r="DW306" s="84"/>
      <c r="DX306" s="84"/>
      <c r="DY306" s="84"/>
      <c r="DZ306" s="84"/>
      <c r="EA306" s="84"/>
      <c r="EB306" s="84"/>
      <c r="EC306" s="84"/>
    </row>
    <row r="307" spans="1:133" s="7" customFormat="1" ht="14.45" customHeight="1">
      <c r="A307" s="108">
        <f t="shared" ref="A307:A314" si="66">A306+1</f>
        <v>271</v>
      </c>
      <c r="B307" s="108" t="s">
        <v>1487</v>
      </c>
      <c r="C307" s="110" t="s">
        <v>1488</v>
      </c>
      <c r="D307" s="106">
        <v>350</v>
      </c>
      <c r="E307" s="105">
        <v>0</v>
      </c>
      <c r="F307" s="105">
        <f t="shared" si="63"/>
        <v>350</v>
      </c>
      <c r="G307" s="112" t="s">
        <v>1497</v>
      </c>
      <c r="H307" s="110" t="s">
        <v>1498</v>
      </c>
      <c r="I307" s="106">
        <v>50</v>
      </c>
      <c r="J307" s="106">
        <v>0</v>
      </c>
      <c r="K307" s="106">
        <f t="shared" si="64"/>
        <v>50</v>
      </c>
      <c r="L307" s="129"/>
      <c r="M307" s="129">
        <v>40</v>
      </c>
      <c r="N307" s="130">
        <v>50</v>
      </c>
      <c r="O307" s="131">
        <v>0</v>
      </c>
      <c r="P307" s="132">
        <f t="shared" si="65"/>
        <v>50</v>
      </c>
      <c r="Q307" s="84"/>
      <c r="R307" s="84"/>
      <c r="S307" s="84"/>
      <c r="T307" s="84"/>
      <c r="U307" s="84"/>
      <c r="V307" s="84"/>
      <c r="W307" s="84"/>
      <c r="X307" s="84"/>
      <c r="Y307" s="84"/>
      <c r="Z307" s="84"/>
      <c r="AA307" s="84"/>
      <c r="AB307" s="84"/>
      <c r="AC307" s="84"/>
      <c r="AD307" s="84"/>
      <c r="AE307" s="84"/>
      <c r="AF307" s="84"/>
      <c r="AG307" s="84"/>
      <c r="AH307" s="84"/>
      <c r="AI307" s="84"/>
      <c r="AJ307" s="84"/>
      <c r="AK307" s="84"/>
      <c r="AL307" s="84"/>
      <c r="AM307" s="84"/>
      <c r="AN307" s="84"/>
      <c r="AO307" s="84"/>
      <c r="AP307" s="84"/>
      <c r="AQ307" s="84"/>
      <c r="AR307" s="84"/>
      <c r="AS307" s="84"/>
      <c r="AT307" s="84"/>
      <c r="AU307" s="84"/>
      <c r="AV307" s="84"/>
      <c r="AW307" s="84"/>
      <c r="AX307" s="84"/>
      <c r="AY307" s="84"/>
      <c r="AZ307" s="84"/>
      <c r="BA307" s="84"/>
      <c r="BB307" s="84"/>
      <c r="BC307" s="84"/>
      <c r="BD307" s="84"/>
      <c r="BE307" s="84"/>
      <c r="BF307" s="84"/>
      <c r="BG307" s="84"/>
      <c r="BH307" s="84"/>
      <c r="BI307" s="84"/>
      <c r="BJ307" s="84"/>
      <c r="BK307" s="84"/>
      <c r="BL307" s="84"/>
      <c r="BM307" s="84"/>
      <c r="BN307" s="84"/>
      <c r="BO307" s="84"/>
      <c r="BP307" s="84"/>
      <c r="BQ307" s="84"/>
      <c r="BR307" s="84"/>
      <c r="BS307" s="84"/>
      <c r="BT307" s="84"/>
      <c r="BU307" s="84"/>
      <c r="BV307" s="84"/>
      <c r="BW307" s="84"/>
      <c r="BX307" s="84"/>
      <c r="BY307" s="84"/>
      <c r="BZ307" s="84"/>
      <c r="CA307" s="84"/>
      <c r="CB307" s="84"/>
      <c r="CC307" s="84"/>
      <c r="CD307" s="84"/>
      <c r="CE307" s="84"/>
      <c r="CF307" s="84"/>
      <c r="CG307" s="84"/>
      <c r="CH307" s="84"/>
      <c r="CI307" s="84"/>
      <c r="CJ307" s="84"/>
      <c r="CK307" s="84"/>
      <c r="CL307" s="84"/>
      <c r="CM307" s="84"/>
      <c r="CN307" s="84"/>
      <c r="CO307" s="84"/>
      <c r="CP307" s="84"/>
      <c r="CQ307" s="84"/>
      <c r="CR307" s="84"/>
      <c r="CS307" s="84"/>
      <c r="CT307" s="84"/>
      <c r="CU307" s="84"/>
      <c r="CV307" s="84"/>
      <c r="CW307" s="84"/>
      <c r="CX307" s="84"/>
      <c r="CY307" s="84"/>
      <c r="CZ307" s="84"/>
      <c r="DA307" s="84"/>
      <c r="DB307" s="84"/>
      <c r="DC307" s="84"/>
      <c r="DD307" s="84"/>
      <c r="DE307" s="84"/>
      <c r="DF307" s="84"/>
      <c r="DG307" s="84"/>
      <c r="DH307" s="84"/>
      <c r="DI307" s="84"/>
      <c r="DJ307" s="84"/>
      <c r="DK307" s="84"/>
      <c r="DL307" s="84"/>
      <c r="DM307" s="84"/>
      <c r="DN307" s="84"/>
      <c r="DO307" s="84"/>
      <c r="DP307" s="84"/>
      <c r="DQ307" s="84"/>
      <c r="DR307" s="84"/>
      <c r="DS307" s="84"/>
      <c r="DT307" s="84"/>
      <c r="DU307" s="84"/>
      <c r="DV307" s="84"/>
      <c r="DW307" s="84"/>
      <c r="DX307" s="84"/>
      <c r="DY307" s="84"/>
      <c r="DZ307" s="84"/>
      <c r="EA307" s="84"/>
      <c r="EB307" s="84"/>
      <c r="EC307" s="84"/>
    </row>
    <row r="308" spans="1:133" s="7" customFormat="1">
      <c r="A308" s="108">
        <f t="shared" si="66"/>
        <v>272</v>
      </c>
      <c r="B308" s="108" t="s">
        <v>1491</v>
      </c>
      <c r="C308" s="110" t="s">
        <v>1492</v>
      </c>
      <c r="D308" s="106">
        <v>500</v>
      </c>
      <c r="E308" s="105">
        <v>0</v>
      </c>
      <c r="F308" s="105">
        <f t="shared" si="63"/>
        <v>500</v>
      </c>
      <c r="G308" s="140" t="s">
        <v>1501</v>
      </c>
      <c r="H308" s="141" t="s">
        <v>1502</v>
      </c>
      <c r="I308" s="106">
        <v>650</v>
      </c>
      <c r="J308" s="106">
        <v>0</v>
      </c>
      <c r="K308" s="106">
        <f t="shared" si="64"/>
        <v>650</v>
      </c>
      <c r="L308" s="129"/>
      <c r="M308" s="129"/>
      <c r="N308" s="130">
        <v>650</v>
      </c>
      <c r="O308" s="131">
        <v>0</v>
      </c>
      <c r="P308" s="132">
        <f t="shared" si="65"/>
        <v>650</v>
      </c>
      <c r="Q308" s="84"/>
      <c r="R308" s="84"/>
      <c r="S308" s="84"/>
      <c r="T308" s="84"/>
      <c r="U308" s="84"/>
      <c r="V308" s="84"/>
      <c r="W308" s="84"/>
      <c r="X308" s="84"/>
      <c r="Y308" s="84"/>
      <c r="Z308" s="84"/>
      <c r="AA308" s="84"/>
      <c r="AB308" s="84"/>
      <c r="AC308" s="84"/>
      <c r="AD308" s="84"/>
      <c r="AE308" s="84"/>
      <c r="AF308" s="84"/>
      <c r="AG308" s="84"/>
      <c r="AH308" s="84"/>
      <c r="AI308" s="84"/>
      <c r="AJ308" s="84"/>
      <c r="AK308" s="84"/>
      <c r="AL308" s="84"/>
      <c r="AM308" s="84"/>
      <c r="AN308" s="84"/>
      <c r="AO308" s="84"/>
      <c r="AP308" s="84"/>
      <c r="AQ308" s="84"/>
      <c r="AR308" s="84"/>
      <c r="AS308" s="84"/>
      <c r="AT308" s="84"/>
      <c r="AU308" s="84"/>
      <c r="AV308" s="84"/>
      <c r="AW308" s="84"/>
      <c r="AX308" s="84"/>
      <c r="AY308" s="84"/>
      <c r="AZ308" s="84"/>
      <c r="BA308" s="84"/>
      <c r="BB308" s="84"/>
      <c r="BC308" s="84"/>
      <c r="BD308" s="84"/>
      <c r="BE308" s="84"/>
      <c r="BF308" s="84"/>
      <c r="BG308" s="84"/>
      <c r="BH308" s="84"/>
      <c r="BI308" s="84"/>
      <c r="BJ308" s="84"/>
      <c r="BK308" s="84"/>
      <c r="BL308" s="84"/>
      <c r="BM308" s="84"/>
      <c r="BN308" s="84"/>
      <c r="BO308" s="84"/>
      <c r="BP308" s="84"/>
      <c r="BQ308" s="84"/>
      <c r="BR308" s="84"/>
      <c r="BS308" s="84"/>
      <c r="BT308" s="84"/>
      <c r="BU308" s="84"/>
      <c r="BV308" s="84"/>
      <c r="BW308" s="84"/>
      <c r="BX308" s="84"/>
      <c r="BY308" s="84"/>
      <c r="BZ308" s="84"/>
      <c r="CA308" s="84"/>
      <c r="CB308" s="84"/>
      <c r="CC308" s="84"/>
      <c r="CD308" s="84"/>
      <c r="CE308" s="84"/>
      <c r="CF308" s="84"/>
      <c r="CG308" s="84"/>
      <c r="CH308" s="84"/>
      <c r="CI308" s="84"/>
      <c r="CJ308" s="84"/>
      <c r="CK308" s="84"/>
      <c r="CL308" s="84"/>
      <c r="CM308" s="84"/>
      <c r="CN308" s="84"/>
      <c r="CO308" s="84"/>
      <c r="CP308" s="84"/>
      <c r="CQ308" s="84"/>
      <c r="CR308" s="84"/>
      <c r="CS308" s="84"/>
      <c r="CT308" s="84"/>
      <c r="CU308" s="84"/>
      <c r="CV308" s="84"/>
      <c r="CW308" s="84"/>
      <c r="CX308" s="84"/>
      <c r="CY308" s="84"/>
      <c r="CZ308" s="84"/>
      <c r="DA308" s="84"/>
      <c r="DB308" s="84"/>
      <c r="DC308" s="84"/>
      <c r="DD308" s="84"/>
      <c r="DE308" s="84"/>
      <c r="DF308" s="84"/>
      <c r="DG308" s="84"/>
      <c r="DH308" s="84"/>
      <c r="DI308" s="84"/>
      <c r="DJ308" s="84"/>
      <c r="DK308" s="84"/>
      <c r="DL308" s="84"/>
      <c r="DM308" s="84"/>
      <c r="DN308" s="84"/>
      <c r="DO308" s="84"/>
      <c r="DP308" s="84"/>
      <c r="DQ308" s="84"/>
      <c r="DR308" s="84"/>
      <c r="DS308" s="84"/>
      <c r="DT308" s="84"/>
      <c r="DU308" s="84"/>
      <c r="DV308" s="84"/>
      <c r="DW308" s="84"/>
      <c r="DX308" s="84"/>
      <c r="DY308" s="84"/>
      <c r="DZ308" s="84"/>
      <c r="EA308" s="84"/>
      <c r="EB308" s="84"/>
      <c r="EC308" s="84"/>
    </row>
    <row r="309" spans="1:133" s="7" customFormat="1">
      <c r="A309" s="159">
        <f t="shared" si="66"/>
        <v>273</v>
      </c>
      <c r="B309" s="108" t="s">
        <v>1495</v>
      </c>
      <c r="C309" s="110" t="s">
        <v>1496</v>
      </c>
      <c r="D309" s="106">
        <v>300</v>
      </c>
      <c r="E309" s="105">
        <v>0</v>
      </c>
      <c r="F309" s="105">
        <f t="shared" si="63"/>
        <v>300</v>
      </c>
      <c r="G309" s="140" t="s">
        <v>1505</v>
      </c>
      <c r="H309" s="141" t="s">
        <v>1506</v>
      </c>
      <c r="I309" s="106">
        <v>350</v>
      </c>
      <c r="J309" s="106">
        <v>0</v>
      </c>
      <c r="K309" s="106">
        <f t="shared" si="64"/>
        <v>350</v>
      </c>
      <c r="L309" s="129"/>
      <c r="M309" s="129"/>
      <c r="N309" s="130">
        <v>350</v>
      </c>
      <c r="O309" s="131">
        <v>0</v>
      </c>
      <c r="P309" s="132">
        <f t="shared" si="65"/>
        <v>350</v>
      </c>
      <c r="Q309" s="84"/>
      <c r="R309" s="84"/>
      <c r="S309" s="84"/>
      <c r="T309" s="84"/>
      <c r="U309" s="84"/>
      <c r="V309" s="84"/>
      <c r="W309" s="84"/>
      <c r="X309" s="84"/>
      <c r="Y309" s="84"/>
      <c r="Z309" s="84"/>
      <c r="AA309" s="84"/>
      <c r="AB309" s="84"/>
      <c r="AC309" s="84"/>
      <c r="AD309" s="84"/>
      <c r="AE309" s="84"/>
      <c r="AF309" s="84"/>
      <c r="AG309" s="84"/>
      <c r="AH309" s="84"/>
      <c r="AI309" s="84"/>
      <c r="AJ309" s="84"/>
      <c r="AK309" s="84"/>
      <c r="AL309" s="84"/>
      <c r="AM309" s="84"/>
      <c r="AN309" s="84"/>
      <c r="AO309" s="84"/>
      <c r="AP309" s="84"/>
      <c r="AQ309" s="84"/>
      <c r="AR309" s="84"/>
      <c r="AS309" s="84"/>
      <c r="AT309" s="84"/>
      <c r="AU309" s="84"/>
      <c r="AV309" s="84"/>
      <c r="AW309" s="84"/>
      <c r="AX309" s="84"/>
      <c r="AY309" s="84"/>
      <c r="AZ309" s="84"/>
      <c r="BA309" s="84"/>
      <c r="BB309" s="84"/>
      <c r="BC309" s="84"/>
      <c r="BD309" s="84"/>
      <c r="BE309" s="84"/>
      <c r="BF309" s="84"/>
      <c r="BG309" s="84"/>
      <c r="BH309" s="84"/>
      <c r="BI309" s="84"/>
      <c r="BJ309" s="84"/>
      <c r="BK309" s="84"/>
      <c r="BL309" s="84"/>
      <c r="BM309" s="84"/>
      <c r="BN309" s="84"/>
      <c r="BO309" s="84"/>
      <c r="BP309" s="84"/>
      <c r="BQ309" s="84"/>
      <c r="BR309" s="84"/>
      <c r="BS309" s="84"/>
      <c r="BT309" s="84"/>
      <c r="BU309" s="84"/>
      <c r="BV309" s="84"/>
      <c r="BW309" s="84"/>
      <c r="BX309" s="84"/>
      <c r="BY309" s="84"/>
      <c r="BZ309" s="84"/>
      <c r="CA309" s="84"/>
      <c r="CB309" s="84"/>
      <c r="CC309" s="84"/>
      <c r="CD309" s="84"/>
      <c r="CE309" s="84"/>
      <c r="CF309" s="84"/>
      <c r="CG309" s="84"/>
      <c r="CH309" s="84"/>
      <c r="CI309" s="84"/>
      <c r="CJ309" s="84"/>
      <c r="CK309" s="84"/>
      <c r="CL309" s="84"/>
      <c r="CM309" s="84"/>
      <c r="CN309" s="84"/>
      <c r="CO309" s="84"/>
      <c r="CP309" s="84"/>
      <c r="CQ309" s="84"/>
      <c r="CR309" s="84"/>
      <c r="CS309" s="84"/>
      <c r="CT309" s="84"/>
      <c r="CU309" s="84"/>
      <c r="CV309" s="84"/>
      <c r="CW309" s="84"/>
      <c r="CX309" s="84"/>
      <c r="CY309" s="84"/>
      <c r="CZ309" s="84"/>
      <c r="DA309" s="84"/>
      <c r="DB309" s="84"/>
      <c r="DC309" s="84"/>
      <c r="DD309" s="84"/>
      <c r="DE309" s="84"/>
      <c r="DF309" s="84"/>
      <c r="DG309" s="84"/>
      <c r="DH309" s="84"/>
      <c r="DI309" s="84"/>
      <c r="DJ309" s="84"/>
      <c r="DK309" s="84"/>
      <c r="DL309" s="84"/>
      <c r="DM309" s="84"/>
      <c r="DN309" s="84"/>
      <c r="DO309" s="84"/>
      <c r="DP309" s="84"/>
      <c r="DQ309" s="84"/>
      <c r="DR309" s="84"/>
      <c r="DS309" s="84"/>
      <c r="DT309" s="84"/>
      <c r="DU309" s="84"/>
      <c r="DV309" s="84"/>
      <c r="DW309" s="84"/>
      <c r="DX309" s="84"/>
      <c r="DY309" s="84"/>
      <c r="DZ309" s="84"/>
      <c r="EA309" s="84"/>
      <c r="EB309" s="84"/>
      <c r="EC309" s="84"/>
    </row>
    <row r="310" spans="1:133" s="7" customFormat="1">
      <c r="A310" s="159">
        <f t="shared" si="66"/>
        <v>274</v>
      </c>
      <c r="B310" s="108" t="s">
        <v>1499</v>
      </c>
      <c r="C310" s="110" t="s">
        <v>1500</v>
      </c>
      <c r="D310" s="104">
        <v>550</v>
      </c>
      <c r="E310" s="105">
        <v>0</v>
      </c>
      <c r="F310" s="105">
        <f t="shared" si="63"/>
        <v>550</v>
      </c>
      <c r="G310" s="140" t="s">
        <v>1515</v>
      </c>
      <c r="H310" s="141" t="s">
        <v>1516</v>
      </c>
      <c r="I310" s="106">
        <v>650</v>
      </c>
      <c r="J310" s="106">
        <v>0</v>
      </c>
      <c r="K310" s="106">
        <f t="shared" si="64"/>
        <v>650</v>
      </c>
      <c r="L310" s="129"/>
      <c r="M310" s="129"/>
      <c r="N310" s="130">
        <v>650</v>
      </c>
      <c r="O310" s="131">
        <v>0</v>
      </c>
      <c r="P310" s="132">
        <f t="shared" si="65"/>
        <v>650</v>
      </c>
      <c r="Q310" s="84"/>
      <c r="R310" s="84"/>
      <c r="S310" s="84"/>
      <c r="T310" s="84"/>
      <c r="U310" s="84"/>
      <c r="V310" s="84"/>
      <c r="W310" s="84"/>
      <c r="X310" s="84"/>
      <c r="Y310" s="84"/>
      <c r="Z310" s="84"/>
      <c r="AA310" s="84"/>
      <c r="AB310" s="84"/>
      <c r="AC310" s="84"/>
      <c r="AD310" s="84"/>
      <c r="AE310" s="84"/>
      <c r="AF310" s="84"/>
      <c r="AG310" s="84"/>
      <c r="AH310" s="84"/>
      <c r="AI310" s="84"/>
      <c r="AJ310" s="84"/>
      <c r="AK310" s="84"/>
      <c r="AL310" s="84"/>
      <c r="AM310" s="84"/>
      <c r="AN310" s="84"/>
      <c r="AO310" s="84"/>
      <c r="AP310" s="84"/>
      <c r="AQ310" s="84"/>
      <c r="AR310" s="84"/>
      <c r="AS310" s="84"/>
      <c r="AT310" s="84"/>
      <c r="AU310" s="84"/>
      <c r="AV310" s="84"/>
      <c r="AW310" s="84"/>
      <c r="AX310" s="84"/>
      <c r="AY310" s="84"/>
      <c r="AZ310" s="84"/>
      <c r="BA310" s="84"/>
      <c r="BB310" s="84"/>
      <c r="BC310" s="84"/>
      <c r="BD310" s="84"/>
      <c r="BE310" s="84"/>
      <c r="BF310" s="84"/>
      <c r="BG310" s="84"/>
      <c r="BH310" s="84"/>
      <c r="BI310" s="84"/>
      <c r="BJ310" s="84"/>
      <c r="BK310" s="84"/>
      <c r="BL310" s="84"/>
      <c r="BM310" s="84"/>
      <c r="BN310" s="84"/>
      <c r="BO310" s="84"/>
      <c r="BP310" s="84"/>
      <c r="BQ310" s="84"/>
      <c r="BR310" s="84"/>
      <c r="BS310" s="84"/>
      <c r="BT310" s="84"/>
      <c r="BU310" s="84"/>
      <c r="BV310" s="84"/>
      <c r="BW310" s="84"/>
      <c r="BX310" s="84"/>
      <c r="BY310" s="84"/>
      <c r="BZ310" s="84"/>
      <c r="CA310" s="84"/>
      <c r="CB310" s="84"/>
      <c r="CC310" s="84"/>
      <c r="CD310" s="84"/>
      <c r="CE310" s="84"/>
      <c r="CF310" s="84"/>
      <c r="CG310" s="84"/>
      <c r="CH310" s="84"/>
      <c r="CI310" s="84"/>
      <c r="CJ310" s="84"/>
      <c r="CK310" s="84"/>
      <c r="CL310" s="84"/>
      <c r="CM310" s="84"/>
      <c r="CN310" s="84"/>
      <c r="CO310" s="84"/>
      <c r="CP310" s="84"/>
      <c r="CQ310" s="84"/>
      <c r="CR310" s="84"/>
      <c r="CS310" s="84"/>
      <c r="CT310" s="84"/>
      <c r="CU310" s="84"/>
      <c r="CV310" s="84"/>
      <c r="CW310" s="84"/>
      <c r="CX310" s="84"/>
      <c r="CY310" s="84"/>
      <c r="CZ310" s="84"/>
      <c r="DA310" s="84"/>
      <c r="DB310" s="84"/>
      <c r="DC310" s="84"/>
      <c r="DD310" s="84"/>
      <c r="DE310" s="84"/>
      <c r="DF310" s="84"/>
      <c r="DG310" s="84"/>
      <c r="DH310" s="84"/>
      <c r="DI310" s="84"/>
      <c r="DJ310" s="84"/>
      <c r="DK310" s="84"/>
      <c r="DL310" s="84"/>
      <c r="DM310" s="84"/>
      <c r="DN310" s="84"/>
      <c r="DO310" s="84"/>
      <c r="DP310" s="84"/>
      <c r="DQ310" s="84"/>
      <c r="DR310" s="84"/>
      <c r="DS310" s="84"/>
      <c r="DT310" s="84"/>
      <c r="DU310" s="84"/>
      <c r="DV310" s="84"/>
      <c r="DW310" s="84"/>
      <c r="DX310" s="84"/>
      <c r="DY310" s="84"/>
      <c r="DZ310" s="84"/>
      <c r="EA310" s="84"/>
      <c r="EB310" s="84"/>
      <c r="EC310" s="84"/>
    </row>
    <row r="311" spans="1:133" s="7" customFormat="1">
      <c r="A311" s="108">
        <f t="shared" si="66"/>
        <v>275</v>
      </c>
      <c r="B311" s="108" t="s">
        <v>1503</v>
      </c>
      <c r="C311" s="110" t="s">
        <v>1504</v>
      </c>
      <c r="D311" s="104">
        <v>350</v>
      </c>
      <c r="E311" s="105">
        <v>0</v>
      </c>
      <c r="F311" s="105">
        <f t="shared" si="63"/>
        <v>350</v>
      </c>
      <c r="G311" s="140" t="s">
        <v>1519</v>
      </c>
      <c r="H311" s="141" t="s">
        <v>1520</v>
      </c>
      <c r="I311" s="106">
        <v>350</v>
      </c>
      <c r="J311" s="106">
        <v>0</v>
      </c>
      <c r="K311" s="106">
        <f t="shared" si="64"/>
        <v>350</v>
      </c>
      <c r="L311" s="129"/>
      <c r="M311" s="129"/>
      <c r="N311" s="130">
        <v>350</v>
      </c>
      <c r="O311" s="131">
        <v>0</v>
      </c>
      <c r="P311" s="132">
        <f t="shared" si="65"/>
        <v>350</v>
      </c>
      <c r="Q311" s="84"/>
      <c r="R311" s="84"/>
      <c r="S311" s="84"/>
      <c r="T311" s="84"/>
      <c r="U311" s="84"/>
      <c r="V311" s="84"/>
      <c r="W311" s="84"/>
      <c r="X311" s="84"/>
      <c r="Y311" s="84"/>
      <c r="Z311" s="84"/>
      <c r="AA311" s="84"/>
      <c r="AB311" s="84"/>
      <c r="AC311" s="84"/>
      <c r="AD311" s="84"/>
      <c r="AE311" s="84"/>
      <c r="AF311" s="84"/>
      <c r="AG311" s="84"/>
      <c r="AH311" s="84"/>
      <c r="AI311" s="84"/>
      <c r="AJ311" s="84"/>
      <c r="AK311" s="84"/>
      <c r="AL311" s="84"/>
      <c r="AM311" s="84"/>
      <c r="AN311" s="84"/>
      <c r="AO311" s="84"/>
      <c r="AP311" s="84"/>
      <c r="AQ311" s="84"/>
      <c r="AR311" s="84"/>
      <c r="AS311" s="84"/>
      <c r="AT311" s="84"/>
      <c r="AU311" s="84"/>
      <c r="AV311" s="84"/>
      <c r="AW311" s="84"/>
      <c r="AX311" s="84"/>
      <c r="AY311" s="84"/>
      <c r="AZ311" s="84"/>
      <c r="BA311" s="84"/>
      <c r="BB311" s="84"/>
      <c r="BC311" s="84"/>
      <c r="BD311" s="84"/>
      <c r="BE311" s="84"/>
      <c r="BF311" s="84"/>
      <c r="BG311" s="84"/>
      <c r="BH311" s="84"/>
      <c r="BI311" s="84"/>
      <c r="BJ311" s="84"/>
      <c r="BK311" s="84"/>
      <c r="BL311" s="84"/>
      <c r="BM311" s="84"/>
      <c r="BN311" s="84"/>
      <c r="BO311" s="84"/>
      <c r="BP311" s="84"/>
      <c r="BQ311" s="84"/>
      <c r="BR311" s="84"/>
      <c r="BS311" s="84"/>
      <c r="BT311" s="84"/>
      <c r="BU311" s="84"/>
      <c r="BV311" s="84"/>
      <c r="BW311" s="84"/>
      <c r="BX311" s="84"/>
      <c r="BY311" s="84"/>
      <c r="BZ311" s="84"/>
      <c r="CA311" s="84"/>
      <c r="CB311" s="84"/>
      <c r="CC311" s="84"/>
      <c r="CD311" s="84"/>
      <c r="CE311" s="84"/>
      <c r="CF311" s="84"/>
      <c r="CG311" s="84"/>
      <c r="CH311" s="84"/>
      <c r="CI311" s="84"/>
      <c r="CJ311" s="84"/>
      <c r="CK311" s="84"/>
      <c r="CL311" s="84"/>
      <c r="CM311" s="84"/>
      <c r="CN311" s="84"/>
      <c r="CO311" s="84"/>
      <c r="CP311" s="84"/>
      <c r="CQ311" s="84"/>
      <c r="CR311" s="84"/>
      <c r="CS311" s="84"/>
      <c r="CT311" s="84"/>
      <c r="CU311" s="84"/>
      <c r="CV311" s="84"/>
      <c r="CW311" s="84"/>
      <c r="CX311" s="84"/>
      <c r="CY311" s="84"/>
      <c r="CZ311" s="84"/>
      <c r="DA311" s="84"/>
      <c r="DB311" s="84"/>
      <c r="DC311" s="84"/>
      <c r="DD311" s="84"/>
      <c r="DE311" s="84"/>
      <c r="DF311" s="84"/>
      <c r="DG311" s="84"/>
      <c r="DH311" s="84"/>
      <c r="DI311" s="84"/>
      <c r="DJ311" s="84"/>
      <c r="DK311" s="84"/>
      <c r="DL311" s="84"/>
      <c r="DM311" s="84"/>
      <c r="DN311" s="84"/>
      <c r="DO311" s="84"/>
      <c r="DP311" s="84"/>
      <c r="DQ311" s="84"/>
      <c r="DR311" s="84"/>
      <c r="DS311" s="84"/>
      <c r="DT311" s="84"/>
      <c r="DU311" s="84"/>
      <c r="DV311" s="84"/>
      <c r="DW311" s="84"/>
      <c r="DX311" s="84"/>
      <c r="DY311" s="84"/>
      <c r="DZ311" s="84"/>
      <c r="EA311" s="84"/>
      <c r="EB311" s="84"/>
      <c r="EC311" s="84"/>
    </row>
    <row r="312" spans="1:133" s="7" customFormat="1">
      <c r="A312" s="108">
        <f t="shared" si="66"/>
        <v>276</v>
      </c>
      <c r="B312" s="108" t="s">
        <v>1513</v>
      </c>
      <c r="C312" s="110" t="s">
        <v>1514</v>
      </c>
      <c r="D312" s="104">
        <v>500</v>
      </c>
      <c r="E312" s="105">
        <v>0</v>
      </c>
      <c r="F312" s="105">
        <f t="shared" si="63"/>
        <v>500</v>
      </c>
      <c r="G312" s="140" t="s">
        <v>1523</v>
      </c>
      <c r="H312" s="141" t="s">
        <v>1524</v>
      </c>
      <c r="I312" s="106">
        <v>650</v>
      </c>
      <c r="J312" s="106">
        <v>0</v>
      </c>
      <c r="K312" s="106">
        <f t="shared" si="64"/>
        <v>650</v>
      </c>
      <c r="L312" s="129"/>
      <c r="M312" s="129">
        <v>1000</v>
      </c>
      <c r="N312" s="130">
        <v>650</v>
      </c>
      <c r="O312" s="131">
        <v>0</v>
      </c>
      <c r="P312" s="132">
        <f t="shared" si="65"/>
        <v>650</v>
      </c>
      <c r="Q312" s="84"/>
      <c r="R312" s="84"/>
      <c r="S312" s="84"/>
      <c r="T312" s="84"/>
      <c r="U312" s="84"/>
      <c r="V312" s="84"/>
      <c r="W312" s="84"/>
      <c r="X312" s="84"/>
      <c r="Y312" s="84"/>
      <c r="Z312" s="84"/>
      <c r="AA312" s="84"/>
      <c r="AB312" s="84"/>
      <c r="AC312" s="84"/>
      <c r="AD312" s="84"/>
      <c r="AE312" s="84"/>
      <c r="AF312" s="84"/>
      <c r="AG312" s="84"/>
      <c r="AH312" s="84"/>
      <c r="AI312" s="84"/>
      <c r="AJ312" s="84"/>
      <c r="AK312" s="84"/>
      <c r="AL312" s="84"/>
      <c r="AM312" s="84"/>
      <c r="AN312" s="84"/>
      <c r="AO312" s="84"/>
      <c r="AP312" s="84"/>
      <c r="AQ312" s="84"/>
      <c r="AR312" s="84"/>
      <c r="AS312" s="84"/>
      <c r="AT312" s="84"/>
      <c r="AU312" s="84"/>
      <c r="AV312" s="84"/>
      <c r="AW312" s="84"/>
      <c r="AX312" s="84"/>
      <c r="AY312" s="84"/>
      <c r="AZ312" s="84"/>
      <c r="BA312" s="84"/>
      <c r="BB312" s="84"/>
      <c r="BC312" s="84"/>
      <c r="BD312" s="84"/>
      <c r="BE312" s="84"/>
      <c r="BF312" s="84"/>
      <c r="BG312" s="84"/>
      <c r="BH312" s="84"/>
      <c r="BI312" s="84"/>
      <c r="BJ312" s="84"/>
      <c r="BK312" s="84"/>
      <c r="BL312" s="84"/>
      <c r="BM312" s="84"/>
      <c r="BN312" s="84"/>
      <c r="BO312" s="84"/>
      <c r="BP312" s="84"/>
      <c r="BQ312" s="84"/>
      <c r="BR312" s="84"/>
      <c r="BS312" s="84"/>
      <c r="BT312" s="84"/>
      <c r="BU312" s="84"/>
      <c r="BV312" s="84"/>
      <c r="BW312" s="84"/>
      <c r="BX312" s="84"/>
      <c r="BY312" s="84"/>
      <c r="BZ312" s="84"/>
      <c r="CA312" s="84"/>
      <c r="CB312" s="84"/>
      <c r="CC312" s="84"/>
      <c r="CD312" s="84"/>
      <c r="CE312" s="84"/>
      <c r="CF312" s="84"/>
      <c r="CG312" s="84"/>
      <c r="CH312" s="84"/>
      <c r="CI312" s="84"/>
      <c r="CJ312" s="84"/>
      <c r="CK312" s="84"/>
      <c r="CL312" s="84"/>
      <c r="CM312" s="84"/>
      <c r="CN312" s="84"/>
      <c r="CO312" s="84"/>
      <c r="CP312" s="84"/>
      <c r="CQ312" s="84"/>
      <c r="CR312" s="84"/>
      <c r="CS312" s="84"/>
      <c r="CT312" s="84"/>
      <c r="CU312" s="84"/>
      <c r="CV312" s="84"/>
      <c r="CW312" s="84"/>
      <c r="CX312" s="84"/>
      <c r="CY312" s="84"/>
      <c r="CZ312" s="84"/>
      <c r="DA312" s="84"/>
      <c r="DB312" s="84"/>
      <c r="DC312" s="84"/>
      <c r="DD312" s="84"/>
      <c r="DE312" s="84"/>
      <c r="DF312" s="84"/>
      <c r="DG312" s="84"/>
      <c r="DH312" s="84"/>
      <c r="DI312" s="84"/>
      <c r="DJ312" s="84"/>
      <c r="DK312" s="84"/>
      <c r="DL312" s="84"/>
      <c r="DM312" s="84"/>
      <c r="DN312" s="84"/>
      <c r="DO312" s="84"/>
      <c r="DP312" s="84"/>
      <c r="DQ312" s="84"/>
      <c r="DR312" s="84"/>
      <c r="DS312" s="84"/>
      <c r="DT312" s="84"/>
      <c r="DU312" s="84"/>
      <c r="DV312" s="84"/>
      <c r="DW312" s="84"/>
      <c r="DX312" s="84"/>
      <c r="DY312" s="84"/>
      <c r="DZ312" s="84"/>
      <c r="EA312" s="84"/>
      <c r="EB312" s="84"/>
      <c r="EC312" s="84"/>
    </row>
    <row r="313" spans="1:133" s="7" customFormat="1">
      <c r="A313" s="108">
        <f t="shared" si="66"/>
        <v>277</v>
      </c>
      <c r="B313" s="108" t="s">
        <v>1517</v>
      </c>
      <c r="C313" s="110" t="s">
        <v>1518</v>
      </c>
      <c r="D313" s="104">
        <v>300</v>
      </c>
      <c r="E313" s="105">
        <v>0</v>
      </c>
      <c r="F313" s="105">
        <f t="shared" si="63"/>
        <v>300</v>
      </c>
      <c r="G313" s="140" t="s">
        <v>1527</v>
      </c>
      <c r="H313" s="141" t="s">
        <v>1528</v>
      </c>
      <c r="I313" s="106">
        <v>350</v>
      </c>
      <c r="J313" s="106">
        <v>0</v>
      </c>
      <c r="K313" s="106">
        <f t="shared" si="64"/>
        <v>350</v>
      </c>
      <c r="L313" s="129"/>
      <c r="M313" s="129">
        <v>600</v>
      </c>
      <c r="N313" s="130">
        <v>350</v>
      </c>
      <c r="O313" s="131">
        <v>0</v>
      </c>
      <c r="P313" s="132">
        <f t="shared" si="65"/>
        <v>350</v>
      </c>
      <c r="Q313" s="84"/>
      <c r="R313" s="84"/>
      <c r="S313" s="84"/>
      <c r="T313" s="84"/>
      <c r="U313" s="84"/>
      <c r="V313" s="84"/>
      <c r="W313" s="84"/>
      <c r="X313" s="84"/>
      <c r="Y313" s="84"/>
      <c r="Z313" s="84"/>
      <c r="AA313" s="84"/>
      <c r="AB313" s="84"/>
      <c r="AC313" s="84"/>
      <c r="AD313" s="84"/>
      <c r="AE313" s="84"/>
      <c r="AF313" s="84"/>
      <c r="AG313" s="84"/>
      <c r="AH313" s="84"/>
      <c r="AI313" s="84"/>
      <c r="AJ313" s="84"/>
      <c r="AK313" s="84"/>
      <c r="AL313" s="84"/>
      <c r="AM313" s="84"/>
      <c r="AN313" s="84"/>
      <c r="AO313" s="84"/>
      <c r="AP313" s="84"/>
      <c r="AQ313" s="84"/>
      <c r="AR313" s="84"/>
      <c r="AS313" s="84"/>
      <c r="AT313" s="84"/>
      <c r="AU313" s="84"/>
      <c r="AV313" s="84"/>
      <c r="AW313" s="84"/>
      <c r="AX313" s="84"/>
      <c r="AY313" s="84"/>
      <c r="AZ313" s="84"/>
      <c r="BA313" s="84"/>
      <c r="BB313" s="84"/>
      <c r="BC313" s="84"/>
      <c r="BD313" s="84"/>
      <c r="BE313" s="84"/>
      <c r="BF313" s="84"/>
      <c r="BG313" s="84"/>
      <c r="BH313" s="84"/>
      <c r="BI313" s="84"/>
      <c r="BJ313" s="84"/>
      <c r="BK313" s="84"/>
      <c r="BL313" s="84"/>
      <c r="BM313" s="84"/>
      <c r="BN313" s="84"/>
      <c r="BO313" s="84"/>
      <c r="BP313" s="84"/>
      <c r="BQ313" s="84"/>
      <c r="BR313" s="84"/>
      <c r="BS313" s="84"/>
      <c r="BT313" s="84"/>
      <c r="BU313" s="84"/>
      <c r="BV313" s="84"/>
      <c r="BW313" s="84"/>
      <c r="BX313" s="84"/>
      <c r="BY313" s="84"/>
      <c r="BZ313" s="84"/>
      <c r="CA313" s="84"/>
      <c r="CB313" s="84"/>
      <c r="CC313" s="84"/>
      <c r="CD313" s="84"/>
      <c r="CE313" s="84"/>
      <c r="CF313" s="84"/>
      <c r="CG313" s="84"/>
      <c r="CH313" s="84"/>
      <c r="CI313" s="84"/>
      <c r="CJ313" s="84"/>
      <c r="CK313" s="84"/>
      <c r="CL313" s="84"/>
      <c r="CM313" s="84"/>
      <c r="CN313" s="84"/>
      <c r="CO313" s="84"/>
      <c r="CP313" s="84"/>
      <c r="CQ313" s="84"/>
      <c r="CR313" s="84"/>
      <c r="CS313" s="84"/>
      <c r="CT313" s="84"/>
      <c r="CU313" s="84"/>
      <c r="CV313" s="84"/>
      <c r="CW313" s="84"/>
      <c r="CX313" s="84"/>
      <c r="CY313" s="84"/>
      <c r="CZ313" s="84"/>
      <c r="DA313" s="84"/>
      <c r="DB313" s="84"/>
      <c r="DC313" s="84"/>
      <c r="DD313" s="84"/>
      <c r="DE313" s="84"/>
      <c r="DF313" s="84"/>
      <c r="DG313" s="84"/>
      <c r="DH313" s="84"/>
      <c r="DI313" s="84"/>
      <c r="DJ313" s="84"/>
      <c r="DK313" s="84"/>
      <c r="DL313" s="84"/>
      <c r="DM313" s="84"/>
      <c r="DN313" s="84"/>
      <c r="DO313" s="84"/>
      <c r="DP313" s="84"/>
      <c r="DQ313" s="84"/>
      <c r="DR313" s="84"/>
      <c r="DS313" s="84"/>
      <c r="DT313" s="84"/>
      <c r="DU313" s="84"/>
      <c r="DV313" s="84"/>
      <c r="DW313" s="84"/>
      <c r="DX313" s="84"/>
      <c r="DY313" s="84"/>
      <c r="DZ313" s="84"/>
      <c r="EA313" s="84"/>
      <c r="EB313" s="84"/>
      <c r="EC313" s="84"/>
    </row>
    <row r="314" spans="1:133" ht="15.6" customHeight="1">
      <c r="A314" s="108">
        <f t="shared" si="66"/>
        <v>278</v>
      </c>
      <c r="B314" s="176" t="s">
        <v>1521</v>
      </c>
      <c r="C314" s="110" t="s">
        <v>1522</v>
      </c>
      <c r="D314" s="104">
        <v>600</v>
      </c>
      <c r="E314" s="105">
        <v>0</v>
      </c>
      <c r="F314" s="105">
        <f t="shared" si="63"/>
        <v>600</v>
      </c>
      <c r="G314" s="140" t="s">
        <v>383</v>
      </c>
      <c r="H314" s="141" t="s">
        <v>384</v>
      </c>
      <c r="I314" s="106">
        <v>1400</v>
      </c>
      <c r="J314" s="106">
        <v>0</v>
      </c>
      <c r="K314" s="106">
        <f t="shared" si="64"/>
        <v>1400</v>
      </c>
      <c r="L314" s="129"/>
      <c r="M314" s="129">
        <v>440</v>
      </c>
      <c r="N314" s="130">
        <v>500</v>
      </c>
      <c r="O314" s="131">
        <v>0</v>
      </c>
      <c r="P314" s="132">
        <f t="shared" si="65"/>
        <v>500</v>
      </c>
      <c r="Q314" s="84"/>
      <c r="R314" s="84"/>
      <c r="S314" s="84"/>
      <c r="T314" s="84"/>
      <c r="U314" s="84"/>
      <c r="V314" s="84"/>
      <c r="W314" s="84"/>
      <c r="X314" s="84"/>
      <c r="Y314" s="84"/>
      <c r="Z314" s="84"/>
      <c r="AA314" s="84"/>
      <c r="AB314" s="84"/>
      <c r="AC314" s="84"/>
      <c r="AD314" s="84"/>
      <c r="AE314" s="84"/>
      <c r="AF314" s="84"/>
      <c r="AG314" s="84"/>
      <c r="AH314" s="84"/>
      <c r="AI314" s="84"/>
      <c r="AJ314" s="84"/>
      <c r="AK314" s="84"/>
      <c r="AL314" s="84"/>
      <c r="AM314" s="84"/>
      <c r="AN314" s="84"/>
      <c r="AO314" s="84"/>
      <c r="AP314" s="84"/>
      <c r="AQ314" s="84"/>
      <c r="AR314" s="84"/>
      <c r="AS314" s="84"/>
      <c r="AT314" s="84"/>
      <c r="AU314" s="84"/>
      <c r="AV314" s="84"/>
      <c r="AW314" s="84"/>
      <c r="AX314" s="84"/>
      <c r="AY314" s="84"/>
      <c r="AZ314" s="84"/>
      <c r="BA314" s="84"/>
      <c r="BB314" s="84"/>
      <c r="BC314" s="84"/>
      <c r="BD314" s="84"/>
      <c r="BE314" s="84"/>
      <c r="BF314" s="84"/>
      <c r="BG314" s="84"/>
      <c r="BH314" s="84"/>
      <c r="BI314" s="84"/>
      <c r="BJ314" s="84"/>
      <c r="BK314" s="84"/>
      <c r="BL314" s="84"/>
      <c r="BM314" s="84"/>
      <c r="BN314" s="84"/>
      <c r="BO314" s="84"/>
      <c r="BP314" s="84"/>
      <c r="BQ314" s="84"/>
      <c r="BR314" s="84"/>
      <c r="BS314" s="84"/>
      <c r="BT314" s="84"/>
      <c r="BU314" s="84"/>
      <c r="BV314" s="84"/>
      <c r="BW314" s="84"/>
      <c r="BX314" s="84"/>
      <c r="BY314" s="84"/>
      <c r="BZ314" s="84"/>
      <c r="CA314" s="84"/>
      <c r="CB314" s="84"/>
      <c r="CC314" s="84"/>
      <c r="CD314" s="84"/>
      <c r="CE314" s="84"/>
      <c r="CF314" s="84"/>
      <c r="CG314" s="84"/>
      <c r="CH314" s="84"/>
      <c r="CI314" s="84"/>
      <c r="CJ314" s="84"/>
      <c r="CK314" s="84"/>
      <c r="CL314" s="84"/>
      <c r="CM314" s="84"/>
      <c r="CN314" s="84"/>
      <c r="CO314" s="84"/>
      <c r="CP314" s="84"/>
      <c r="CQ314" s="84"/>
      <c r="CR314" s="84"/>
      <c r="CS314" s="84"/>
      <c r="CT314" s="84"/>
      <c r="CU314" s="84"/>
      <c r="CV314" s="84"/>
      <c r="CW314" s="84"/>
      <c r="CX314" s="84"/>
      <c r="CY314" s="84"/>
      <c r="CZ314" s="84"/>
      <c r="DA314" s="84"/>
      <c r="DB314" s="84"/>
      <c r="DC314" s="84"/>
      <c r="DD314" s="84"/>
      <c r="DE314" s="84"/>
      <c r="DF314" s="84"/>
      <c r="DG314" s="84"/>
      <c r="DH314" s="84"/>
      <c r="DI314" s="84"/>
      <c r="DJ314" s="84"/>
      <c r="DK314" s="84"/>
      <c r="DL314" s="84"/>
      <c r="DM314" s="84"/>
      <c r="DN314" s="84"/>
      <c r="DO314" s="84"/>
      <c r="DP314" s="84"/>
      <c r="DQ314" s="84"/>
      <c r="DR314" s="84"/>
      <c r="DS314" s="84"/>
      <c r="DT314" s="84"/>
      <c r="DU314" s="84"/>
      <c r="DV314" s="84"/>
      <c r="DW314" s="84"/>
      <c r="DX314" s="84"/>
      <c r="DY314" s="84"/>
      <c r="DZ314" s="84"/>
      <c r="EA314" s="84"/>
      <c r="EB314" s="84"/>
      <c r="EC314" s="84"/>
    </row>
    <row r="315" spans="1:133" s="7" customFormat="1">
      <c r="A315" s="108">
        <f t="shared" ref="A315:A346" si="67">A314+1</f>
        <v>279</v>
      </c>
      <c r="B315" s="108" t="s">
        <v>1525</v>
      </c>
      <c r="C315" s="110" t="s">
        <v>1526</v>
      </c>
      <c r="D315" s="104">
        <v>550</v>
      </c>
      <c r="E315" s="105">
        <v>0</v>
      </c>
      <c r="F315" s="105">
        <f t="shared" ref="F315:F339" si="68">D315</f>
        <v>550</v>
      </c>
      <c r="G315" s="140" t="s">
        <v>1531</v>
      </c>
      <c r="H315" s="141" t="s">
        <v>1532</v>
      </c>
      <c r="I315" s="106">
        <v>600</v>
      </c>
      <c r="J315" s="106">
        <v>0</v>
      </c>
      <c r="K315" s="106">
        <f t="shared" si="64"/>
        <v>600</v>
      </c>
      <c r="L315" s="129"/>
      <c r="M315" s="129">
        <v>650</v>
      </c>
      <c r="N315" s="130">
        <v>650</v>
      </c>
      <c r="O315" s="131">
        <v>0</v>
      </c>
      <c r="P315" s="132">
        <f t="shared" si="65"/>
        <v>650</v>
      </c>
      <c r="Q315" s="84"/>
      <c r="R315" s="84"/>
      <c r="S315" s="84"/>
      <c r="T315" s="84"/>
      <c r="U315" s="84"/>
      <c r="V315" s="84"/>
      <c r="W315" s="84"/>
      <c r="X315" s="84"/>
      <c r="Y315" s="84"/>
      <c r="Z315" s="84"/>
      <c r="AA315" s="84"/>
      <c r="AB315" s="84"/>
      <c r="AC315" s="84"/>
      <c r="AD315" s="84"/>
      <c r="AE315" s="84"/>
      <c r="AF315" s="84"/>
      <c r="AG315" s="84"/>
      <c r="AH315" s="84"/>
      <c r="AI315" s="84"/>
      <c r="AJ315" s="84"/>
      <c r="AK315" s="84"/>
      <c r="AL315" s="84"/>
      <c r="AM315" s="84"/>
      <c r="AN315" s="84"/>
      <c r="AO315" s="84"/>
      <c r="AP315" s="84"/>
      <c r="AQ315" s="84"/>
      <c r="AR315" s="84"/>
      <c r="AS315" s="84"/>
      <c r="AT315" s="84"/>
      <c r="AU315" s="84"/>
      <c r="AV315" s="84"/>
      <c r="AW315" s="84"/>
      <c r="AX315" s="84"/>
      <c r="AY315" s="84"/>
      <c r="AZ315" s="84"/>
      <c r="BA315" s="84"/>
      <c r="BB315" s="84"/>
      <c r="BC315" s="84"/>
      <c r="BD315" s="84"/>
      <c r="BE315" s="84"/>
      <c r="BF315" s="84"/>
      <c r="BG315" s="84"/>
      <c r="BH315" s="84"/>
      <c r="BI315" s="84"/>
      <c r="BJ315" s="84"/>
      <c r="BK315" s="84"/>
      <c r="BL315" s="84"/>
      <c r="BM315" s="84"/>
      <c r="BN315" s="84"/>
      <c r="BO315" s="84"/>
      <c r="BP315" s="84"/>
      <c r="BQ315" s="84"/>
      <c r="BR315" s="84"/>
      <c r="BS315" s="84"/>
      <c r="BT315" s="84"/>
      <c r="BU315" s="84"/>
      <c r="BV315" s="84"/>
      <c r="BW315" s="84"/>
      <c r="BX315" s="84"/>
      <c r="BY315" s="84"/>
      <c r="BZ315" s="84"/>
      <c r="CA315" s="84"/>
      <c r="CB315" s="84"/>
      <c r="CC315" s="84"/>
      <c r="CD315" s="84"/>
      <c r="CE315" s="84"/>
      <c r="CF315" s="84"/>
      <c r="CG315" s="84"/>
      <c r="CH315" s="84"/>
      <c r="CI315" s="84"/>
      <c r="CJ315" s="84"/>
      <c r="CK315" s="84"/>
      <c r="CL315" s="84"/>
      <c r="CM315" s="84"/>
      <c r="CN315" s="84"/>
      <c r="CO315" s="84"/>
      <c r="CP315" s="84"/>
      <c r="CQ315" s="84"/>
      <c r="CR315" s="84"/>
      <c r="CS315" s="84"/>
      <c r="CT315" s="84"/>
      <c r="CU315" s="84"/>
      <c r="CV315" s="84"/>
      <c r="CW315" s="84"/>
      <c r="CX315" s="84"/>
      <c r="CY315" s="84"/>
      <c r="CZ315" s="84"/>
      <c r="DA315" s="84"/>
      <c r="DB315" s="84"/>
      <c r="DC315" s="84"/>
      <c r="DD315" s="84"/>
      <c r="DE315" s="84"/>
      <c r="DF315" s="84"/>
      <c r="DG315" s="84"/>
      <c r="DH315" s="84"/>
      <c r="DI315" s="84"/>
      <c r="DJ315" s="84"/>
      <c r="DK315" s="84"/>
      <c r="DL315" s="84"/>
      <c r="DM315" s="84"/>
      <c r="DN315" s="84"/>
      <c r="DO315" s="84"/>
      <c r="DP315" s="84"/>
      <c r="DQ315" s="84"/>
      <c r="DR315" s="84"/>
      <c r="DS315" s="84"/>
      <c r="DT315" s="84"/>
      <c r="DU315" s="84"/>
      <c r="DV315" s="84"/>
      <c r="DW315" s="84"/>
      <c r="DX315" s="84"/>
      <c r="DY315" s="84"/>
      <c r="DZ315" s="84"/>
      <c r="EA315" s="84"/>
      <c r="EB315" s="84"/>
      <c r="EC315" s="84"/>
    </row>
    <row r="316" spans="1:133" s="7" customFormat="1">
      <c r="A316" s="108">
        <f t="shared" si="67"/>
        <v>280</v>
      </c>
      <c r="B316" s="108" t="s">
        <v>3097</v>
      </c>
      <c r="C316" s="110" t="s">
        <v>3098</v>
      </c>
      <c r="D316" s="104">
        <v>350</v>
      </c>
      <c r="E316" s="105">
        <v>0</v>
      </c>
      <c r="F316" s="105">
        <f t="shared" si="68"/>
        <v>350</v>
      </c>
      <c r="G316" s="140" t="s">
        <v>1535</v>
      </c>
      <c r="H316" s="141" t="s">
        <v>1536</v>
      </c>
      <c r="I316" s="106">
        <v>350</v>
      </c>
      <c r="J316" s="106">
        <v>0</v>
      </c>
      <c r="K316" s="106">
        <f t="shared" si="64"/>
        <v>350</v>
      </c>
      <c r="L316" s="129"/>
      <c r="M316" s="129">
        <v>450</v>
      </c>
      <c r="N316" s="130">
        <v>350</v>
      </c>
      <c r="O316" s="131">
        <v>0</v>
      </c>
      <c r="P316" s="132">
        <f t="shared" si="65"/>
        <v>350</v>
      </c>
      <c r="Q316" s="84"/>
      <c r="R316" s="84"/>
      <c r="S316" s="84"/>
      <c r="T316" s="84"/>
      <c r="U316" s="84"/>
      <c r="V316" s="84"/>
      <c r="W316" s="84"/>
      <c r="X316" s="84"/>
      <c r="Y316" s="84"/>
      <c r="Z316" s="84"/>
      <c r="AA316" s="84"/>
      <c r="AB316" s="84"/>
      <c r="AC316" s="84"/>
      <c r="AD316" s="84"/>
      <c r="AE316" s="84"/>
      <c r="AF316" s="84"/>
      <c r="AG316" s="84"/>
      <c r="AH316" s="84"/>
      <c r="AI316" s="84"/>
      <c r="AJ316" s="84"/>
      <c r="AK316" s="84"/>
      <c r="AL316" s="84"/>
      <c r="AM316" s="84"/>
      <c r="AN316" s="84"/>
      <c r="AO316" s="84"/>
      <c r="AP316" s="84"/>
      <c r="AQ316" s="84"/>
      <c r="AR316" s="84"/>
      <c r="AS316" s="84"/>
      <c r="AT316" s="84"/>
      <c r="AU316" s="84"/>
      <c r="AV316" s="84"/>
      <c r="AW316" s="84"/>
      <c r="AX316" s="84"/>
      <c r="AY316" s="84"/>
      <c r="AZ316" s="84"/>
      <c r="BA316" s="84"/>
      <c r="BB316" s="84"/>
      <c r="BC316" s="84"/>
      <c r="BD316" s="84"/>
      <c r="BE316" s="84"/>
      <c r="BF316" s="84"/>
      <c r="BG316" s="84"/>
      <c r="BH316" s="84"/>
      <c r="BI316" s="84"/>
      <c r="BJ316" s="84"/>
      <c r="BK316" s="84"/>
      <c r="BL316" s="84"/>
      <c r="BM316" s="84"/>
      <c r="BN316" s="84"/>
      <c r="BO316" s="84"/>
      <c r="BP316" s="84"/>
      <c r="BQ316" s="84"/>
      <c r="BR316" s="84"/>
      <c r="BS316" s="84"/>
      <c r="BT316" s="84"/>
      <c r="BU316" s="84"/>
      <c r="BV316" s="84"/>
      <c r="BW316" s="84"/>
      <c r="BX316" s="84"/>
      <c r="BY316" s="84"/>
      <c r="BZ316" s="84"/>
      <c r="CA316" s="84"/>
      <c r="CB316" s="84"/>
      <c r="CC316" s="84"/>
      <c r="CD316" s="84"/>
      <c r="CE316" s="84"/>
      <c r="CF316" s="84"/>
      <c r="CG316" s="84"/>
      <c r="CH316" s="84"/>
      <c r="CI316" s="84"/>
      <c r="CJ316" s="84"/>
      <c r="CK316" s="84"/>
      <c r="CL316" s="84"/>
      <c r="CM316" s="84"/>
      <c r="CN316" s="84"/>
      <c r="CO316" s="84"/>
      <c r="CP316" s="84"/>
      <c r="CQ316" s="84"/>
      <c r="CR316" s="84"/>
      <c r="CS316" s="84"/>
      <c r="CT316" s="84"/>
      <c r="CU316" s="84"/>
      <c r="CV316" s="84"/>
      <c r="CW316" s="84"/>
      <c r="CX316" s="84"/>
      <c r="CY316" s="84"/>
      <c r="CZ316" s="84"/>
      <c r="DA316" s="84"/>
      <c r="DB316" s="84"/>
      <c r="DC316" s="84"/>
      <c r="DD316" s="84"/>
      <c r="DE316" s="84"/>
      <c r="DF316" s="84"/>
      <c r="DG316" s="84"/>
      <c r="DH316" s="84"/>
      <c r="DI316" s="84"/>
      <c r="DJ316" s="84"/>
      <c r="DK316" s="84"/>
      <c r="DL316" s="84"/>
      <c r="DM316" s="84"/>
      <c r="DN316" s="84"/>
      <c r="DO316" s="84"/>
      <c r="DP316" s="84"/>
      <c r="DQ316" s="84"/>
      <c r="DR316" s="84"/>
      <c r="DS316" s="84"/>
      <c r="DT316" s="84"/>
      <c r="DU316" s="84"/>
      <c r="DV316" s="84"/>
      <c r="DW316" s="84"/>
      <c r="DX316" s="84"/>
      <c r="DY316" s="84"/>
      <c r="DZ316" s="84"/>
      <c r="EA316" s="84"/>
      <c r="EB316" s="84"/>
      <c r="EC316" s="84"/>
    </row>
    <row r="317" spans="1:133" s="7" customFormat="1">
      <c r="A317" s="108">
        <f t="shared" si="67"/>
        <v>281</v>
      </c>
      <c r="B317" s="108" t="s">
        <v>1529</v>
      </c>
      <c r="C317" s="110" t="s">
        <v>1530</v>
      </c>
      <c r="D317" s="104">
        <v>550</v>
      </c>
      <c r="E317" s="105">
        <v>0</v>
      </c>
      <c r="F317" s="105">
        <f t="shared" si="68"/>
        <v>550</v>
      </c>
      <c r="G317" s="140" t="s">
        <v>1539</v>
      </c>
      <c r="H317" s="141" t="s">
        <v>1540</v>
      </c>
      <c r="I317" s="106">
        <v>600</v>
      </c>
      <c r="J317" s="106">
        <v>0</v>
      </c>
      <c r="K317" s="106">
        <f t="shared" si="64"/>
        <v>600</v>
      </c>
      <c r="L317" s="129"/>
      <c r="M317" s="129">
        <v>500</v>
      </c>
      <c r="N317" s="130">
        <v>600</v>
      </c>
      <c r="O317" s="131">
        <v>0</v>
      </c>
      <c r="P317" s="132">
        <f t="shared" si="65"/>
        <v>600</v>
      </c>
      <c r="Q317" s="84"/>
      <c r="R317" s="84"/>
      <c r="S317" s="84"/>
      <c r="T317" s="84"/>
      <c r="U317" s="84"/>
      <c r="V317" s="84"/>
      <c r="W317" s="84"/>
      <c r="X317" s="84"/>
      <c r="Y317" s="84"/>
      <c r="Z317" s="84"/>
      <c r="AA317" s="84"/>
      <c r="AB317" s="84"/>
      <c r="AC317" s="84"/>
      <c r="AD317" s="84"/>
      <c r="AE317" s="84"/>
      <c r="AF317" s="84"/>
      <c r="AG317" s="84"/>
      <c r="AH317" s="84"/>
      <c r="AI317" s="84"/>
      <c r="AJ317" s="84"/>
      <c r="AK317" s="84"/>
      <c r="AL317" s="84"/>
      <c r="AM317" s="84"/>
      <c r="AN317" s="84"/>
      <c r="AO317" s="84"/>
      <c r="AP317" s="84"/>
      <c r="AQ317" s="84"/>
      <c r="AR317" s="84"/>
      <c r="AS317" s="84"/>
      <c r="AT317" s="84"/>
      <c r="AU317" s="84"/>
      <c r="AV317" s="84"/>
      <c r="AW317" s="84"/>
      <c r="AX317" s="84"/>
      <c r="AY317" s="84"/>
      <c r="AZ317" s="84"/>
      <c r="BA317" s="84"/>
      <c r="BB317" s="84"/>
      <c r="BC317" s="84"/>
      <c r="BD317" s="84"/>
      <c r="BE317" s="84"/>
      <c r="BF317" s="84"/>
      <c r="BG317" s="84"/>
      <c r="BH317" s="84"/>
      <c r="BI317" s="84"/>
      <c r="BJ317" s="84"/>
      <c r="BK317" s="84"/>
      <c r="BL317" s="84"/>
      <c r="BM317" s="84"/>
      <c r="BN317" s="84"/>
      <c r="BO317" s="84"/>
      <c r="BP317" s="84"/>
      <c r="BQ317" s="84"/>
      <c r="BR317" s="84"/>
      <c r="BS317" s="84"/>
      <c r="BT317" s="84"/>
      <c r="BU317" s="84"/>
      <c r="BV317" s="84"/>
      <c r="BW317" s="84"/>
      <c r="BX317" s="84"/>
      <c r="BY317" s="84"/>
      <c r="BZ317" s="84"/>
      <c r="CA317" s="84"/>
      <c r="CB317" s="84"/>
      <c r="CC317" s="84"/>
      <c r="CD317" s="84"/>
      <c r="CE317" s="84"/>
      <c r="CF317" s="84"/>
      <c r="CG317" s="84"/>
      <c r="CH317" s="84"/>
      <c r="CI317" s="84"/>
      <c r="CJ317" s="84"/>
      <c r="CK317" s="84"/>
      <c r="CL317" s="84"/>
      <c r="CM317" s="84"/>
      <c r="CN317" s="84"/>
      <c r="CO317" s="84"/>
      <c r="CP317" s="84"/>
      <c r="CQ317" s="84"/>
      <c r="CR317" s="84"/>
      <c r="CS317" s="84"/>
      <c r="CT317" s="84"/>
      <c r="CU317" s="84"/>
      <c r="CV317" s="84"/>
      <c r="CW317" s="84"/>
      <c r="CX317" s="84"/>
      <c r="CY317" s="84"/>
      <c r="CZ317" s="84"/>
      <c r="DA317" s="84"/>
      <c r="DB317" s="84"/>
      <c r="DC317" s="84"/>
      <c r="DD317" s="84"/>
      <c r="DE317" s="84"/>
      <c r="DF317" s="84"/>
      <c r="DG317" s="84"/>
      <c r="DH317" s="84"/>
      <c r="DI317" s="84"/>
      <c r="DJ317" s="84"/>
      <c r="DK317" s="84"/>
      <c r="DL317" s="84"/>
      <c r="DM317" s="84"/>
      <c r="DN317" s="84"/>
      <c r="DO317" s="84"/>
      <c r="DP317" s="84"/>
      <c r="DQ317" s="84"/>
      <c r="DR317" s="84"/>
      <c r="DS317" s="84"/>
      <c r="DT317" s="84"/>
      <c r="DU317" s="84"/>
      <c r="DV317" s="84"/>
      <c r="DW317" s="84"/>
      <c r="DX317" s="84"/>
      <c r="DY317" s="84"/>
      <c r="DZ317" s="84"/>
      <c r="EA317" s="84"/>
      <c r="EB317" s="84"/>
      <c r="EC317" s="84"/>
    </row>
    <row r="318" spans="1:133" s="7" customFormat="1">
      <c r="A318" s="108">
        <f t="shared" si="67"/>
        <v>282</v>
      </c>
      <c r="B318" s="108" t="s">
        <v>1533</v>
      </c>
      <c r="C318" s="110" t="s">
        <v>1534</v>
      </c>
      <c r="D318" s="104">
        <v>350</v>
      </c>
      <c r="E318" s="105">
        <v>0</v>
      </c>
      <c r="F318" s="105">
        <f t="shared" si="68"/>
        <v>350</v>
      </c>
      <c r="G318" s="140" t="s">
        <v>1543</v>
      </c>
      <c r="H318" s="141" t="s">
        <v>1544</v>
      </c>
      <c r="I318" s="106">
        <v>400</v>
      </c>
      <c r="J318" s="106">
        <v>0</v>
      </c>
      <c r="K318" s="106">
        <f t="shared" si="64"/>
        <v>400</v>
      </c>
      <c r="L318" s="129"/>
      <c r="M318" s="129">
        <v>300</v>
      </c>
      <c r="N318" s="130">
        <v>350</v>
      </c>
      <c r="O318" s="131">
        <v>0</v>
      </c>
      <c r="P318" s="132">
        <f t="shared" si="65"/>
        <v>350</v>
      </c>
      <c r="Q318" s="84"/>
      <c r="R318" s="84"/>
      <c r="S318" s="84"/>
      <c r="T318" s="84"/>
      <c r="U318" s="84"/>
      <c r="V318" s="84"/>
      <c r="W318" s="84"/>
      <c r="X318" s="84"/>
      <c r="Y318" s="84"/>
      <c r="Z318" s="84"/>
      <c r="AA318" s="84"/>
      <c r="AB318" s="84"/>
      <c r="AC318" s="84"/>
      <c r="AD318" s="84"/>
      <c r="AE318" s="84"/>
      <c r="AF318" s="84"/>
      <c r="AG318" s="84"/>
      <c r="AH318" s="84"/>
      <c r="AI318" s="84"/>
      <c r="AJ318" s="84"/>
      <c r="AK318" s="84"/>
      <c r="AL318" s="84"/>
      <c r="AM318" s="84"/>
      <c r="AN318" s="84"/>
      <c r="AO318" s="84"/>
      <c r="AP318" s="84"/>
      <c r="AQ318" s="84"/>
      <c r="AR318" s="84"/>
      <c r="AS318" s="84"/>
      <c r="AT318" s="84"/>
      <c r="AU318" s="84"/>
      <c r="AV318" s="84"/>
      <c r="AW318" s="84"/>
      <c r="AX318" s="84"/>
      <c r="AY318" s="84"/>
      <c r="AZ318" s="84"/>
      <c r="BA318" s="84"/>
      <c r="BB318" s="84"/>
      <c r="BC318" s="84"/>
      <c r="BD318" s="84"/>
      <c r="BE318" s="84"/>
      <c r="BF318" s="84"/>
      <c r="BG318" s="84"/>
      <c r="BH318" s="84"/>
      <c r="BI318" s="84"/>
      <c r="BJ318" s="84"/>
      <c r="BK318" s="84"/>
      <c r="BL318" s="84"/>
      <c r="BM318" s="84"/>
      <c r="BN318" s="84"/>
      <c r="BO318" s="84"/>
      <c r="BP318" s="84"/>
      <c r="BQ318" s="84"/>
      <c r="BR318" s="84"/>
      <c r="BS318" s="84"/>
      <c r="BT318" s="84"/>
      <c r="BU318" s="84"/>
      <c r="BV318" s="84"/>
      <c r="BW318" s="84"/>
      <c r="BX318" s="84"/>
      <c r="BY318" s="84"/>
      <c r="BZ318" s="84"/>
      <c r="CA318" s="84"/>
      <c r="CB318" s="84"/>
      <c r="CC318" s="84"/>
      <c r="CD318" s="84"/>
      <c r="CE318" s="84"/>
      <c r="CF318" s="84"/>
      <c r="CG318" s="84"/>
      <c r="CH318" s="84"/>
      <c r="CI318" s="84"/>
      <c r="CJ318" s="84"/>
      <c r="CK318" s="84"/>
      <c r="CL318" s="84"/>
      <c r="CM318" s="84"/>
      <c r="CN318" s="84"/>
      <c r="CO318" s="84"/>
      <c r="CP318" s="84"/>
      <c r="CQ318" s="84"/>
      <c r="CR318" s="84"/>
      <c r="CS318" s="84"/>
      <c r="CT318" s="84"/>
      <c r="CU318" s="84"/>
      <c r="CV318" s="84"/>
      <c r="CW318" s="84"/>
      <c r="CX318" s="84"/>
      <c r="CY318" s="84"/>
      <c r="CZ318" s="84"/>
      <c r="DA318" s="84"/>
      <c r="DB318" s="84"/>
      <c r="DC318" s="84"/>
      <c r="DD318" s="84"/>
      <c r="DE318" s="84"/>
      <c r="DF318" s="84"/>
      <c r="DG318" s="84"/>
      <c r="DH318" s="84"/>
      <c r="DI318" s="84"/>
      <c r="DJ318" s="84"/>
      <c r="DK318" s="84"/>
      <c r="DL318" s="84"/>
      <c r="DM318" s="84"/>
      <c r="DN318" s="84"/>
      <c r="DO318" s="84"/>
      <c r="DP318" s="84"/>
      <c r="DQ318" s="84"/>
      <c r="DR318" s="84"/>
      <c r="DS318" s="84"/>
      <c r="DT318" s="84"/>
      <c r="DU318" s="84"/>
      <c r="DV318" s="84"/>
      <c r="DW318" s="84"/>
      <c r="DX318" s="84"/>
      <c r="DY318" s="84"/>
      <c r="DZ318" s="84"/>
      <c r="EA318" s="84"/>
      <c r="EB318" s="84"/>
      <c r="EC318" s="84"/>
    </row>
    <row r="319" spans="1:133" s="7" customFormat="1">
      <c r="A319" s="108">
        <f t="shared" si="67"/>
        <v>283</v>
      </c>
      <c r="B319" s="108" t="s">
        <v>1537</v>
      </c>
      <c r="C319" s="110" t="s">
        <v>1538</v>
      </c>
      <c r="D319" s="104">
        <v>550</v>
      </c>
      <c r="E319" s="105">
        <v>0</v>
      </c>
      <c r="F319" s="105">
        <f t="shared" si="68"/>
        <v>550</v>
      </c>
      <c r="G319" s="140" t="s">
        <v>433</v>
      </c>
      <c r="H319" s="141" t="s">
        <v>1547</v>
      </c>
      <c r="I319" s="106">
        <v>600</v>
      </c>
      <c r="J319" s="106">
        <v>0</v>
      </c>
      <c r="K319" s="106">
        <f t="shared" si="64"/>
        <v>600</v>
      </c>
      <c r="L319" s="129">
        <v>500</v>
      </c>
      <c r="M319" s="129">
        <v>500</v>
      </c>
      <c r="N319" s="130">
        <v>600</v>
      </c>
      <c r="O319" s="131">
        <v>0</v>
      </c>
      <c r="P319" s="132">
        <f t="shared" si="65"/>
        <v>600</v>
      </c>
      <c r="Q319" s="84"/>
      <c r="R319" s="84"/>
      <c r="S319" s="84"/>
      <c r="T319" s="84"/>
      <c r="U319" s="84"/>
      <c r="V319" s="84"/>
      <c r="W319" s="84"/>
      <c r="X319" s="84"/>
      <c r="Y319" s="84"/>
      <c r="Z319" s="84"/>
      <c r="AA319" s="84"/>
      <c r="AB319" s="84"/>
      <c r="AC319" s="84"/>
      <c r="AD319" s="84"/>
      <c r="AE319" s="84"/>
      <c r="AF319" s="84"/>
      <c r="AG319" s="84"/>
      <c r="AH319" s="84"/>
      <c r="AI319" s="84"/>
      <c r="AJ319" s="84"/>
      <c r="AK319" s="84"/>
      <c r="AL319" s="84"/>
      <c r="AM319" s="84"/>
      <c r="AN319" s="84"/>
      <c r="AO319" s="84"/>
      <c r="AP319" s="84"/>
      <c r="AQ319" s="84"/>
      <c r="AR319" s="84"/>
      <c r="AS319" s="84"/>
      <c r="AT319" s="84"/>
      <c r="AU319" s="84"/>
      <c r="AV319" s="84"/>
      <c r="AW319" s="84"/>
      <c r="AX319" s="84"/>
      <c r="AY319" s="84"/>
      <c r="AZ319" s="84"/>
      <c r="BA319" s="84"/>
      <c r="BB319" s="84"/>
      <c r="BC319" s="84"/>
      <c r="BD319" s="84"/>
      <c r="BE319" s="84"/>
      <c r="BF319" s="84"/>
      <c r="BG319" s="84"/>
      <c r="BH319" s="84"/>
      <c r="BI319" s="84"/>
      <c r="BJ319" s="84"/>
      <c r="BK319" s="84"/>
      <c r="BL319" s="84"/>
      <c r="BM319" s="84"/>
      <c r="BN319" s="84"/>
      <c r="BO319" s="84"/>
      <c r="BP319" s="84"/>
      <c r="BQ319" s="84"/>
      <c r="BR319" s="84"/>
      <c r="BS319" s="84"/>
      <c r="BT319" s="84"/>
      <c r="BU319" s="84"/>
      <c r="BV319" s="84"/>
      <c r="BW319" s="84"/>
      <c r="BX319" s="84"/>
      <c r="BY319" s="84"/>
      <c r="BZ319" s="84"/>
      <c r="CA319" s="84"/>
      <c r="CB319" s="84"/>
      <c r="CC319" s="84"/>
      <c r="CD319" s="84"/>
      <c r="CE319" s="84"/>
      <c r="CF319" s="84"/>
      <c r="CG319" s="84"/>
      <c r="CH319" s="84"/>
      <c r="CI319" s="84"/>
      <c r="CJ319" s="84"/>
      <c r="CK319" s="84"/>
      <c r="CL319" s="84"/>
      <c r="CM319" s="84"/>
      <c r="CN319" s="84"/>
      <c r="CO319" s="84"/>
      <c r="CP319" s="84"/>
      <c r="CQ319" s="84"/>
      <c r="CR319" s="84"/>
      <c r="CS319" s="84"/>
      <c r="CT319" s="84"/>
      <c r="CU319" s="84"/>
      <c r="CV319" s="84"/>
      <c r="CW319" s="84"/>
      <c r="CX319" s="84"/>
      <c r="CY319" s="84"/>
      <c r="CZ319" s="84"/>
      <c r="DA319" s="84"/>
      <c r="DB319" s="84"/>
      <c r="DC319" s="84"/>
      <c r="DD319" s="84"/>
      <c r="DE319" s="84"/>
      <c r="DF319" s="84"/>
      <c r="DG319" s="84"/>
      <c r="DH319" s="84"/>
      <c r="DI319" s="84"/>
      <c r="DJ319" s="84"/>
      <c r="DK319" s="84"/>
      <c r="DL319" s="84"/>
      <c r="DM319" s="84"/>
      <c r="DN319" s="84"/>
      <c r="DO319" s="84"/>
      <c r="DP319" s="84"/>
      <c r="DQ319" s="84"/>
      <c r="DR319" s="84"/>
      <c r="DS319" s="84"/>
      <c r="DT319" s="84"/>
      <c r="DU319" s="84"/>
      <c r="DV319" s="84"/>
      <c r="DW319" s="84"/>
      <c r="DX319" s="84"/>
      <c r="DY319" s="84"/>
      <c r="DZ319" s="84"/>
      <c r="EA319" s="84"/>
      <c r="EB319" s="84"/>
      <c r="EC319" s="84"/>
    </row>
    <row r="320" spans="1:133" s="7" customFormat="1">
      <c r="A320" s="108">
        <f t="shared" si="67"/>
        <v>284</v>
      </c>
      <c r="B320" s="108" t="s">
        <v>1541</v>
      </c>
      <c r="C320" s="110" t="s">
        <v>1542</v>
      </c>
      <c r="D320" s="104">
        <v>350</v>
      </c>
      <c r="E320" s="105">
        <v>0</v>
      </c>
      <c r="F320" s="105">
        <f t="shared" si="68"/>
        <v>350</v>
      </c>
      <c r="G320" s="140" t="s">
        <v>435</v>
      </c>
      <c r="H320" s="141" t="s">
        <v>436</v>
      </c>
      <c r="I320" s="106">
        <v>350</v>
      </c>
      <c r="J320" s="106">
        <v>0</v>
      </c>
      <c r="K320" s="106">
        <f t="shared" si="64"/>
        <v>350</v>
      </c>
      <c r="L320" s="129">
        <v>300</v>
      </c>
      <c r="M320" s="129">
        <v>300</v>
      </c>
      <c r="N320" s="130">
        <v>350</v>
      </c>
      <c r="O320" s="131">
        <v>0</v>
      </c>
      <c r="P320" s="132">
        <f t="shared" si="65"/>
        <v>350</v>
      </c>
      <c r="Q320" s="84"/>
      <c r="R320" s="84"/>
      <c r="S320" s="84"/>
      <c r="T320" s="84"/>
      <c r="U320" s="84"/>
      <c r="V320" s="84"/>
      <c r="W320" s="84"/>
      <c r="X320" s="84"/>
      <c r="Y320" s="84"/>
      <c r="Z320" s="84"/>
      <c r="AA320" s="84"/>
      <c r="AB320" s="84"/>
      <c r="AC320" s="84"/>
      <c r="AD320" s="84"/>
      <c r="AE320" s="84"/>
      <c r="AF320" s="84"/>
      <c r="AG320" s="84"/>
      <c r="AH320" s="84"/>
      <c r="AI320" s="84"/>
      <c r="AJ320" s="84"/>
      <c r="AK320" s="84"/>
      <c r="AL320" s="84"/>
      <c r="AM320" s="84"/>
      <c r="AN320" s="84"/>
      <c r="AO320" s="84"/>
      <c r="AP320" s="84"/>
      <c r="AQ320" s="84"/>
      <c r="AR320" s="84"/>
      <c r="AS320" s="84"/>
      <c r="AT320" s="84"/>
      <c r="AU320" s="84"/>
      <c r="AV320" s="84"/>
      <c r="AW320" s="84"/>
      <c r="AX320" s="84"/>
      <c r="AY320" s="84"/>
      <c r="AZ320" s="84"/>
      <c r="BA320" s="84"/>
      <c r="BB320" s="84"/>
      <c r="BC320" s="84"/>
      <c r="BD320" s="84"/>
      <c r="BE320" s="84"/>
      <c r="BF320" s="84"/>
      <c r="BG320" s="84"/>
      <c r="BH320" s="84"/>
      <c r="BI320" s="84"/>
      <c r="BJ320" s="84"/>
      <c r="BK320" s="84"/>
      <c r="BL320" s="84"/>
      <c r="BM320" s="84"/>
      <c r="BN320" s="84"/>
      <c r="BO320" s="84"/>
      <c r="BP320" s="84"/>
      <c r="BQ320" s="84"/>
      <c r="BR320" s="84"/>
      <c r="BS320" s="84"/>
      <c r="BT320" s="84"/>
      <c r="BU320" s="84"/>
      <c r="BV320" s="84"/>
      <c r="BW320" s="84"/>
      <c r="BX320" s="84"/>
      <c r="BY320" s="84"/>
      <c r="BZ320" s="84"/>
      <c r="CA320" s="84"/>
      <c r="CB320" s="84"/>
      <c r="CC320" s="84"/>
      <c r="CD320" s="84"/>
      <c r="CE320" s="84"/>
      <c r="CF320" s="84"/>
      <c r="CG320" s="84"/>
      <c r="CH320" s="84"/>
      <c r="CI320" s="84"/>
      <c r="CJ320" s="84"/>
      <c r="CK320" s="84"/>
      <c r="CL320" s="84"/>
      <c r="CM320" s="84"/>
      <c r="CN320" s="84"/>
      <c r="CO320" s="84"/>
      <c r="CP320" s="84"/>
      <c r="CQ320" s="84"/>
      <c r="CR320" s="84"/>
      <c r="CS320" s="84"/>
      <c r="CT320" s="84"/>
      <c r="CU320" s="84"/>
      <c r="CV320" s="84"/>
      <c r="CW320" s="84"/>
      <c r="CX320" s="84"/>
      <c r="CY320" s="84"/>
      <c r="CZ320" s="84"/>
      <c r="DA320" s="84"/>
      <c r="DB320" s="84"/>
      <c r="DC320" s="84"/>
      <c r="DD320" s="84"/>
      <c r="DE320" s="84"/>
      <c r="DF320" s="84"/>
      <c r="DG320" s="84"/>
      <c r="DH320" s="84"/>
      <c r="DI320" s="84"/>
      <c r="DJ320" s="84"/>
      <c r="DK320" s="84"/>
      <c r="DL320" s="84"/>
      <c r="DM320" s="84"/>
      <c r="DN320" s="84"/>
      <c r="DO320" s="84"/>
      <c r="DP320" s="84"/>
      <c r="DQ320" s="84"/>
      <c r="DR320" s="84"/>
      <c r="DS320" s="84"/>
      <c r="DT320" s="84"/>
      <c r="DU320" s="84"/>
      <c r="DV320" s="84"/>
      <c r="DW320" s="84"/>
      <c r="DX320" s="84"/>
      <c r="DY320" s="84"/>
      <c r="DZ320" s="84"/>
      <c r="EA320" s="84"/>
      <c r="EB320" s="84"/>
      <c r="EC320" s="84"/>
    </row>
    <row r="321" spans="1:133" s="7" customFormat="1">
      <c r="A321" s="108">
        <f t="shared" si="67"/>
        <v>285</v>
      </c>
      <c r="B321" s="108" t="s">
        <v>1545</v>
      </c>
      <c r="C321" s="110" t="s">
        <v>1546</v>
      </c>
      <c r="D321" s="104">
        <v>500</v>
      </c>
      <c r="E321" s="105">
        <v>0</v>
      </c>
      <c r="F321" s="105">
        <f t="shared" si="68"/>
        <v>500</v>
      </c>
      <c r="G321" s="140" t="s">
        <v>1552</v>
      </c>
      <c r="H321" s="141" t="s">
        <v>1553</v>
      </c>
      <c r="I321" s="106">
        <v>600</v>
      </c>
      <c r="J321" s="106">
        <v>0</v>
      </c>
      <c r="K321" s="106">
        <f t="shared" si="64"/>
        <v>600</v>
      </c>
      <c r="L321" s="129">
        <v>500</v>
      </c>
      <c r="M321" s="129">
        <v>600</v>
      </c>
      <c r="N321" s="130">
        <v>600</v>
      </c>
      <c r="O321" s="131">
        <v>0</v>
      </c>
      <c r="P321" s="132">
        <f t="shared" si="65"/>
        <v>600</v>
      </c>
      <c r="Q321" s="84"/>
      <c r="R321" s="84"/>
      <c r="S321" s="84"/>
      <c r="T321" s="84"/>
      <c r="U321" s="84"/>
      <c r="V321" s="84"/>
      <c r="W321" s="84"/>
      <c r="X321" s="84"/>
      <c r="Y321" s="84"/>
      <c r="Z321" s="84"/>
      <c r="AA321" s="84"/>
      <c r="AB321" s="84"/>
      <c r="AC321" s="84"/>
      <c r="AD321" s="84"/>
      <c r="AE321" s="84"/>
      <c r="AF321" s="84"/>
      <c r="AG321" s="84"/>
      <c r="AH321" s="84"/>
      <c r="AI321" s="84"/>
      <c r="AJ321" s="84"/>
      <c r="AK321" s="84"/>
      <c r="AL321" s="84"/>
      <c r="AM321" s="84"/>
      <c r="AN321" s="84"/>
      <c r="AO321" s="84"/>
      <c r="AP321" s="84"/>
      <c r="AQ321" s="84"/>
      <c r="AR321" s="84"/>
      <c r="AS321" s="84"/>
      <c r="AT321" s="84"/>
      <c r="AU321" s="84"/>
      <c r="AV321" s="84"/>
      <c r="AW321" s="84"/>
      <c r="AX321" s="84"/>
      <c r="AY321" s="84"/>
      <c r="AZ321" s="84"/>
      <c r="BA321" s="84"/>
      <c r="BB321" s="84"/>
      <c r="BC321" s="84"/>
      <c r="BD321" s="84"/>
      <c r="BE321" s="84"/>
      <c r="BF321" s="84"/>
      <c r="BG321" s="84"/>
      <c r="BH321" s="84"/>
      <c r="BI321" s="84"/>
      <c r="BJ321" s="84"/>
      <c r="BK321" s="84"/>
      <c r="BL321" s="84"/>
      <c r="BM321" s="84"/>
      <c r="BN321" s="84"/>
      <c r="BO321" s="84"/>
      <c r="BP321" s="84"/>
      <c r="BQ321" s="84"/>
      <c r="BR321" s="84"/>
      <c r="BS321" s="84"/>
      <c r="BT321" s="84"/>
      <c r="BU321" s="84"/>
      <c r="BV321" s="84"/>
      <c r="BW321" s="84"/>
      <c r="BX321" s="84"/>
      <c r="BY321" s="84"/>
      <c r="BZ321" s="84"/>
      <c r="CA321" s="84"/>
      <c r="CB321" s="84"/>
      <c r="CC321" s="84"/>
      <c r="CD321" s="84"/>
      <c r="CE321" s="84"/>
      <c r="CF321" s="84"/>
      <c r="CG321" s="84"/>
      <c r="CH321" s="84"/>
      <c r="CI321" s="84"/>
      <c r="CJ321" s="84"/>
      <c r="CK321" s="84"/>
      <c r="CL321" s="84"/>
      <c r="CM321" s="84"/>
      <c r="CN321" s="84"/>
      <c r="CO321" s="84"/>
      <c r="CP321" s="84"/>
      <c r="CQ321" s="84"/>
      <c r="CR321" s="84"/>
      <c r="CS321" s="84"/>
      <c r="CT321" s="84"/>
      <c r="CU321" s="84"/>
      <c r="CV321" s="84"/>
      <c r="CW321" s="84"/>
      <c r="CX321" s="84"/>
      <c r="CY321" s="84"/>
      <c r="CZ321" s="84"/>
      <c r="DA321" s="84"/>
      <c r="DB321" s="84"/>
      <c r="DC321" s="84"/>
      <c r="DD321" s="84"/>
      <c r="DE321" s="84"/>
      <c r="DF321" s="84"/>
      <c r="DG321" s="84"/>
      <c r="DH321" s="84"/>
      <c r="DI321" s="84"/>
      <c r="DJ321" s="84"/>
      <c r="DK321" s="84"/>
      <c r="DL321" s="84"/>
      <c r="DM321" s="84"/>
      <c r="DN321" s="84"/>
      <c r="DO321" s="84"/>
      <c r="DP321" s="84"/>
      <c r="DQ321" s="84"/>
      <c r="DR321" s="84"/>
      <c r="DS321" s="84"/>
      <c r="DT321" s="84"/>
      <c r="DU321" s="84"/>
      <c r="DV321" s="84"/>
      <c r="DW321" s="84"/>
      <c r="DX321" s="84"/>
      <c r="DY321" s="84"/>
      <c r="DZ321" s="84"/>
      <c r="EA321" s="84"/>
      <c r="EB321" s="84"/>
      <c r="EC321" s="84"/>
    </row>
    <row r="322" spans="1:133" s="7" customFormat="1">
      <c r="A322" s="108">
        <f t="shared" si="67"/>
        <v>286</v>
      </c>
      <c r="B322" s="108" t="s">
        <v>1548</v>
      </c>
      <c r="C322" s="110" t="s">
        <v>1549</v>
      </c>
      <c r="D322" s="104">
        <v>300</v>
      </c>
      <c r="E322" s="105">
        <v>0</v>
      </c>
      <c r="F322" s="105">
        <f t="shared" si="68"/>
        <v>300</v>
      </c>
      <c r="G322" s="140" t="s">
        <v>1556</v>
      </c>
      <c r="H322" s="141" t="s">
        <v>1557</v>
      </c>
      <c r="I322" s="106">
        <v>350</v>
      </c>
      <c r="J322" s="106">
        <v>0</v>
      </c>
      <c r="K322" s="106">
        <f t="shared" si="64"/>
        <v>350</v>
      </c>
      <c r="L322" s="129">
        <v>300</v>
      </c>
      <c r="M322" s="129">
        <v>300</v>
      </c>
      <c r="N322" s="130">
        <v>350</v>
      </c>
      <c r="O322" s="131">
        <v>0</v>
      </c>
      <c r="P322" s="132">
        <f t="shared" si="65"/>
        <v>350</v>
      </c>
      <c r="Q322" s="84"/>
      <c r="R322" s="84"/>
      <c r="S322" s="84"/>
      <c r="T322" s="84"/>
      <c r="U322" s="84"/>
      <c r="V322" s="84"/>
      <c r="W322" s="84"/>
      <c r="X322" s="84"/>
      <c r="Y322" s="84"/>
      <c r="Z322" s="84"/>
      <c r="AA322" s="84"/>
      <c r="AB322" s="84"/>
      <c r="AC322" s="84"/>
      <c r="AD322" s="84"/>
      <c r="AE322" s="84"/>
      <c r="AF322" s="84"/>
      <c r="AG322" s="84"/>
      <c r="AH322" s="84"/>
      <c r="AI322" s="84"/>
      <c r="AJ322" s="84"/>
      <c r="AK322" s="84"/>
      <c r="AL322" s="84"/>
      <c r="AM322" s="84"/>
      <c r="AN322" s="84"/>
      <c r="AO322" s="84"/>
      <c r="AP322" s="84"/>
      <c r="AQ322" s="84"/>
      <c r="AR322" s="84"/>
      <c r="AS322" s="84"/>
      <c r="AT322" s="84"/>
      <c r="AU322" s="84"/>
      <c r="AV322" s="84"/>
      <c r="AW322" s="84"/>
      <c r="AX322" s="84"/>
      <c r="AY322" s="84"/>
      <c r="AZ322" s="84"/>
      <c r="BA322" s="84"/>
      <c r="BB322" s="84"/>
      <c r="BC322" s="84"/>
      <c r="BD322" s="84"/>
      <c r="BE322" s="84"/>
      <c r="BF322" s="84"/>
      <c r="BG322" s="84"/>
      <c r="BH322" s="84"/>
      <c r="BI322" s="84"/>
      <c r="BJ322" s="84"/>
      <c r="BK322" s="84"/>
      <c r="BL322" s="84"/>
      <c r="BM322" s="84"/>
      <c r="BN322" s="84"/>
      <c r="BO322" s="84"/>
      <c r="BP322" s="84"/>
      <c r="BQ322" s="84"/>
      <c r="BR322" s="84"/>
      <c r="BS322" s="84"/>
      <c r="BT322" s="84"/>
      <c r="BU322" s="84"/>
      <c r="BV322" s="84"/>
      <c r="BW322" s="84"/>
      <c r="BX322" s="84"/>
      <c r="BY322" s="84"/>
      <c r="BZ322" s="84"/>
      <c r="CA322" s="84"/>
      <c r="CB322" s="84"/>
      <c r="CC322" s="84"/>
      <c r="CD322" s="84"/>
      <c r="CE322" s="84"/>
      <c r="CF322" s="84"/>
      <c r="CG322" s="84"/>
      <c r="CH322" s="84"/>
      <c r="CI322" s="84"/>
      <c r="CJ322" s="84"/>
      <c r="CK322" s="84"/>
      <c r="CL322" s="84"/>
      <c r="CM322" s="84"/>
      <c r="CN322" s="84"/>
      <c r="CO322" s="84"/>
      <c r="CP322" s="84"/>
      <c r="CQ322" s="84"/>
      <c r="CR322" s="84"/>
      <c r="CS322" s="84"/>
      <c r="CT322" s="84"/>
      <c r="CU322" s="84"/>
      <c r="CV322" s="84"/>
      <c r="CW322" s="84"/>
      <c r="CX322" s="84"/>
      <c r="CY322" s="84"/>
      <c r="CZ322" s="84"/>
      <c r="DA322" s="84"/>
      <c r="DB322" s="84"/>
      <c r="DC322" s="84"/>
      <c r="DD322" s="84"/>
      <c r="DE322" s="84"/>
      <c r="DF322" s="84"/>
      <c r="DG322" s="84"/>
      <c r="DH322" s="84"/>
      <c r="DI322" s="84"/>
      <c r="DJ322" s="84"/>
      <c r="DK322" s="84"/>
      <c r="DL322" s="84"/>
      <c r="DM322" s="84"/>
      <c r="DN322" s="84"/>
      <c r="DO322" s="84"/>
      <c r="DP322" s="84"/>
      <c r="DQ322" s="84"/>
      <c r="DR322" s="84"/>
      <c r="DS322" s="84"/>
      <c r="DT322" s="84"/>
      <c r="DU322" s="84"/>
      <c r="DV322" s="84"/>
      <c r="DW322" s="84"/>
      <c r="DX322" s="84"/>
      <c r="DY322" s="84"/>
      <c r="DZ322" s="84"/>
      <c r="EA322" s="84"/>
      <c r="EB322" s="84"/>
      <c r="EC322" s="84"/>
    </row>
    <row r="323" spans="1:133" s="7" customFormat="1">
      <c r="A323" s="108">
        <f t="shared" si="67"/>
        <v>287</v>
      </c>
      <c r="B323" s="108" t="s">
        <v>1550</v>
      </c>
      <c r="C323" s="110" t="s">
        <v>1551</v>
      </c>
      <c r="D323" s="104">
        <v>550</v>
      </c>
      <c r="E323" s="105">
        <v>0</v>
      </c>
      <c r="F323" s="105">
        <f t="shared" si="68"/>
        <v>550</v>
      </c>
      <c r="G323" s="140" t="s">
        <v>1560</v>
      </c>
      <c r="H323" s="141" t="s">
        <v>1561</v>
      </c>
      <c r="I323" s="106">
        <v>600</v>
      </c>
      <c r="J323" s="106">
        <v>0</v>
      </c>
      <c r="K323" s="106">
        <f t="shared" si="64"/>
        <v>600</v>
      </c>
      <c r="L323" s="129"/>
      <c r="M323" s="129">
        <v>500</v>
      </c>
      <c r="N323" s="130">
        <v>600</v>
      </c>
      <c r="O323" s="131">
        <v>0</v>
      </c>
      <c r="P323" s="132">
        <f t="shared" si="65"/>
        <v>600</v>
      </c>
      <c r="Q323" s="84"/>
      <c r="R323" s="84"/>
      <c r="S323" s="84"/>
      <c r="T323" s="84"/>
      <c r="U323" s="84"/>
      <c r="V323" s="84"/>
      <c r="W323" s="84"/>
      <c r="X323" s="84"/>
      <c r="Y323" s="84"/>
      <c r="Z323" s="84"/>
      <c r="AA323" s="84"/>
      <c r="AB323" s="84"/>
      <c r="AC323" s="84"/>
      <c r="AD323" s="84"/>
      <c r="AE323" s="84"/>
      <c r="AF323" s="84"/>
      <c r="AG323" s="84"/>
      <c r="AH323" s="84"/>
      <c r="AI323" s="84"/>
      <c r="AJ323" s="84"/>
      <c r="AK323" s="84"/>
      <c r="AL323" s="84"/>
      <c r="AM323" s="84"/>
      <c r="AN323" s="84"/>
      <c r="AO323" s="84"/>
      <c r="AP323" s="84"/>
      <c r="AQ323" s="84"/>
      <c r="AR323" s="84"/>
      <c r="AS323" s="84"/>
      <c r="AT323" s="84"/>
      <c r="AU323" s="84"/>
      <c r="AV323" s="84"/>
      <c r="AW323" s="84"/>
      <c r="AX323" s="84"/>
      <c r="AY323" s="84"/>
      <c r="AZ323" s="84"/>
      <c r="BA323" s="84"/>
      <c r="BB323" s="84"/>
      <c r="BC323" s="84"/>
      <c r="BD323" s="84"/>
      <c r="BE323" s="84"/>
      <c r="BF323" s="84"/>
      <c r="BG323" s="84"/>
      <c r="BH323" s="84"/>
      <c r="BI323" s="84"/>
      <c r="BJ323" s="84"/>
      <c r="BK323" s="84"/>
      <c r="BL323" s="84"/>
      <c r="BM323" s="84"/>
      <c r="BN323" s="84"/>
      <c r="BO323" s="84"/>
      <c r="BP323" s="84"/>
      <c r="BQ323" s="84"/>
      <c r="BR323" s="84"/>
      <c r="BS323" s="84"/>
      <c r="BT323" s="84"/>
      <c r="BU323" s="84"/>
      <c r="BV323" s="84"/>
      <c r="BW323" s="84"/>
      <c r="BX323" s="84"/>
      <c r="BY323" s="84"/>
      <c r="BZ323" s="84"/>
      <c r="CA323" s="84"/>
      <c r="CB323" s="84"/>
      <c r="CC323" s="84"/>
      <c r="CD323" s="84"/>
      <c r="CE323" s="84"/>
      <c r="CF323" s="84"/>
      <c r="CG323" s="84"/>
      <c r="CH323" s="84"/>
      <c r="CI323" s="84"/>
      <c r="CJ323" s="84"/>
      <c r="CK323" s="84"/>
      <c r="CL323" s="84"/>
      <c r="CM323" s="84"/>
      <c r="CN323" s="84"/>
      <c r="CO323" s="84"/>
      <c r="CP323" s="84"/>
      <c r="CQ323" s="84"/>
      <c r="CR323" s="84"/>
      <c r="CS323" s="84"/>
      <c r="CT323" s="84"/>
      <c r="CU323" s="84"/>
      <c r="CV323" s="84"/>
      <c r="CW323" s="84"/>
      <c r="CX323" s="84"/>
      <c r="CY323" s="84"/>
      <c r="CZ323" s="84"/>
      <c r="DA323" s="84"/>
      <c r="DB323" s="84"/>
      <c r="DC323" s="84"/>
      <c r="DD323" s="84"/>
      <c r="DE323" s="84"/>
      <c r="DF323" s="84"/>
      <c r="DG323" s="84"/>
      <c r="DH323" s="84"/>
      <c r="DI323" s="84"/>
      <c r="DJ323" s="84"/>
      <c r="DK323" s="84"/>
      <c r="DL323" s="84"/>
      <c r="DM323" s="84"/>
      <c r="DN323" s="84"/>
      <c r="DO323" s="84"/>
      <c r="DP323" s="84"/>
      <c r="DQ323" s="84"/>
      <c r="DR323" s="84"/>
      <c r="DS323" s="84"/>
      <c r="DT323" s="84"/>
      <c r="DU323" s="84"/>
      <c r="DV323" s="84"/>
      <c r="DW323" s="84"/>
      <c r="DX323" s="84"/>
      <c r="DY323" s="84"/>
      <c r="DZ323" s="84"/>
      <c r="EA323" s="84"/>
      <c r="EB323" s="84"/>
      <c r="EC323" s="84"/>
    </row>
    <row r="324" spans="1:133" s="7" customFormat="1">
      <c r="A324" s="108">
        <f t="shared" si="67"/>
        <v>288</v>
      </c>
      <c r="B324" s="108" t="s">
        <v>1554</v>
      </c>
      <c r="C324" s="110" t="s">
        <v>1555</v>
      </c>
      <c r="D324" s="104">
        <v>350</v>
      </c>
      <c r="E324" s="105">
        <v>0</v>
      </c>
      <c r="F324" s="105">
        <f t="shared" si="68"/>
        <v>350</v>
      </c>
      <c r="G324" s="140" t="s">
        <v>1564</v>
      </c>
      <c r="H324" s="141" t="s">
        <v>1565</v>
      </c>
      <c r="I324" s="106">
        <v>350</v>
      </c>
      <c r="J324" s="106">
        <v>0</v>
      </c>
      <c r="K324" s="106">
        <f t="shared" si="64"/>
        <v>350</v>
      </c>
      <c r="L324" s="129"/>
      <c r="M324" s="129">
        <v>300</v>
      </c>
      <c r="N324" s="130">
        <v>350</v>
      </c>
      <c r="O324" s="131">
        <v>0</v>
      </c>
      <c r="P324" s="132">
        <f t="shared" si="65"/>
        <v>350</v>
      </c>
      <c r="Q324" s="84"/>
      <c r="R324" s="84"/>
      <c r="S324" s="84"/>
      <c r="T324" s="84"/>
      <c r="U324" s="84"/>
      <c r="V324" s="84"/>
      <c r="W324" s="84"/>
      <c r="X324" s="84"/>
      <c r="Y324" s="84"/>
      <c r="Z324" s="84"/>
      <c r="AA324" s="84"/>
      <c r="AB324" s="84"/>
      <c r="AC324" s="84"/>
      <c r="AD324" s="84"/>
      <c r="AE324" s="84"/>
      <c r="AF324" s="84"/>
      <c r="AG324" s="84"/>
      <c r="AH324" s="84"/>
      <c r="AI324" s="84"/>
      <c r="AJ324" s="84"/>
      <c r="AK324" s="84"/>
      <c r="AL324" s="84"/>
      <c r="AM324" s="84"/>
      <c r="AN324" s="84"/>
      <c r="AO324" s="84"/>
      <c r="AP324" s="84"/>
      <c r="AQ324" s="84"/>
      <c r="AR324" s="84"/>
      <c r="AS324" s="84"/>
      <c r="AT324" s="84"/>
      <c r="AU324" s="84"/>
      <c r="AV324" s="84"/>
      <c r="AW324" s="84"/>
      <c r="AX324" s="84"/>
      <c r="AY324" s="84"/>
      <c r="AZ324" s="84"/>
      <c r="BA324" s="84"/>
      <c r="BB324" s="84"/>
      <c r="BC324" s="84"/>
      <c r="BD324" s="84"/>
      <c r="BE324" s="84"/>
      <c r="BF324" s="84"/>
      <c r="BG324" s="84"/>
      <c r="BH324" s="84"/>
      <c r="BI324" s="84"/>
      <c r="BJ324" s="84"/>
      <c r="BK324" s="84"/>
      <c r="BL324" s="84"/>
      <c r="BM324" s="84"/>
      <c r="BN324" s="84"/>
      <c r="BO324" s="84"/>
      <c r="BP324" s="84"/>
      <c r="BQ324" s="84"/>
      <c r="BR324" s="84"/>
      <c r="BS324" s="84"/>
      <c r="BT324" s="84"/>
      <c r="BU324" s="84"/>
      <c r="BV324" s="84"/>
      <c r="BW324" s="84"/>
      <c r="BX324" s="84"/>
      <c r="BY324" s="84"/>
      <c r="BZ324" s="84"/>
      <c r="CA324" s="84"/>
      <c r="CB324" s="84"/>
      <c r="CC324" s="84"/>
      <c r="CD324" s="84"/>
      <c r="CE324" s="84"/>
      <c r="CF324" s="84"/>
      <c r="CG324" s="84"/>
      <c r="CH324" s="84"/>
      <c r="CI324" s="84"/>
      <c r="CJ324" s="84"/>
      <c r="CK324" s="84"/>
      <c r="CL324" s="84"/>
      <c r="CM324" s="84"/>
      <c r="CN324" s="84"/>
      <c r="CO324" s="84"/>
      <c r="CP324" s="84"/>
      <c r="CQ324" s="84"/>
      <c r="CR324" s="84"/>
      <c r="CS324" s="84"/>
      <c r="CT324" s="84"/>
      <c r="CU324" s="84"/>
      <c r="CV324" s="84"/>
      <c r="CW324" s="84"/>
      <c r="CX324" s="84"/>
      <c r="CY324" s="84"/>
      <c r="CZ324" s="84"/>
      <c r="DA324" s="84"/>
      <c r="DB324" s="84"/>
      <c r="DC324" s="84"/>
      <c r="DD324" s="84"/>
      <c r="DE324" s="84"/>
      <c r="DF324" s="84"/>
      <c r="DG324" s="84"/>
      <c r="DH324" s="84"/>
      <c r="DI324" s="84"/>
      <c r="DJ324" s="84"/>
      <c r="DK324" s="84"/>
      <c r="DL324" s="84"/>
      <c r="DM324" s="84"/>
      <c r="DN324" s="84"/>
      <c r="DO324" s="84"/>
      <c r="DP324" s="84"/>
      <c r="DQ324" s="84"/>
      <c r="DR324" s="84"/>
      <c r="DS324" s="84"/>
      <c r="DT324" s="84"/>
      <c r="DU324" s="84"/>
      <c r="DV324" s="84"/>
      <c r="DW324" s="84"/>
      <c r="DX324" s="84"/>
      <c r="DY324" s="84"/>
      <c r="DZ324" s="84"/>
      <c r="EA324" s="84"/>
      <c r="EB324" s="84"/>
      <c r="EC324" s="84"/>
    </row>
    <row r="325" spans="1:133" s="7" customFormat="1">
      <c r="A325" s="108">
        <f t="shared" si="67"/>
        <v>289</v>
      </c>
      <c r="B325" s="108" t="s">
        <v>1558</v>
      </c>
      <c r="C325" s="110" t="s">
        <v>1559</v>
      </c>
      <c r="D325" s="104">
        <v>550</v>
      </c>
      <c r="E325" s="105">
        <v>0</v>
      </c>
      <c r="F325" s="105">
        <f t="shared" si="68"/>
        <v>550</v>
      </c>
      <c r="G325" s="140" t="s">
        <v>1568</v>
      </c>
      <c r="H325" s="141" t="s">
        <v>1569</v>
      </c>
      <c r="I325" s="106">
        <v>600</v>
      </c>
      <c r="J325" s="106">
        <v>0</v>
      </c>
      <c r="K325" s="106">
        <f t="shared" si="64"/>
        <v>600</v>
      </c>
      <c r="L325" s="129"/>
      <c r="M325" s="129">
        <v>500</v>
      </c>
      <c r="N325" s="130">
        <v>600</v>
      </c>
      <c r="O325" s="131">
        <v>0</v>
      </c>
      <c r="P325" s="132">
        <f t="shared" si="65"/>
        <v>600</v>
      </c>
      <c r="Q325" s="84"/>
      <c r="R325" s="84"/>
      <c r="S325" s="84"/>
      <c r="T325" s="84"/>
      <c r="U325" s="84"/>
      <c r="V325" s="84"/>
      <c r="W325" s="84"/>
      <c r="X325" s="84"/>
      <c r="Y325" s="84"/>
      <c r="Z325" s="84"/>
      <c r="AA325" s="84"/>
      <c r="AB325" s="84"/>
      <c r="AC325" s="84"/>
      <c r="AD325" s="84"/>
      <c r="AE325" s="84"/>
      <c r="AF325" s="84"/>
      <c r="AG325" s="84"/>
      <c r="AH325" s="84"/>
      <c r="AI325" s="84"/>
      <c r="AJ325" s="84"/>
      <c r="AK325" s="84"/>
      <c r="AL325" s="84"/>
      <c r="AM325" s="84"/>
      <c r="AN325" s="84"/>
      <c r="AO325" s="84"/>
      <c r="AP325" s="84"/>
      <c r="AQ325" s="84"/>
      <c r="AR325" s="84"/>
      <c r="AS325" s="84"/>
      <c r="AT325" s="84"/>
      <c r="AU325" s="84"/>
      <c r="AV325" s="84"/>
      <c r="AW325" s="84"/>
      <c r="AX325" s="84"/>
      <c r="AY325" s="84"/>
      <c r="AZ325" s="84"/>
      <c r="BA325" s="84"/>
      <c r="BB325" s="84"/>
      <c r="BC325" s="84"/>
      <c r="BD325" s="84"/>
      <c r="BE325" s="84"/>
      <c r="BF325" s="84"/>
      <c r="BG325" s="84"/>
      <c r="BH325" s="84"/>
      <c r="BI325" s="84"/>
      <c r="BJ325" s="84"/>
      <c r="BK325" s="84"/>
      <c r="BL325" s="84"/>
      <c r="BM325" s="84"/>
      <c r="BN325" s="84"/>
      <c r="BO325" s="84"/>
      <c r="BP325" s="84"/>
      <c r="BQ325" s="84"/>
      <c r="BR325" s="84"/>
      <c r="BS325" s="84"/>
      <c r="BT325" s="84"/>
      <c r="BU325" s="84"/>
      <c r="BV325" s="84"/>
      <c r="BW325" s="84"/>
      <c r="BX325" s="84"/>
      <c r="BY325" s="84"/>
      <c r="BZ325" s="84"/>
      <c r="CA325" s="84"/>
      <c r="CB325" s="84"/>
      <c r="CC325" s="84"/>
      <c r="CD325" s="84"/>
      <c r="CE325" s="84"/>
      <c r="CF325" s="84"/>
      <c r="CG325" s="84"/>
      <c r="CH325" s="84"/>
      <c r="CI325" s="84"/>
      <c r="CJ325" s="84"/>
      <c r="CK325" s="84"/>
      <c r="CL325" s="84"/>
      <c r="CM325" s="84"/>
      <c r="CN325" s="84"/>
      <c r="CO325" s="84"/>
      <c r="CP325" s="84"/>
      <c r="CQ325" s="84"/>
      <c r="CR325" s="84"/>
      <c r="CS325" s="84"/>
      <c r="CT325" s="84"/>
      <c r="CU325" s="84"/>
      <c r="CV325" s="84"/>
      <c r="CW325" s="84"/>
      <c r="CX325" s="84"/>
      <c r="CY325" s="84"/>
      <c r="CZ325" s="84"/>
      <c r="DA325" s="84"/>
      <c r="DB325" s="84"/>
      <c r="DC325" s="84"/>
      <c r="DD325" s="84"/>
      <c r="DE325" s="84"/>
      <c r="DF325" s="84"/>
      <c r="DG325" s="84"/>
      <c r="DH325" s="84"/>
      <c r="DI325" s="84"/>
      <c r="DJ325" s="84"/>
      <c r="DK325" s="84"/>
      <c r="DL325" s="84"/>
      <c r="DM325" s="84"/>
      <c r="DN325" s="84"/>
      <c r="DO325" s="84"/>
      <c r="DP325" s="84"/>
      <c r="DQ325" s="84"/>
      <c r="DR325" s="84"/>
      <c r="DS325" s="84"/>
      <c r="DT325" s="84"/>
      <c r="DU325" s="84"/>
      <c r="DV325" s="84"/>
      <c r="DW325" s="84"/>
      <c r="DX325" s="84"/>
      <c r="DY325" s="84"/>
      <c r="DZ325" s="84"/>
      <c r="EA325" s="84"/>
      <c r="EB325" s="84"/>
      <c r="EC325" s="84"/>
    </row>
    <row r="326" spans="1:133" s="7" customFormat="1">
      <c r="A326" s="108">
        <f t="shared" si="67"/>
        <v>290</v>
      </c>
      <c r="B326" s="108" t="s">
        <v>1562</v>
      </c>
      <c r="C326" s="110" t="s">
        <v>1563</v>
      </c>
      <c r="D326" s="104">
        <v>350</v>
      </c>
      <c r="E326" s="105">
        <v>0</v>
      </c>
      <c r="F326" s="105">
        <f t="shared" si="68"/>
        <v>350</v>
      </c>
      <c r="G326" s="140" t="s">
        <v>1572</v>
      </c>
      <c r="H326" s="141" t="s">
        <v>1573</v>
      </c>
      <c r="I326" s="106">
        <v>350</v>
      </c>
      <c r="J326" s="106">
        <v>0</v>
      </c>
      <c r="K326" s="106">
        <f t="shared" si="64"/>
        <v>350</v>
      </c>
      <c r="L326" s="129"/>
      <c r="M326" s="129">
        <v>300</v>
      </c>
      <c r="N326" s="130">
        <v>350</v>
      </c>
      <c r="O326" s="131">
        <v>0</v>
      </c>
      <c r="P326" s="132">
        <f t="shared" si="65"/>
        <v>350</v>
      </c>
      <c r="Q326" s="84"/>
      <c r="R326" s="84"/>
      <c r="S326" s="84"/>
      <c r="T326" s="84"/>
      <c r="U326" s="84"/>
      <c r="V326" s="84"/>
      <c r="W326" s="84"/>
      <c r="X326" s="84"/>
      <c r="Y326" s="84"/>
      <c r="Z326" s="84"/>
      <c r="AA326" s="84"/>
      <c r="AB326" s="84"/>
      <c r="AC326" s="84"/>
      <c r="AD326" s="84"/>
      <c r="AE326" s="84"/>
      <c r="AF326" s="84"/>
      <c r="AG326" s="84"/>
      <c r="AH326" s="84"/>
      <c r="AI326" s="84"/>
      <c r="AJ326" s="84"/>
      <c r="AK326" s="84"/>
      <c r="AL326" s="84"/>
      <c r="AM326" s="84"/>
      <c r="AN326" s="84"/>
      <c r="AO326" s="84"/>
      <c r="AP326" s="84"/>
      <c r="AQ326" s="84"/>
      <c r="AR326" s="84"/>
      <c r="AS326" s="84"/>
      <c r="AT326" s="84"/>
      <c r="AU326" s="84"/>
      <c r="AV326" s="84"/>
      <c r="AW326" s="84"/>
      <c r="AX326" s="84"/>
      <c r="AY326" s="84"/>
      <c r="AZ326" s="84"/>
      <c r="BA326" s="84"/>
      <c r="BB326" s="84"/>
      <c r="BC326" s="84"/>
      <c r="BD326" s="84"/>
      <c r="BE326" s="84"/>
      <c r="BF326" s="84"/>
      <c r="BG326" s="84"/>
      <c r="BH326" s="84"/>
      <c r="BI326" s="84"/>
      <c r="BJ326" s="84"/>
      <c r="BK326" s="84"/>
      <c r="BL326" s="84"/>
      <c r="BM326" s="84"/>
      <c r="BN326" s="84"/>
      <c r="BO326" s="84"/>
      <c r="BP326" s="84"/>
      <c r="BQ326" s="84"/>
      <c r="BR326" s="84"/>
      <c r="BS326" s="84"/>
      <c r="BT326" s="84"/>
      <c r="BU326" s="84"/>
      <c r="BV326" s="84"/>
      <c r="BW326" s="84"/>
      <c r="BX326" s="84"/>
      <c r="BY326" s="84"/>
      <c r="BZ326" s="84"/>
      <c r="CA326" s="84"/>
      <c r="CB326" s="84"/>
      <c r="CC326" s="84"/>
      <c r="CD326" s="84"/>
      <c r="CE326" s="84"/>
      <c r="CF326" s="84"/>
      <c r="CG326" s="84"/>
      <c r="CH326" s="84"/>
      <c r="CI326" s="84"/>
      <c r="CJ326" s="84"/>
      <c r="CK326" s="84"/>
      <c r="CL326" s="84"/>
      <c r="CM326" s="84"/>
      <c r="CN326" s="84"/>
      <c r="CO326" s="84"/>
      <c r="CP326" s="84"/>
      <c r="CQ326" s="84"/>
      <c r="CR326" s="84"/>
      <c r="CS326" s="84"/>
      <c r="CT326" s="84"/>
      <c r="CU326" s="84"/>
      <c r="CV326" s="84"/>
      <c r="CW326" s="84"/>
      <c r="CX326" s="84"/>
      <c r="CY326" s="84"/>
      <c r="CZ326" s="84"/>
      <c r="DA326" s="84"/>
      <c r="DB326" s="84"/>
      <c r="DC326" s="84"/>
      <c r="DD326" s="84"/>
      <c r="DE326" s="84"/>
      <c r="DF326" s="84"/>
      <c r="DG326" s="84"/>
      <c r="DH326" s="84"/>
      <c r="DI326" s="84"/>
      <c r="DJ326" s="84"/>
      <c r="DK326" s="84"/>
      <c r="DL326" s="84"/>
      <c r="DM326" s="84"/>
      <c r="DN326" s="84"/>
      <c r="DO326" s="84"/>
      <c r="DP326" s="84"/>
      <c r="DQ326" s="84"/>
      <c r="DR326" s="84"/>
      <c r="DS326" s="84"/>
      <c r="DT326" s="84"/>
      <c r="DU326" s="84"/>
      <c r="DV326" s="84"/>
      <c r="DW326" s="84"/>
      <c r="DX326" s="84"/>
      <c r="DY326" s="84"/>
      <c r="DZ326" s="84"/>
      <c r="EA326" s="84"/>
      <c r="EB326" s="84"/>
      <c r="EC326" s="84"/>
    </row>
    <row r="327" spans="1:133" s="7" customFormat="1">
      <c r="A327" s="108">
        <f t="shared" si="67"/>
        <v>291</v>
      </c>
      <c r="B327" s="108" t="s">
        <v>1566</v>
      </c>
      <c r="C327" s="110" t="s">
        <v>1567</v>
      </c>
      <c r="D327" s="104">
        <v>500</v>
      </c>
      <c r="E327" s="105">
        <v>0</v>
      </c>
      <c r="F327" s="105">
        <f t="shared" si="68"/>
        <v>500</v>
      </c>
      <c r="G327" s="140" t="s">
        <v>1576</v>
      </c>
      <c r="H327" s="141" t="s">
        <v>1577</v>
      </c>
      <c r="I327" s="106">
        <v>600</v>
      </c>
      <c r="J327" s="106">
        <v>0</v>
      </c>
      <c r="K327" s="106">
        <f t="shared" si="64"/>
        <v>600</v>
      </c>
      <c r="L327" s="129"/>
      <c r="M327" s="129"/>
      <c r="N327" s="130">
        <v>600</v>
      </c>
      <c r="O327" s="131">
        <v>0</v>
      </c>
      <c r="P327" s="132">
        <f t="shared" si="65"/>
        <v>600</v>
      </c>
      <c r="Q327" s="84"/>
      <c r="R327" s="84"/>
      <c r="S327" s="84"/>
      <c r="T327" s="84"/>
      <c r="U327" s="84"/>
      <c r="V327" s="84"/>
      <c r="W327" s="84"/>
      <c r="X327" s="84"/>
      <c r="Y327" s="84"/>
      <c r="Z327" s="84"/>
      <c r="AA327" s="84"/>
      <c r="AB327" s="84"/>
      <c r="AC327" s="84"/>
      <c r="AD327" s="84"/>
      <c r="AE327" s="84"/>
      <c r="AF327" s="84"/>
      <c r="AG327" s="84"/>
      <c r="AH327" s="84"/>
      <c r="AI327" s="84"/>
      <c r="AJ327" s="84"/>
      <c r="AK327" s="84"/>
      <c r="AL327" s="84"/>
      <c r="AM327" s="84"/>
      <c r="AN327" s="84"/>
      <c r="AO327" s="84"/>
      <c r="AP327" s="84"/>
      <c r="AQ327" s="84"/>
      <c r="AR327" s="84"/>
      <c r="AS327" s="84"/>
      <c r="AT327" s="84"/>
      <c r="AU327" s="84"/>
      <c r="AV327" s="84"/>
      <c r="AW327" s="84"/>
      <c r="AX327" s="84"/>
      <c r="AY327" s="84"/>
      <c r="AZ327" s="84"/>
      <c r="BA327" s="84"/>
      <c r="BB327" s="84"/>
      <c r="BC327" s="84"/>
      <c r="BD327" s="84"/>
      <c r="BE327" s="84"/>
      <c r="BF327" s="84"/>
      <c r="BG327" s="84"/>
      <c r="BH327" s="84"/>
      <c r="BI327" s="84"/>
      <c r="BJ327" s="84"/>
      <c r="BK327" s="84"/>
      <c r="BL327" s="84"/>
      <c r="BM327" s="84"/>
      <c r="BN327" s="84"/>
      <c r="BO327" s="84"/>
      <c r="BP327" s="84"/>
      <c r="BQ327" s="84"/>
      <c r="BR327" s="84"/>
      <c r="BS327" s="84"/>
      <c r="BT327" s="84"/>
      <c r="BU327" s="84"/>
      <c r="BV327" s="84"/>
      <c r="BW327" s="84"/>
      <c r="BX327" s="84"/>
      <c r="BY327" s="84"/>
      <c r="BZ327" s="84"/>
      <c r="CA327" s="84"/>
      <c r="CB327" s="84"/>
      <c r="CC327" s="84"/>
      <c r="CD327" s="84"/>
      <c r="CE327" s="84"/>
      <c r="CF327" s="84"/>
      <c r="CG327" s="84"/>
      <c r="CH327" s="84"/>
      <c r="CI327" s="84"/>
      <c r="CJ327" s="84"/>
      <c r="CK327" s="84"/>
      <c r="CL327" s="84"/>
      <c r="CM327" s="84"/>
      <c r="CN327" s="84"/>
      <c r="CO327" s="84"/>
      <c r="CP327" s="84"/>
      <c r="CQ327" s="84"/>
      <c r="CR327" s="84"/>
      <c r="CS327" s="84"/>
      <c r="CT327" s="84"/>
      <c r="CU327" s="84"/>
      <c r="CV327" s="84"/>
      <c r="CW327" s="84"/>
      <c r="CX327" s="84"/>
      <c r="CY327" s="84"/>
      <c r="CZ327" s="84"/>
      <c r="DA327" s="84"/>
      <c r="DB327" s="84"/>
      <c r="DC327" s="84"/>
      <c r="DD327" s="84"/>
      <c r="DE327" s="84"/>
      <c r="DF327" s="84"/>
      <c r="DG327" s="84"/>
      <c r="DH327" s="84"/>
      <c r="DI327" s="84"/>
      <c r="DJ327" s="84"/>
      <c r="DK327" s="84"/>
      <c r="DL327" s="84"/>
      <c r="DM327" s="84"/>
      <c r="DN327" s="84"/>
      <c r="DO327" s="84"/>
      <c r="DP327" s="84"/>
      <c r="DQ327" s="84"/>
      <c r="DR327" s="84"/>
      <c r="DS327" s="84"/>
      <c r="DT327" s="84"/>
      <c r="DU327" s="84"/>
      <c r="DV327" s="84"/>
      <c r="DW327" s="84"/>
      <c r="DX327" s="84"/>
      <c r="DY327" s="84"/>
      <c r="DZ327" s="84"/>
      <c r="EA327" s="84"/>
      <c r="EB327" s="84"/>
      <c r="EC327" s="84"/>
    </row>
    <row r="328" spans="1:133" s="7" customFormat="1">
      <c r="A328" s="108">
        <f t="shared" si="67"/>
        <v>292</v>
      </c>
      <c r="B328" s="108" t="s">
        <v>1570</v>
      </c>
      <c r="C328" s="110" t="s">
        <v>1571</v>
      </c>
      <c r="D328" s="104">
        <v>300</v>
      </c>
      <c r="E328" s="105">
        <v>0</v>
      </c>
      <c r="F328" s="105">
        <f t="shared" si="68"/>
        <v>300</v>
      </c>
      <c r="G328" s="140" t="s">
        <v>1580</v>
      </c>
      <c r="H328" s="141" t="s">
        <v>1581</v>
      </c>
      <c r="I328" s="106">
        <v>400</v>
      </c>
      <c r="J328" s="106">
        <v>0</v>
      </c>
      <c r="K328" s="106">
        <f t="shared" si="64"/>
        <v>400</v>
      </c>
      <c r="L328" s="129"/>
      <c r="M328" s="129"/>
      <c r="N328" s="130">
        <v>350</v>
      </c>
      <c r="O328" s="131">
        <v>0</v>
      </c>
      <c r="P328" s="132">
        <f t="shared" si="65"/>
        <v>350</v>
      </c>
      <c r="Q328" s="84"/>
      <c r="R328" s="84"/>
      <c r="S328" s="84"/>
      <c r="T328" s="84"/>
      <c r="U328" s="84"/>
      <c r="V328" s="84"/>
      <c r="W328" s="84"/>
      <c r="X328" s="84"/>
      <c r="Y328" s="84"/>
      <c r="Z328" s="84"/>
      <c r="AA328" s="84"/>
      <c r="AB328" s="84"/>
      <c r="AC328" s="84"/>
      <c r="AD328" s="84"/>
      <c r="AE328" s="84"/>
      <c r="AF328" s="84"/>
      <c r="AG328" s="84"/>
      <c r="AH328" s="84"/>
      <c r="AI328" s="84"/>
      <c r="AJ328" s="84"/>
      <c r="AK328" s="84"/>
      <c r="AL328" s="84"/>
      <c r="AM328" s="84"/>
      <c r="AN328" s="84"/>
      <c r="AO328" s="84"/>
      <c r="AP328" s="84"/>
      <c r="AQ328" s="84"/>
      <c r="AR328" s="84"/>
      <c r="AS328" s="84"/>
      <c r="AT328" s="84"/>
      <c r="AU328" s="84"/>
      <c r="AV328" s="84"/>
      <c r="AW328" s="84"/>
      <c r="AX328" s="84"/>
      <c r="AY328" s="84"/>
      <c r="AZ328" s="84"/>
      <c r="BA328" s="84"/>
      <c r="BB328" s="84"/>
      <c r="BC328" s="84"/>
      <c r="BD328" s="84"/>
      <c r="BE328" s="84"/>
      <c r="BF328" s="84"/>
      <c r="BG328" s="84"/>
      <c r="BH328" s="84"/>
      <c r="BI328" s="84"/>
      <c r="BJ328" s="84"/>
      <c r="BK328" s="84"/>
      <c r="BL328" s="84"/>
      <c r="BM328" s="84"/>
      <c r="BN328" s="84"/>
      <c r="BO328" s="84"/>
      <c r="BP328" s="84"/>
      <c r="BQ328" s="84"/>
      <c r="BR328" s="84"/>
      <c r="BS328" s="84"/>
      <c r="BT328" s="84"/>
      <c r="BU328" s="84"/>
      <c r="BV328" s="84"/>
      <c r="BW328" s="84"/>
      <c r="BX328" s="84"/>
      <c r="BY328" s="84"/>
      <c r="BZ328" s="84"/>
      <c r="CA328" s="84"/>
      <c r="CB328" s="84"/>
      <c r="CC328" s="84"/>
      <c r="CD328" s="84"/>
      <c r="CE328" s="84"/>
      <c r="CF328" s="84"/>
      <c r="CG328" s="84"/>
      <c r="CH328" s="84"/>
      <c r="CI328" s="84"/>
      <c r="CJ328" s="84"/>
      <c r="CK328" s="84"/>
      <c r="CL328" s="84"/>
      <c r="CM328" s="84"/>
      <c r="CN328" s="84"/>
      <c r="CO328" s="84"/>
      <c r="CP328" s="84"/>
      <c r="CQ328" s="84"/>
      <c r="CR328" s="84"/>
      <c r="CS328" s="84"/>
      <c r="CT328" s="84"/>
      <c r="CU328" s="84"/>
      <c r="CV328" s="84"/>
      <c r="CW328" s="84"/>
      <c r="CX328" s="84"/>
      <c r="CY328" s="84"/>
      <c r="CZ328" s="84"/>
      <c r="DA328" s="84"/>
      <c r="DB328" s="84"/>
      <c r="DC328" s="84"/>
      <c r="DD328" s="84"/>
      <c r="DE328" s="84"/>
      <c r="DF328" s="84"/>
      <c r="DG328" s="84"/>
      <c r="DH328" s="84"/>
      <c r="DI328" s="84"/>
      <c r="DJ328" s="84"/>
      <c r="DK328" s="84"/>
      <c r="DL328" s="84"/>
      <c r="DM328" s="84"/>
      <c r="DN328" s="84"/>
      <c r="DO328" s="84"/>
      <c r="DP328" s="84"/>
      <c r="DQ328" s="84"/>
      <c r="DR328" s="84"/>
      <c r="DS328" s="84"/>
      <c r="DT328" s="84"/>
      <c r="DU328" s="84"/>
      <c r="DV328" s="84"/>
      <c r="DW328" s="84"/>
      <c r="DX328" s="84"/>
      <c r="DY328" s="84"/>
      <c r="DZ328" s="84"/>
      <c r="EA328" s="84"/>
      <c r="EB328" s="84"/>
      <c r="EC328" s="84"/>
    </row>
    <row r="329" spans="1:133" s="7" customFormat="1">
      <c r="A329" s="108">
        <f t="shared" si="67"/>
        <v>293</v>
      </c>
      <c r="B329" s="108" t="s">
        <v>1574</v>
      </c>
      <c r="C329" s="110" t="s">
        <v>1575</v>
      </c>
      <c r="D329" s="104">
        <v>300</v>
      </c>
      <c r="E329" s="105">
        <v>0</v>
      </c>
      <c r="F329" s="105">
        <f t="shared" si="68"/>
        <v>300</v>
      </c>
      <c r="G329" s="140" t="s">
        <v>1584</v>
      </c>
      <c r="H329" s="141" t="s">
        <v>1585</v>
      </c>
      <c r="I329" s="106">
        <v>600</v>
      </c>
      <c r="J329" s="106">
        <v>0</v>
      </c>
      <c r="K329" s="106">
        <f t="shared" si="64"/>
        <v>600</v>
      </c>
      <c r="L329" s="129"/>
      <c r="M329" s="129"/>
      <c r="N329" s="130">
        <v>600</v>
      </c>
      <c r="O329" s="131">
        <v>0</v>
      </c>
      <c r="P329" s="132">
        <f t="shared" si="65"/>
        <v>600</v>
      </c>
      <c r="Q329" s="84"/>
      <c r="R329" s="84"/>
      <c r="S329" s="84"/>
      <c r="T329" s="84"/>
      <c r="U329" s="84"/>
      <c r="V329" s="84"/>
      <c r="W329" s="84"/>
      <c r="X329" s="84"/>
      <c r="Y329" s="84"/>
      <c r="Z329" s="84"/>
      <c r="AA329" s="84"/>
      <c r="AB329" s="84"/>
      <c r="AC329" s="84"/>
      <c r="AD329" s="84"/>
      <c r="AE329" s="84"/>
      <c r="AF329" s="84"/>
      <c r="AG329" s="84"/>
      <c r="AH329" s="84"/>
      <c r="AI329" s="84"/>
      <c r="AJ329" s="84"/>
      <c r="AK329" s="84"/>
      <c r="AL329" s="84"/>
      <c r="AM329" s="84"/>
      <c r="AN329" s="84"/>
      <c r="AO329" s="84"/>
      <c r="AP329" s="84"/>
      <c r="AQ329" s="84"/>
      <c r="AR329" s="84"/>
      <c r="AS329" s="84"/>
      <c r="AT329" s="84"/>
      <c r="AU329" s="84"/>
      <c r="AV329" s="84"/>
      <c r="AW329" s="84"/>
      <c r="AX329" s="84"/>
      <c r="AY329" s="84"/>
      <c r="AZ329" s="84"/>
      <c r="BA329" s="84"/>
      <c r="BB329" s="84"/>
      <c r="BC329" s="84"/>
      <c r="BD329" s="84"/>
      <c r="BE329" s="84"/>
      <c r="BF329" s="84"/>
      <c r="BG329" s="84"/>
      <c r="BH329" s="84"/>
      <c r="BI329" s="84"/>
      <c r="BJ329" s="84"/>
      <c r="BK329" s="84"/>
      <c r="BL329" s="84"/>
      <c r="BM329" s="84"/>
      <c r="BN329" s="84"/>
      <c r="BO329" s="84"/>
      <c r="BP329" s="84"/>
      <c r="BQ329" s="84"/>
      <c r="BR329" s="84"/>
      <c r="BS329" s="84"/>
      <c r="BT329" s="84"/>
      <c r="BU329" s="84"/>
      <c r="BV329" s="84"/>
      <c r="BW329" s="84"/>
      <c r="BX329" s="84"/>
      <c r="BY329" s="84"/>
      <c r="BZ329" s="84"/>
      <c r="CA329" s="84"/>
      <c r="CB329" s="84"/>
      <c r="CC329" s="84"/>
      <c r="CD329" s="84"/>
      <c r="CE329" s="84"/>
      <c r="CF329" s="84"/>
      <c r="CG329" s="84"/>
      <c r="CH329" s="84"/>
      <c r="CI329" s="84"/>
      <c r="CJ329" s="84"/>
      <c r="CK329" s="84"/>
      <c r="CL329" s="84"/>
      <c r="CM329" s="84"/>
      <c r="CN329" s="84"/>
      <c r="CO329" s="84"/>
      <c r="CP329" s="84"/>
      <c r="CQ329" s="84"/>
      <c r="CR329" s="84"/>
      <c r="CS329" s="84"/>
      <c r="CT329" s="84"/>
      <c r="CU329" s="84"/>
      <c r="CV329" s="84"/>
      <c r="CW329" s="84"/>
      <c r="CX329" s="84"/>
      <c r="CY329" s="84"/>
      <c r="CZ329" s="84"/>
      <c r="DA329" s="84"/>
      <c r="DB329" s="84"/>
      <c r="DC329" s="84"/>
      <c r="DD329" s="84"/>
      <c r="DE329" s="84"/>
      <c r="DF329" s="84"/>
      <c r="DG329" s="84"/>
      <c r="DH329" s="84"/>
      <c r="DI329" s="84"/>
      <c r="DJ329" s="84"/>
      <c r="DK329" s="84"/>
      <c r="DL329" s="84"/>
      <c r="DM329" s="84"/>
      <c r="DN329" s="84"/>
      <c r="DO329" s="84"/>
      <c r="DP329" s="84"/>
      <c r="DQ329" s="84"/>
      <c r="DR329" s="84"/>
      <c r="DS329" s="84"/>
      <c r="DT329" s="84"/>
      <c r="DU329" s="84"/>
      <c r="DV329" s="84"/>
      <c r="DW329" s="84"/>
      <c r="DX329" s="84"/>
      <c r="DY329" s="84"/>
      <c r="DZ329" s="84"/>
      <c r="EA329" s="84"/>
      <c r="EB329" s="84"/>
      <c r="EC329" s="84"/>
    </row>
    <row r="330" spans="1:133" s="7" customFormat="1">
      <c r="A330" s="108">
        <f t="shared" si="67"/>
        <v>294</v>
      </c>
      <c r="B330" s="108" t="s">
        <v>1578</v>
      </c>
      <c r="C330" s="110" t="s">
        <v>1579</v>
      </c>
      <c r="D330" s="104">
        <v>550</v>
      </c>
      <c r="E330" s="105">
        <v>0</v>
      </c>
      <c r="F330" s="105">
        <f t="shared" si="68"/>
        <v>550</v>
      </c>
      <c r="G330" s="140" t="s">
        <v>1588</v>
      </c>
      <c r="H330" s="141" t="s">
        <v>1589</v>
      </c>
      <c r="I330" s="106">
        <v>300</v>
      </c>
      <c r="J330" s="106">
        <v>0</v>
      </c>
      <c r="K330" s="106">
        <f t="shared" si="64"/>
        <v>300</v>
      </c>
      <c r="L330" s="129"/>
      <c r="M330" s="129"/>
      <c r="N330" s="130">
        <v>350</v>
      </c>
      <c r="O330" s="131">
        <v>0</v>
      </c>
      <c r="P330" s="132">
        <f t="shared" si="65"/>
        <v>350</v>
      </c>
      <c r="Q330" s="84"/>
      <c r="R330" s="84"/>
      <c r="S330" s="84"/>
      <c r="T330" s="84"/>
      <c r="U330" s="84"/>
      <c r="V330" s="84"/>
      <c r="W330" s="84"/>
      <c r="X330" s="84"/>
      <c r="Y330" s="84"/>
      <c r="Z330" s="84"/>
      <c r="AA330" s="84"/>
      <c r="AB330" s="84"/>
      <c r="AC330" s="84"/>
      <c r="AD330" s="84"/>
      <c r="AE330" s="84"/>
      <c r="AF330" s="84"/>
      <c r="AG330" s="84"/>
      <c r="AH330" s="84"/>
      <c r="AI330" s="84"/>
      <c r="AJ330" s="84"/>
      <c r="AK330" s="84"/>
      <c r="AL330" s="84"/>
      <c r="AM330" s="84"/>
      <c r="AN330" s="84"/>
      <c r="AO330" s="84"/>
      <c r="AP330" s="84"/>
      <c r="AQ330" s="84"/>
      <c r="AR330" s="84"/>
      <c r="AS330" s="84"/>
      <c r="AT330" s="84"/>
      <c r="AU330" s="84"/>
      <c r="AV330" s="84"/>
      <c r="AW330" s="84"/>
      <c r="AX330" s="84"/>
      <c r="AY330" s="84"/>
      <c r="AZ330" s="84"/>
      <c r="BA330" s="84"/>
      <c r="BB330" s="84"/>
      <c r="BC330" s="84"/>
      <c r="BD330" s="84"/>
      <c r="BE330" s="84"/>
      <c r="BF330" s="84"/>
      <c r="BG330" s="84"/>
      <c r="BH330" s="84"/>
      <c r="BI330" s="84"/>
      <c r="BJ330" s="84"/>
      <c r="BK330" s="84"/>
      <c r="BL330" s="84"/>
      <c r="BM330" s="84"/>
      <c r="BN330" s="84"/>
      <c r="BO330" s="84"/>
      <c r="BP330" s="84"/>
      <c r="BQ330" s="84"/>
      <c r="BR330" s="84"/>
      <c r="BS330" s="84"/>
      <c r="BT330" s="84"/>
      <c r="BU330" s="84"/>
      <c r="BV330" s="84"/>
      <c r="BW330" s="84"/>
      <c r="BX330" s="84"/>
      <c r="BY330" s="84"/>
      <c r="BZ330" s="84"/>
      <c r="CA330" s="84"/>
      <c r="CB330" s="84"/>
      <c r="CC330" s="84"/>
      <c r="CD330" s="84"/>
      <c r="CE330" s="84"/>
      <c r="CF330" s="84"/>
      <c r="CG330" s="84"/>
      <c r="CH330" s="84"/>
      <c r="CI330" s="84"/>
      <c r="CJ330" s="84"/>
      <c r="CK330" s="84"/>
      <c r="CL330" s="84"/>
      <c r="CM330" s="84"/>
      <c r="CN330" s="84"/>
      <c r="CO330" s="84"/>
      <c r="CP330" s="84"/>
      <c r="CQ330" s="84"/>
      <c r="CR330" s="84"/>
      <c r="CS330" s="84"/>
      <c r="CT330" s="84"/>
      <c r="CU330" s="84"/>
      <c r="CV330" s="84"/>
      <c r="CW330" s="84"/>
      <c r="CX330" s="84"/>
      <c r="CY330" s="84"/>
      <c r="CZ330" s="84"/>
      <c r="DA330" s="84"/>
      <c r="DB330" s="84"/>
      <c r="DC330" s="84"/>
      <c r="DD330" s="84"/>
      <c r="DE330" s="84"/>
      <c r="DF330" s="84"/>
      <c r="DG330" s="84"/>
      <c r="DH330" s="84"/>
      <c r="DI330" s="84"/>
      <c r="DJ330" s="84"/>
      <c r="DK330" s="84"/>
      <c r="DL330" s="84"/>
      <c r="DM330" s="84"/>
      <c r="DN330" s="84"/>
      <c r="DO330" s="84"/>
      <c r="DP330" s="84"/>
      <c r="DQ330" s="84"/>
      <c r="DR330" s="84"/>
      <c r="DS330" s="84"/>
      <c r="DT330" s="84"/>
      <c r="DU330" s="84"/>
      <c r="DV330" s="84"/>
      <c r="DW330" s="84"/>
      <c r="DX330" s="84"/>
      <c r="DY330" s="84"/>
      <c r="DZ330" s="84"/>
      <c r="EA330" s="84"/>
      <c r="EB330" s="84"/>
      <c r="EC330" s="84"/>
    </row>
    <row r="331" spans="1:133" s="7" customFormat="1">
      <c r="A331" s="108">
        <f t="shared" si="67"/>
        <v>295</v>
      </c>
      <c r="B331" s="109" t="s">
        <v>1582</v>
      </c>
      <c r="C331" s="110" t="s">
        <v>1583</v>
      </c>
      <c r="D331" s="104">
        <v>550</v>
      </c>
      <c r="E331" s="105">
        <v>0</v>
      </c>
      <c r="F331" s="105">
        <f t="shared" si="68"/>
        <v>550</v>
      </c>
      <c r="G331" s="109" t="s">
        <v>1592</v>
      </c>
      <c r="H331" s="110" t="s">
        <v>1593</v>
      </c>
      <c r="I331" s="106">
        <v>650</v>
      </c>
      <c r="J331" s="106">
        <v>0</v>
      </c>
      <c r="K331" s="106">
        <f t="shared" si="64"/>
        <v>650</v>
      </c>
      <c r="L331" s="129"/>
      <c r="M331" s="129"/>
      <c r="N331" s="130">
        <v>650</v>
      </c>
      <c r="O331" s="131">
        <v>0</v>
      </c>
      <c r="P331" s="132">
        <f t="shared" si="65"/>
        <v>650</v>
      </c>
      <c r="Q331" s="84"/>
      <c r="R331" s="84"/>
      <c r="S331" s="84"/>
      <c r="T331" s="84"/>
      <c r="U331" s="84"/>
      <c r="V331" s="84"/>
      <c r="W331" s="84"/>
      <c r="X331" s="84"/>
      <c r="Y331" s="84"/>
      <c r="Z331" s="84"/>
      <c r="AA331" s="84"/>
      <c r="AB331" s="84"/>
      <c r="AC331" s="84"/>
      <c r="AD331" s="84"/>
      <c r="AE331" s="84"/>
      <c r="AF331" s="84"/>
      <c r="AG331" s="84"/>
      <c r="AH331" s="84"/>
      <c r="AI331" s="84"/>
      <c r="AJ331" s="84"/>
      <c r="AK331" s="84"/>
      <c r="AL331" s="84"/>
      <c r="AM331" s="84"/>
      <c r="AN331" s="84"/>
      <c r="AO331" s="84"/>
      <c r="AP331" s="84"/>
      <c r="AQ331" s="84"/>
      <c r="AR331" s="84"/>
      <c r="AS331" s="84"/>
      <c r="AT331" s="84"/>
      <c r="AU331" s="84"/>
      <c r="AV331" s="84"/>
      <c r="AW331" s="84"/>
      <c r="AX331" s="84"/>
      <c r="AY331" s="84"/>
      <c r="AZ331" s="84"/>
      <c r="BA331" s="84"/>
      <c r="BB331" s="84"/>
      <c r="BC331" s="84"/>
      <c r="BD331" s="84"/>
      <c r="BE331" s="84"/>
      <c r="BF331" s="84"/>
      <c r="BG331" s="84"/>
      <c r="BH331" s="84"/>
      <c r="BI331" s="84"/>
      <c r="BJ331" s="84"/>
      <c r="BK331" s="84"/>
      <c r="BL331" s="84"/>
      <c r="BM331" s="84"/>
      <c r="BN331" s="84"/>
      <c r="BO331" s="84"/>
      <c r="BP331" s="84"/>
      <c r="BQ331" s="84"/>
      <c r="BR331" s="84"/>
      <c r="BS331" s="84"/>
      <c r="BT331" s="84"/>
      <c r="BU331" s="84"/>
      <c r="BV331" s="84"/>
      <c r="BW331" s="84"/>
      <c r="BX331" s="84"/>
      <c r="BY331" s="84"/>
      <c r="BZ331" s="84"/>
      <c r="CA331" s="84"/>
      <c r="CB331" s="84"/>
      <c r="CC331" s="84"/>
      <c r="CD331" s="84"/>
      <c r="CE331" s="84"/>
      <c r="CF331" s="84"/>
      <c r="CG331" s="84"/>
      <c r="CH331" s="84"/>
      <c r="CI331" s="84"/>
      <c r="CJ331" s="84"/>
      <c r="CK331" s="84"/>
      <c r="CL331" s="84"/>
      <c r="CM331" s="84"/>
      <c r="CN331" s="84"/>
      <c r="CO331" s="84"/>
      <c r="CP331" s="84"/>
      <c r="CQ331" s="84"/>
      <c r="CR331" s="84"/>
      <c r="CS331" s="84"/>
      <c r="CT331" s="84"/>
      <c r="CU331" s="84"/>
      <c r="CV331" s="84"/>
      <c r="CW331" s="84"/>
      <c r="CX331" s="84"/>
      <c r="CY331" s="84"/>
      <c r="CZ331" s="84"/>
      <c r="DA331" s="84"/>
      <c r="DB331" s="84"/>
      <c r="DC331" s="84"/>
      <c r="DD331" s="84"/>
      <c r="DE331" s="84"/>
      <c r="DF331" s="84"/>
      <c r="DG331" s="84"/>
      <c r="DH331" s="84"/>
      <c r="DI331" s="84"/>
      <c r="DJ331" s="84"/>
      <c r="DK331" s="84"/>
      <c r="DL331" s="84"/>
      <c r="DM331" s="84"/>
      <c r="DN331" s="84"/>
      <c r="DO331" s="84"/>
      <c r="DP331" s="84"/>
      <c r="DQ331" s="84"/>
      <c r="DR331" s="84"/>
      <c r="DS331" s="84"/>
      <c r="DT331" s="84"/>
      <c r="DU331" s="84"/>
      <c r="DV331" s="84"/>
      <c r="DW331" s="84"/>
      <c r="DX331" s="84"/>
      <c r="DY331" s="84"/>
      <c r="DZ331" s="84"/>
      <c r="EA331" s="84"/>
      <c r="EB331" s="84"/>
      <c r="EC331" s="84"/>
    </row>
    <row r="332" spans="1:133" s="7" customFormat="1">
      <c r="A332" s="108">
        <f t="shared" si="67"/>
        <v>296</v>
      </c>
      <c r="B332" s="109" t="s">
        <v>1586</v>
      </c>
      <c r="C332" s="110" t="s">
        <v>1587</v>
      </c>
      <c r="D332" s="104">
        <v>350</v>
      </c>
      <c r="E332" s="105">
        <v>0</v>
      </c>
      <c r="F332" s="105">
        <f t="shared" si="68"/>
        <v>350</v>
      </c>
      <c r="G332" s="109" t="s">
        <v>1596</v>
      </c>
      <c r="H332" s="110" t="s">
        <v>1587</v>
      </c>
      <c r="I332" s="106">
        <v>400</v>
      </c>
      <c r="J332" s="106">
        <v>0</v>
      </c>
      <c r="K332" s="106">
        <f t="shared" si="64"/>
        <v>400</v>
      </c>
      <c r="L332" s="129"/>
      <c r="M332" s="129"/>
      <c r="N332" s="130">
        <v>400</v>
      </c>
      <c r="O332" s="131">
        <v>0</v>
      </c>
      <c r="P332" s="132">
        <f t="shared" si="65"/>
        <v>400</v>
      </c>
      <c r="Q332" s="84"/>
      <c r="R332" s="84"/>
      <c r="S332" s="84"/>
      <c r="T332" s="84"/>
      <c r="U332" s="84"/>
      <c r="V332" s="84"/>
      <c r="W332" s="84"/>
      <c r="X332" s="84"/>
      <c r="Y332" s="84"/>
      <c r="Z332" s="84"/>
      <c r="AA332" s="84"/>
      <c r="AB332" s="84"/>
      <c r="AC332" s="84"/>
      <c r="AD332" s="84"/>
      <c r="AE332" s="84"/>
      <c r="AF332" s="84"/>
      <c r="AG332" s="84"/>
      <c r="AH332" s="84"/>
      <c r="AI332" s="84"/>
      <c r="AJ332" s="84"/>
      <c r="AK332" s="84"/>
      <c r="AL332" s="84"/>
      <c r="AM332" s="84"/>
      <c r="AN332" s="84"/>
      <c r="AO332" s="84"/>
      <c r="AP332" s="84"/>
      <c r="AQ332" s="84"/>
      <c r="AR332" s="84"/>
      <c r="AS332" s="84"/>
      <c r="AT332" s="84"/>
      <c r="AU332" s="84"/>
      <c r="AV332" s="84"/>
      <c r="AW332" s="84"/>
      <c r="AX332" s="84"/>
      <c r="AY332" s="84"/>
      <c r="AZ332" s="84"/>
      <c r="BA332" s="84"/>
      <c r="BB332" s="84"/>
      <c r="BC332" s="84"/>
      <c r="BD332" s="84"/>
      <c r="BE332" s="84"/>
      <c r="BF332" s="84"/>
      <c r="BG332" s="84"/>
      <c r="BH332" s="84"/>
      <c r="BI332" s="84"/>
      <c r="BJ332" s="84"/>
      <c r="BK332" s="84"/>
      <c r="BL332" s="84"/>
      <c r="BM332" s="84"/>
      <c r="BN332" s="84"/>
      <c r="BO332" s="84"/>
      <c r="BP332" s="84"/>
      <c r="BQ332" s="84"/>
      <c r="BR332" s="84"/>
      <c r="BS332" s="84"/>
      <c r="BT332" s="84"/>
      <c r="BU332" s="84"/>
      <c r="BV332" s="84"/>
      <c r="BW332" s="84"/>
      <c r="BX332" s="84"/>
      <c r="BY332" s="84"/>
      <c r="BZ332" s="84"/>
      <c r="CA332" s="84"/>
      <c r="CB332" s="84"/>
      <c r="CC332" s="84"/>
      <c r="CD332" s="84"/>
      <c r="CE332" s="84"/>
      <c r="CF332" s="84"/>
      <c r="CG332" s="84"/>
      <c r="CH332" s="84"/>
      <c r="CI332" s="84"/>
      <c r="CJ332" s="84"/>
      <c r="CK332" s="84"/>
      <c r="CL332" s="84"/>
      <c r="CM332" s="84"/>
      <c r="CN332" s="84"/>
      <c r="CO332" s="84"/>
      <c r="CP332" s="84"/>
      <c r="CQ332" s="84"/>
      <c r="CR332" s="84"/>
      <c r="CS332" s="84"/>
      <c r="CT332" s="84"/>
      <c r="CU332" s="84"/>
      <c r="CV332" s="84"/>
      <c r="CW332" s="84"/>
      <c r="CX332" s="84"/>
      <c r="CY332" s="84"/>
      <c r="CZ332" s="84"/>
      <c r="DA332" s="84"/>
      <c r="DB332" s="84"/>
      <c r="DC332" s="84"/>
      <c r="DD332" s="84"/>
      <c r="DE332" s="84"/>
      <c r="DF332" s="84"/>
      <c r="DG332" s="84"/>
      <c r="DH332" s="84"/>
      <c r="DI332" s="84"/>
      <c r="DJ332" s="84"/>
      <c r="DK332" s="84"/>
      <c r="DL332" s="84"/>
      <c r="DM332" s="84"/>
      <c r="DN332" s="84"/>
      <c r="DO332" s="84"/>
      <c r="DP332" s="84"/>
      <c r="DQ332" s="84"/>
      <c r="DR332" s="84"/>
      <c r="DS332" s="84"/>
      <c r="DT332" s="84"/>
      <c r="DU332" s="84"/>
      <c r="DV332" s="84"/>
      <c r="DW332" s="84"/>
      <c r="DX332" s="84"/>
      <c r="DY332" s="84"/>
      <c r="DZ332" s="84"/>
      <c r="EA332" s="84"/>
      <c r="EB332" s="84"/>
      <c r="EC332" s="84"/>
    </row>
    <row r="333" spans="1:133" s="7" customFormat="1">
      <c r="A333" s="108">
        <f t="shared" si="67"/>
        <v>297</v>
      </c>
      <c r="B333" s="108" t="s">
        <v>1590</v>
      </c>
      <c r="C333" s="110" t="s">
        <v>1591</v>
      </c>
      <c r="D333" s="104">
        <v>550</v>
      </c>
      <c r="E333" s="105">
        <v>0</v>
      </c>
      <c r="F333" s="105">
        <f t="shared" si="68"/>
        <v>550</v>
      </c>
      <c r="G333" s="108" t="s">
        <v>1582</v>
      </c>
      <c r="H333" s="110" t="s">
        <v>1591</v>
      </c>
      <c r="I333" s="106">
        <v>800</v>
      </c>
      <c r="J333" s="106">
        <v>0</v>
      </c>
      <c r="K333" s="106">
        <f t="shared" si="64"/>
        <v>800</v>
      </c>
      <c r="L333" s="129"/>
      <c r="M333" s="129">
        <v>700</v>
      </c>
      <c r="N333" s="130">
        <v>800</v>
      </c>
      <c r="O333" s="131">
        <v>0</v>
      </c>
      <c r="P333" s="132">
        <f t="shared" si="65"/>
        <v>800</v>
      </c>
      <c r="Q333" s="84"/>
      <c r="R333" s="84"/>
      <c r="S333" s="84"/>
      <c r="T333" s="84"/>
      <c r="U333" s="84"/>
      <c r="V333" s="84"/>
      <c r="W333" s="84"/>
      <c r="X333" s="84"/>
      <c r="Y333" s="84"/>
      <c r="Z333" s="84"/>
      <c r="AA333" s="84"/>
      <c r="AB333" s="84"/>
      <c r="AC333" s="84"/>
      <c r="AD333" s="84"/>
      <c r="AE333" s="84"/>
      <c r="AF333" s="84"/>
      <c r="AG333" s="84"/>
      <c r="AH333" s="84"/>
      <c r="AI333" s="84"/>
      <c r="AJ333" s="84"/>
      <c r="AK333" s="84"/>
      <c r="AL333" s="84"/>
      <c r="AM333" s="84"/>
      <c r="AN333" s="84"/>
      <c r="AO333" s="84"/>
      <c r="AP333" s="84"/>
      <c r="AQ333" s="84"/>
      <c r="AR333" s="84"/>
      <c r="AS333" s="84"/>
      <c r="AT333" s="84"/>
      <c r="AU333" s="84"/>
      <c r="AV333" s="84"/>
      <c r="AW333" s="84"/>
      <c r="AX333" s="84"/>
      <c r="AY333" s="84"/>
      <c r="AZ333" s="84"/>
      <c r="BA333" s="84"/>
      <c r="BB333" s="84"/>
      <c r="BC333" s="84"/>
      <c r="BD333" s="84"/>
      <c r="BE333" s="84"/>
      <c r="BF333" s="84"/>
      <c r="BG333" s="84"/>
      <c r="BH333" s="84"/>
      <c r="BI333" s="84"/>
      <c r="BJ333" s="84"/>
      <c r="BK333" s="84"/>
      <c r="BL333" s="84"/>
      <c r="BM333" s="84"/>
      <c r="BN333" s="84"/>
      <c r="BO333" s="84"/>
      <c r="BP333" s="84"/>
      <c r="BQ333" s="84"/>
      <c r="BR333" s="84"/>
      <c r="BS333" s="84"/>
      <c r="BT333" s="84"/>
      <c r="BU333" s="84"/>
      <c r="BV333" s="84"/>
      <c r="BW333" s="84"/>
      <c r="BX333" s="84"/>
      <c r="BY333" s="84"/>
      <c r="BZ333" s="84"/>
      <c r="CA333" s="84"/>
      <c r="CB333" s="84"/>
      <c r="CC333" s="84"/>
      <c r="CD333" s="84"/>
      <c r="CE333" s="84"/>
      <c r="CF333" s="84"/>
      <c r="CG333" s="84"/>
      <c r="CH333" s="84"/>
      <c r="CI333" s="84"/>
      <c r="CJ333" s="84"/>
      <c r="CK333" s="84"/>
      <c r="CL333" s="84"/>
      <c r="CM333" s="84"/>
      <c r="CN333" s="84"/>
      <c r="CO333" s="84"/>
      <c r="CP333" s="84"/>
      <c r="CQ333" s="84"/>
      <c r="CR333" s="84"/>
      <c r="CS333" s="84"/>
      <c r="CT333" s="84"/>
      <c r="CU333" s="84"/>
      <c r="CV333" s="84"/>
      <c r="CW333" s="84"/>
      <c r="CX333" s="84"/>
      <c r="CY333" s="84"/>
      <c r="CZ333" s="84"/>
      <c r="DA333" s="84"/>
      <c r="DB333" s="84"/>
      <c r="DC333" s="84"/>
      <c r="DD333" s="84"/>
      <c r="DE333" s="84"/>
      <c r="DF333" s="84"/>
      <c r="DG333" s="84"/>
      <c r="DH333" s="84"/>
      <c r="DI333" s="84"/>
      <c r="DJ333" s="84"/>
      <c r="DK333" s="84"/>
      <c r="DL333" s="84"/>
      <c r="DM333" s="84"/>
      <c r="DN333" s="84"/>
      <c r="DO333" s="84"/>
      <c r="DP333" s="84"/>
      <c r="DQ333" s="84"/>
      <c r="DR333" s="84"/>
      <c r="DS333" s="84"/>
      <c r="DT333" s="84"/>
      <c r="DU333" s="84"/>
      <c r="DV333" s="84"/>
      <c r="DW333" s="84"/>
      <c r="DX333" s="84"/>
      <c r="DY333" s="84"/>
      <c r="DZ333" s="84"/>
      <c r="EA333" s="84"/>
      <c r="EB333" s="84"/>
      <c r="EC333" s="84"/>
    </row>
    <row r="334" spans="1:133" s="7" customFormat="1">
      <c r="A334" s="108">
        <f t="shared" si="67"/>
        <v>298</v>
      </c>
      <c r="B334" s="108" t="s">
        <v>1594</v>
      </c>
      <c r="C334" s="110" t="s">
        <v>1595</v>
      </c>
      <c r="D334" s="104">
        <v>350</v>
      </c>
      <c r="E334" s="105">
        <v>0</v>
      </c>
      <c r="F334" s="105">
        <f t="shared" si="68"/>
        <v>350</v>
      </c>
      <c r="G334" s="108" t="s">
        <v>1586</v>
      </c>
      <c r="H334" s="110" t="s">
        <v>1595</v>
      </c>
      <c r="I334" s="106">
        <v>400</v>
      </c>
      <c r="J334" s="106">
        <v>0</v>
      </c>
      <c r="K334" s="106">
        <f t="shared" si="64"/>
        <v>400</v>
      </c>
      <c r="L334" s="129"/>
      <c r="M334" s="129">
        <v>500</v>
      </c>
      <c r="N334" s="130">
        <v>400</v>
      </c>
      <c r="O334" s="131">
        <v>0</v>
      </c>
      <c r="P334" s="132">
        <f t="shared" si="65"/>
        <v>400</v>
      </c>
      <c r="Q334" s="84"/>
      <c r="R334" s="84"/>
      <c r="S334" s="84"/>
      <c r="T334" s="84"/>
      <c r="U334" s="84"/>
      <c r="V334" s="84"/>
      <c r="W334" s="84"/>
      <c r="X334" s="84"/>
      <c r="Y334" s="84"/>
      <c r="Z334" s="84"/>
      <c r="AA334" s="84"/>
      <c r="AB334" s="84"/>
      <c r="AC334" s="84"/>
      <c r="AD334" s="84"/>
      <c r="AE334" s="84"/>
      <c r="AF334" s="84"/>
      <c r="AG334" s="84"/>
      <c r="AH334" s="84"/>
      <c r="AI334" s="84"/>
      <c r="AJ334" s="84"/>
      <c r="AK334" s="84"/>
      <c r="AL334" s="84"/>
      <c r="AM334" s="84"/>
      <c r="AN334" s="84"/>
      <c r="AO334" s="84"/>
      <c r="AP334" s="84"/>
      <c r="AQ334" s="84"/>
      <c r="AR334" s="84"/>
      <c r="AS334" s="84"/>
      <c r="AT334" s="84"/>
      <c r="AU334" s="84"/>
      <c r="AV334" s="84"/>
      <c r="AW334" s="84"/>
      <c r="AX334" s="84"/>
      <c r="AY334" s="84"/>
      <c r="AZ334" s="84"/>
      <c r="BA334" s="84"/>
      <c r="BB334" s="84"/>
      <c r="BC334" s="84"/>
      <c r="BD334" s="84"/>
      <c r="BE334" s="84"/>
      <c r="BF334" s="84"/>
      <c r="BG334" s="84"/>
      <c r="BH334" s="84"/>
      <c r="BI334" s="84"/>
      <c r="BJ334" s="84"/>
      <c r="BK334" s="84"/>
      <c r="BL334" s="84"/>
      <c r="BM334" s="84"/>
      <c r="BN334" s="84"/>
      <c r="BO334" s="84"/>
      <c r="BP334" s="84"/>
      <c r="BQ334" s="84"/>
      <c r="BR334" s="84"/>
      <c r="BS334" s="84"/>
      <c r="BT334" s="84"/>
      <c r="BU334" s="84"/>
      <c r="BV334" s="84"/>
      <c r="BW334" s="84"/>
      <c r="BX334" s="84"/>
      <c r="BY334" s="84"/>
      <c r="BZ334" s="84"/>
      <c r="CA334" s="84"/>
      <c r="CB334" s="84"/>
      <c r="CC334" s="84"/>
      <c r="CD334" s="84"/>
      <c r="CE334" s="84"/>
      <c r="CF334" s="84"/>
      <c r="CG334" s="84"/>
      <c r="CH334" s="84"/>
      <c r="CI334" s="84"/>
      <c r="CJ334" s="84"/>
      <c r="CK334" s="84"/>
      <c r="CL334" s="84"/>
      <c r="CM334" s="84"/>
      <c r="CN334" s="84"/>
      <c r="CO334" s="84"/>
      <c r="CP334" s="84"/>
      <c r="CQ334" s="84"/>
      <c r="CR334" s="84"/>
      <c r="CS334" s="84"/>
      <c r="CT334" s="84"/>
      <c r="CU334" s="84"/>
      <c r="CV334" s="84"/>
      <c r="CW334" s="84"/>
      <c r="CX334" s="84"/>
      <c r="CY334" s="84"/>
      <c r="CZ334" s="84"/>
      <c r="DA334" s="84"/>
      <c r="DB334" s="84"/>
      <c r="DC334" s="84"/>
      <c r="DD334" s="84"/>
      <c r="DE334" s="84"/>
      <c r="DF334" s="84"/>
      <c r="DG334" s="84"/>
      <c r="DH334" s="84"/>
      <c r="DI334" s="84"/>
      <c r="DJ334" s="84"/>
      <c r="DK334" s="84"/>
      <c r="DL334" s="84"/>
      <c r="DM334" s="84"/>
      <c r="DN334" s="84"/>
      <c r="DO334" s="84"/>
      <c r="DP334" s="84"/>
      <c r="DQ334" s="84"/>
      <c r="DR334" s="84"/>
      <c r="DS334" s="84"/>
      <c r="DT334" s="84"/>
      <c r="DU334" s="84"/>
      <c r="DV334" s="84"/>
      <c r="DW334" s="84"/>
      <c r="DX334" s="84"/>
      <c r="DY334" s="84"/>
      <c r="DZ334" s="84"/>
      <c r="EA334" s="84"/>
      <c r="EB334" s="84"/>
      <c r="EC334" s="84"/>
    </row>
    <row r="335" spans="1:133" s="7" customFormat="1">
      <c r="A335" s="108">
        <f t="shared" si="67"/>
        <v>299</v>
      </c>
      <c r="B335" s="109" t="s">
        <v>1597</v>
      </c>
      <c r="C335" s="110" t="s">
        <v>1598</v>
      </c>
      <c r="D335" s="104">
        <v>350</v>
      </c>
      <c r="E335" s="105">
        <v>0</v>
      </c>
      <c r="F335" s="105">
        <f t="shared" si="68"/>
        <v>350</v>
      </c>
      <c r="G335" s="109" t="s">
        <v>1601</v>
      </c>
      <c r="H335" s="110" t="s">
        <v>1602</v>
      </c>
      <c r="I335" s="106">
        <v>550</v>
      </c>
      <c r="J335" s="106">
        <v>0</v>
      </c>
      <c r="K335" s="106">
        <f t="shared" si="64"/>
        <v>550</v>
      </c>
      <c r="L335" s="129"/>
      <c r="M335" s="129"/>
      <c r="N335" s="130">
        <v>550</v>
      </c>
      <c r="O335" s="131">
        <v>0</v>
      </c>
      <c r="P335" s="132">
        <f t="shared" si="65"/>
        <v>550</v>
      </c>
      <c r="Q335" s="84"/>
      <c r="R335" s="84"/>
      <c r="S335" s="84"/>
      <c r="T335" s="84"/>
      <c r="U335" s="84"/>
      <c r="V335" s="84"/>
      <c r="W335" s="84"/>
      <c r="X335" s="84"/>
      <c r="Y335" s="84"/>
      <c r="Z335" s="84"/>
      <c r="AA335" s="84"/>
      <c r="AB335" s="84"/>
      <c r="AC335" s="84"/>
      <c r="AD335" s="84"/>
      <c r="AE335" s="84"/>
      <c r="AF335" s="84"/>
      <c r="AG335" s="84"/>
      <c r="AH335" s="84"/>
      <c r="AI335" s="84"/>
      <c r="AJ335" s="84"/>
      <c r="AK335" s="84"/>
      <c r="AL335" s="84"/>
      <c r="AM335" s="84"/>
      <c r="AN335" s="84"/>
      <c r="AO335" s="84"/>
      <c r="AP335" s="84"/>
      <c r="AQ335" s="84"/>
      <c r="AR335" s="84"/>
      <c r="AS335" s="84"/>
      <c r="AT335" s="84"/>
      <c r="AU335" s="84"/>
      <c r="AV335" s="84"/>
      <c r="AW335" s="84"/>
      <c r="AX335" s="84"/>
      <c r="AY335" s="84"/>
      <c r="AZ335" s="84"/>
      <c r="BA335" s="84"/>
      <c r="BB335" s="84"/>
      <c r="BC335" s="84"/>
      <c r="BD335" s="84"/>
      <c r="BE335" s="84"/>
      <c r="BF335" s="84"/>
      <c r="BG335" s="84"/>
      <c r="BH335" s="84"/>
      <c r="BI335" s="84"/>
      <c r="BJ335" s="84"/>
      <c r="BK335" s="84"/>
      <c r="BL335" s="84"/>
      <c r="BM335" s="84"/>
      <c r="BN335" s="84"/>
      <c r="BO335" s="84"/>
      <c r="BP335" s="84"/>
      <c r="BQ335" s="84"/>
      <c r="BR335" s="84"/>
      <c r="BS335" s="84"/>
      <c r="BT335" s="84"/>
      <c r="BU335" s="84"/>
      <c r="BV335" s="84"/>
      <c r="BW335" s="84"/>
      <c r="BX335" s="84"/>
      <c r="BY335" s="84"/>
      <c r="BZ335" s="84"/>
      <c r="CA335" s="84"/>
      <c r="CB335" s="84"/>
      <c r="CC335" s="84"/>
      <c r="CD335" s="84"/>
      <c r="CE335" s="84"/>
      <c r="CF335" s="84"/>
      <c r="CG335" s="84"/>
      <c r="CH335" s="84"/>
      <c r="CI335" s="84"/>
      <c r="CJ335" s="84"/>
      <c r="CK335" s="84"/>
      <c r="CL335" s="84"/>
      <c r="CM335" s="84"/>
      <c r="CN335" s="84"/>
      <c r="CO335" s="84"/>
      <c r="CP335" s="84"/>
      <c r="CQ335" s="84"/>
      <c r="CR335" s="84"/>
      <c r="CS335" s="84"/>
      <c r="CT335" s="84"/>
      <c r="CU335" s="84"/>
      <c r="CV335" s="84"/>
      <c r="CW335" s="84"/>
      <c r="CX335" s="84"/>
      <c r="CY335" s="84"/>
      <c r="CZ335" s="84"/>
      <c r="DA335" s="84"/>
      <c r="DB335" s="84"/>
      <c r="DC335" s="84"/>
      <c r="DD335" s="84"/>
      <c r="DE335" s="84"/>
      <c r="DF335" s="84"/>
      <c r="DG335" s="84"/>
      <c r="DH335" s="84"/>
      <c r="DI335" s="84"/>
      <c r="DJ335" s="84"/>
      <c r="DK335" s="84"/>
      <c r="DL335" s="84"/>
      <c r="DM335" s="84"/>
      <c r="DN335" s="84"/>
      <c r="DO335" s="84"/>
      <c r="DP335" s="84"/>
      <c r="DQ335" s="84"/>
      <c r="DR335" s="84"/>
      <c r="DS335" s="84"/>
      <c r="DT335" s="84"/>
      <c r="DU335" s="84"/>
      <c r="DV335" s="84"/>
      <c r="DW335" s="84"/>
      <c r="DX335" s="84"/>
      <c r="DY335" s="84"/>
      <c r="DZ335" s="84"/>
      <c r="EA335" s="84"/>
      <c r="EB335" s="84"/>
      <c r="EC335" s="84"/>
    </row>
    <row r="336" spans="1:133" s="86" customFormat="1">
      <c r="A336" s="108">
        <f t="shared" si="67"/>
        <v>300</v>
      </c>
      <c r="B336" s="108"/>
      <c r="C336" s="110"/>
      <c r="D336" s="104"/>
      <c r="E336" s="105"/>
      <c r="F336" s="105"/>
      <c r="G336" s="108" t="s">
        <v>1605</v>
      </c>
      <c r="H336" s="110" t="s">
        <v>1606</v>
      </c>
      <c r="I336" s="106">
        <v>250</v>
      </c>
      <c r="J336" s="106">
        <v>0</v>
      </c>
      <c r="K336" s="106">
        <f t="shared" si="64"/>
        <v>250</v>
      </c>
      <c r="L336" s="129"/>
      <c r="M336" s="129">
        <v>200</v>
      </c>
      <c r="N336" s="130">
        <v>350</v>
      </c>
      <c r="O336" s="131">
        <v>0</v>
      </c>
      <c r="P336" s="132">
        <f t="shared" si="65"/>
        <v>350</v>
      </c>
      <c r="Q336" s="84"/>
      <c r="R336" s="84"/>
      <c r="S336" s="84"/>
      <c r="T336" s="84"/>
      <c r="U336" s="84"/>
      <c r="V336" s="84"/>
      <c r="W336" s="84"/>
      <c r="X336" s="84"/>
      <c r="Y336" s="84"/>
      <c r="Z336" s="84"/>
      <c r="AA336" s="84"/>
      <c r="AB336" s="84"/>
      <c r="AC336" s="84"/>
      <c r="AD336" s="84"/>
      <c r="AE336" s="84"/>
      <c r="AF336" s="84"/>
      <c r="AG336" s="84"/>
      <c r="AH336" s="84"/>
      <c r="AI336" s="84"/>
      <c r="AJ336" s="84"/>
      <c r="AK336" s="84"/>
      <c r="AL336" s="84"/>
      <c r="AM336" s="84"/>
      <c r="AN336" s="84"/>
      <c r="AO336" s="84"/>
      <c r="AP336" s="84"/>
      <c r="AQ336" s="84"/>
      <c r="AR336" s="84"/>
      <c r="AS336" s="84"/>
      <c r="AT336" s="84"/>
      <c r="AU336" s="84"/>
      <c r="AV336" s="84"/>
      <c r="AW336" s="84"/>
      <c r="AX336" s="84"/>
      <c r="AY336" s="84"/>
      <c r="AZ336" s="84"/>
      <c r="BA336" s="84"/>
      <c r="BB336" s="84"/>
      <c r="BC336" s="84"/>
      <c r="BD336" s="84"/>
      <c r="BE336" s="84"/>
      <c r="BF336" s="84"/>
      <c r="BG336" s="84"/>
      <c r="BH336" s="84"/>
      <c r="BI336" s="84"/>
      <c r="BJ336" s="84"/>
      <c r="BK336" s="84"/>
      <c r="BL336" s="84"/>
      <c r="BM336" s="84"/>
      <c r="BN336" s="84"/>
      <c r="BO336" s="84"/>
      <c r="BP336" s="84"/>
      <c r="BQ336" s="84"/>
      <c r="BR336" s="84"/>
      <c r="BS336" s="84"/>
      <c r="BT336" s="84"/>
      <c r="BU336" s="84"/>
      <c r="BV336" s="84"/>
      <c r="BW336" s="84"/>
      <c r="BX336" s="84"/>
      <c r="BY336" s="84"/>
      <c r="BZ336" s="84"/>
      <c r="CA336" s="84"/>
      <c r="CB336" s="84"/>
      <c r="CC336" s="84"/>
      <c r="CD336" s="84"/>
      <c r="CE336" s="84"/>
      <c r="CF336" s="84"/>
      <c r="CG336" s="84"/>
      <c r="CH336" s="84"/>
      <c r="CI336" s="84"/>
      <c r="CJ336" s="84"/>
      <c r="CK336" s="84"/>
      <c r="CL336" s="84"/>
      <c r="CM336" s="84"/>
      <c r="CN336" s="84"/>
      <c r="CO336" s="84"/>
      <c r="CP336" s="84"/>
      <c r="CQ336" s="84"/>
      <c r="CR336" s="84"/>
      <c r="CS336" s="84"/>
      <c r="CT336" s="84"/>
      <c r="CU336" s="84"/>
      <c r="CV336" s="84"/>
      <c r="CW336" s="84"/>
      <c r="CX336" s="84"/>
      <c r="CY336" s="84"/>
      <c r="CZ336" s="84"/>
      <c r="DA336" s="84"/>
      <c r="DB336" s="84"/>
      <c r="DC336" s="84"/>
      <c r="DD336" s="84"/>
      <c r="DE336" s="84"/>
      <c r="DF336" s="84"/>
      <c r="DG336" s="84"/>
      <c r="DH336" s="84"/>
      <c r="DI336" s="84"/>
      <c r="DJ336" s="84"/>
      <c r="DK336" s="84"/>
      <c r="DL336" s="84"/>
      <c r="DM336" s="84"/>
      <c r="DN336" s="84"/>
      <c r="DO336" s="84"/>
      <c r="DP336" s="84"/>
      <c r="DQ336" s="84"/>
      <c r="DR336" s="84"/>
      <c r="DS336" s="84"/>
      <c r="DT336" s="84"/>
      <c r="DU336" s="84"/>
      <c r="DV336" s="84"/>
      <c r="DW336" s="84"/>
      <c r="DX336" s="84"/>
      <c r="DY336" s="84"/>
      <c r="DZ336" s="84"/>
      <c r="EA336" s="84"/>
      <c r="EB336" s="84"/>
      <c r="EC336" s="84"/>
    </row>
    <row r="337" spans="1:133" s="7" customFormat="1">
      <c r="A337" s="108">
        <f t="shared" si="67"/>
        <v>301</v>
      </c>
      <c r="B337" s="108" t="s">
        <v>1599</v>
      </c>
      <c r="C337" s="110" t="s">
        <v>1600</v>
      </c>
      <c r="D337" s="104">
        <v>550</v>
      </c>
      <c r="E337" s="105">
        <v>0</v>
      </c>
      <c r="F337" s="105">
        <f>D337</f>
        <v>550</v>
      </c>
      <c r="G337" s="108" t="s">
        <v>1599</v>
      </c>
      <c r="H337" s="110" t="s">
        <v>1608</v>
      </c>
      <c r="I337" s="106">
        <v>600</v>
      </c>
      <c r="J337" s="106">
        <v>0</v>
      </c>
      <c r="K337" s="106">
        <f t="shared" si="64"/>
        <v>600</v>
      </c>
      <c r="L337" s="129">
        <v>500</v>
      </c>
      <c r="M337" s="129">
        <v>500</v>
      </c>
      <c r="N337" s="130">
        <v>650</v>
      </c>
      <c r="O337" s="131">
        <v>0</v>
      </c>
      <c r="P337" s="132">
        <f t="shared" si="65"/>
        <v>650</v>
      </c>
      <c r="Q337" s="84"/>
      <c r="R337" s="84"/>
      <c r="S337" s="84"/>
      <c r="T337" s="84"/>
      <c r="U337" s="84"/>
      <c r="V337" s="84"/>
      <c r="W337" s="84"/>
      <c r="X337" s="84"/>
      <c r="Y337" s="84"/>
      <c r="Z337" s="84"/>
      <c r="AA337" s="84"/>
      <c r="AB337" s="84"/>
      <c r="AC337" s="84"/>
      <c r="AD337" s="84"/>
      <c r="AE337" s="84"/>
      <c r="AF337" s="84"/>
      <c r="AG337" s="84"/>
      <c r="AH337" s="84"/>
      <c r="AI337" s="84"/>
      <c r="AJ337" s="84"/>
      <c r="AK337" s="84"/>
      <c r="AL337" s="84"/>
      <c r="AM337" s="84"/>
      <c r="AN337" s="84"/>
      <c r="AO337" s="84"/>
      <c r="AP337" s="84"/>
      <c r="AQ337" s="84"/>
      <c r="AR337" s="84"/>
      <c r="AS337" s="84"/>
      <c r="AT337" s="84"/>
      <c r="AU337" s="84"/>
      <c r="AV337" s="84"/>
      <c r="AW337" s="84"/>
      <c r="AX337" s="84"/>
      <c r="AY337" s="84"/>
      <c r="AZ337" s="84"/>
      <c r="BA337" s="84"/>
      <c r="BB337" s="84"/>
      <c r="BC337" s="84"/>
      <c r="BD337" s="84"/>
      <c r="BE337" s="84"/>
      <c r="BF337" s="84"/>
      <c r="BG337" s="84"/>
      <c r="BH337" s="84"/>
      <c r="BI337" s="84"/>
      <c r="BJ337" s="84"/>
      <c r="BK337" s="84"/>
      <c r="BL337" s="84"/>
      <c r="BM337" s="84"/>
      <c r="BN337" s="84"/>
      <c r="BO337" s="84"/>
      <c r="BP337" s="84"/>
      <c r="BQ337" s="84"/>
      <c r="BR337" s="84"/>
      <c r="BS337" s="84"/>
      <c r="BT337" s="84"/>
      <c r="BU337" s="84"/>
      <c r="BV337" s="84"/>
      <c r="BW337" s="84"/>
      <c r="BX337" s="84"/>
      <c r="BY337" s="84"/>
      <c r="BZ337" s="84"/>
      <c r="CA337" s="84"/>
      <c r="CB337" s="84"/>
      <c r="CC337" s="84"/>
      <c r="CD337" s="84"/>
      <c r="CE337" s="84"/>
      <c r="CF337" s="84"/>
      <c r="CG337" s="84"/>
      <c r="CH337" s="84"/>
      <c r="CI337" s="84"/>
      <c r="CJ337" s="84"/>
      <c r="CK337" s="84"/>
      <c r="CL337" s="84"/>
      <c r="CM337" s="84"/>
      <c r="CN337" s="84"/>
      <c r="CO337" s="84"/>
      <c r="CP337" s="84"/>
      <c r="CQ337" s="84"/>
      <c r="CR337" s="84"/>
      <c r="CS337" s="84"/>
      <c r="CT337" s="84"/>
      <c r="CU337" s="84"/>
      <c r="CV337" s="84"/>
      <c r="CW337" s="84"/>
      <c r="CX337" s="84"/>
      <c r="CY337" s="84"/>
      <c r="CZ337" s="84"/>
      <c r="DA337" s="84"/>
      <c r="DB337" s="84"/>
      <c r="DC337" s="84"/>
      <c r="DD337" s="84"/>
      <c r="DE337" s="84"/>
      <c r="DF337" s="84"/>
      <c r="DG337" s="84"/>
      <c r="DH337" s="84"/>
      <c r="DI337" s="84"/>
      <c r="DJ337" s="84"/>
      <c r="DK337" s="84"/>
      <c r="DL337" s="84"/>
      <c r="DM337" s="84"/>
      <c r="DN337" s="84"/>
      <c r="DO337" s="84"/>
      <c r="DP337" s="84"/>
      <c r="DQ337" s="84"/>
      <c r="DR337" s="84"/>
      <c r="DS337" s="84"/>
      <c r="DT337" s="84"/>
      <c r="DU337" s="84"/>
      <c r="DV337" s="84"/>
      <c r="DW337" s="84"/>
      <c r="DX337" s="84"/>
      <c r="DY337" s="84"/>
      <c r="DZ337" s="84"/>
      <c r="EA337" s="84"/>
      <c r="EB337" s="84"/>
      <c r="EC337" s="84"/>
    </row>
    <row r="338" spans="1:133" s="7" customFormat="1">
      <c r="A338" s="108">
        <f t="shared" si="67"/>
        <v>302</v>
      </c>
      <c r="B338" s="108" t="s">
        <v>1603</v>
      </c>
      <c r="C338" s="110" t="s">
        <v>1604</v>
      </c>
      <c r="D338" s="104">
        <v>350</v>
      </c>
      <c r="E338" s="105">
        <v>0</v>
      </c>
      <c r="F338" s="105">
        <f>D338</f>
        <v>350</v>
      </c>
      <c r="G338" s="108" t="s">
        <v>1603</v>
      </c>
      <c r="H338" s="110" t="s">
        <v>1604</v>
      </c>
      <c r="I338" s="106">
        <v>350</v>
      </c>
      <c r="J338" s="106">
        <v>0</v>
      </c>
      <c r="K338" s="106">
        <f t="shared" si="64"/>
        <v>350</v>
      </c>
      <c r="L338" s="129">
        <v>300</v>
      </c>
      <c r="M338" s="129">
        <v>300</v>
      </c>
      <c r="N338" s="130">
        <v>350</v>
      </c>
      <c r="O338" s="131">
        <v>0</v>
      </c>
      <c r="P338" s="132">
        <f t="shared" si="65"/>
        <v>350</v>
      </c>
      <c r="Q338" s="84"/>
      <c r="R338" s="84"/>
      <c r="S338" s="84"/>
      <c r="T338" s="84"/>
      <c r="U338" s="84"/>
      <c r="V338" s="84"/>
      <c r="W338" s="84"/>
      <c r="X338" s="84"/>
      <c r="Y338" s="84"/>
      <c r="Z338" s="84"/>
      <c r="AA338" s="84"/>
      <c r="AB338" s="84"/>
      <c r="AC338" s="84"/>
      <c r="AD338" s="84"/>
      <c r="AE338" s="84"/>
      <c r="AF338" s="84"/>
      <c r="AG338" s="84"/>
      <c r="AH338" s="84"/>
      <c r="AI338" s="84"/>
      <c r="AJ338" s="84"/>
      <c r="AK338" s="84"/>
      <c r="AL338" s="84"/>
      <c r="AM338" s="84"/>
      <c r="AN338" s="84"/>
      <c r="AO338" s="84"/>
      <c r="AP338" s="84"/>
      <c r="AQ338" s="84"/>
      <c r="AR338" s="84"/>
      <c r="AS338" s="84"/>
      <c r="AT338" s="84"/>
      <c r="AU338" s="84"/>
      <c r="AV338" s="84"/>
      <c r="AW338" s="84"/>
      <c r="AX338" s="84"/>
      <c r="AY338" s="84"/>
      <c r="AZ338" s="84"/>
      <c r="BA338" s="84"/>
      <c r="BB338" s="84"/>
      <c r="BC338" s="84"/>
      <c r="BD338" s="84"/>
      <c r="BE338" s="84"/>
      <c r="BF338" s="84"/>
      <c r="BG338" s="84"/>
      <c r="BH338" s="84"/>
      <c r="BI338" s="84"/>
      <c r="BJ338" s="84"/>
      <c r="BK338" s="84"/>
      <c r="BL338" s="84"/>
      <c r="BM338" s="84"/>
      <c r="BN338" s="84"/>
      <c r="BO338" s="84"/>
      <c r="BP338" s="84"/>
      <c r="BQ338" s="84"/>
      <c r="BR338" s="84"/>
      <c r="BS338" s="84"/>
      <c r="BT338" s="84"/>
      <c r="BU338" s="84"/>
      <c r="BV338" s="84"/>
      <c r="BW338" s="84"/>
      <c r="BX338" s="84"/>
      <c r="BY338" s="84"/>
      <c r="BZ338" s="84"/>
      <c r="CA338" s="84"/>
      <c r="CB338" s="84"/>
      <c r="CC338" s="84"/>
      <c r="CD338" s="84"/>
      <c r="CE338" s="84"/>
      <c r="CF338" s="84"/>
      <c r="CG338" s="84"/>
      <c r="CH338" s="84"/>
      <c r="CI338" s="84"/>
      <c r="CJ338" s="84"/>
      <c r="CK338" s="84"/>
      <c r="CL338" s="84"/>
      <c r="CM338" s="84"/>
      <c r="CN338" s="84"/>
      <c r="CO338" s="84"/>
      <c r="CP338" s="84"/>
      <c r="CQ338" s="84"/>
      <c r="CR338" s="84"/>
      <c r="CS338" s="84"/>
      <c r="CT338" s="84"/>
      <c r="CU338" s="84"/>
      <c r="CV338" s="84"/>
      <c r="CW338" s="84"/>
      <c r="CX338" s="84"/>
      <c r="CY338" s="84"/>
      <c r="CZ338" s="84"/>
      <c r="DA338" s="84"/>
      <c r="DB338" s="84"/>
      <c r="DC338" s="84"/>
      <c r="DD338" s="84"/>
      <c r="DE338" s="84"/>
      <c r="DF338" s="84"/>
      <c r="DG338" s="84"/>
      <c r="DH338" s="84"/>
      <c r="DI338" s="84"/>
      <c r="DJ338" s="84"/>
      <c r="DK338" s="84"/>
      <c r="DL338" s="84"/>
      <c r="DM338" s="84"/>
      <c r="DN338" s="84"/>
      <c r="DO338" s="84"/>
      <c r="DP338" s="84"/>
      <c r="DQ338" s="84"/>
      <c r="DR338" s="84"/>
      <c r="DS338" s="84"/>
      <c r="DT338" s="84"/>
      <c r="DU338" s="84"/>
      <c r="DV338" s="84"/>
      <c r="DW338" s="84"/>
      <c r="DX338" s="84"/>
      <c r="DY338" s="84"/>
      <c r="DZ338" s="84"/>
      <c r="EA338" s="84"/>
      <c r="EB338" s="84"/>
      <c r="EC338" s="84"/>
    </row>
    <row r="339" spans="1:133" s="7" customFormat="1">
      <c r="A339" s="108">
        <f t="shared" si="67"/>
        <v>303</v>
      </c>
      <c r="B339" s="109" t="s">
        <v>1607</v>
      </c>
      <c r="C339" s="110" t="s">
        <v>384</v>
      </c>
      <c r="D339" s="104">
        <v>750</v>
      </c>
      <c r="E339" s="105">
        <v>0</v>
      </c>
      <c r="F339" s="105">
        <f t="shared" si="68"/>
        <v>750</v>
      </c>
      <c r="G339" s="140" t="s">
        <v>1614</v>
      </c>
      <c r="H339" s="141" t="s">
        <v>1615</v>
      </c>
      <c r="I339" s="106">
        <v>1100</v>
      </c>
      <c r="J339" s="106">
        <v>0</v>
      </c>
      <c r="K339" s="106">
        <f t="shared" si="64"/>
        <v>1100</v>
      </c>
      <c r="L339" s="129"/>
      <c r="M339" s="129"/>
      <c r="N339" s="130">
        <v>1100</v>
      </c>
      <c r="O339" s="131">
        <v>0</v>
      </c>
      <c r="P339" s="132">
        <f t="shared" si="65"/>
        <v>1100</v>
      </c>
      <c r="Q339" s="84"/>
      <c r="R339" s="84"/>
      <c r="S339" s="84"/>
      <c r="T339" s="84"/>
      <c r="U339" s="84"/>
      <c r="V339" s="84"/>
      <c r="W339" s="84"/>
      <c r="X339" s="84"/>
      <c r="Y339" s="84"/>
      <c r="Z339" s="84"/>
      <c r="AA339" s="84"/>
      <c r="AB339" s="84"/>
      <c r="AC339" s="84"/>
      <c r="AD339" s="84"/>
      <c r="AE339" s="84"/>
      <c r="AF339" s="84"/>
      <c r="AG339" s="84"/>
      <c r="AH339" s="84"/>
      <c r="AI339" s="84"/>
      <c r="AJ339" s="84"/>
      <c r="AK339" s="84"/>
      <c r="AL339" s="84"/>
      <c r="AM339" s="84"/>
      <c r="AN339" s="84"/>
      <c r="AO339" s="84"/>
      <c r="AP339" s="84"/>
      <c r="AQ339" s="84"/>
      <c r="AR339" s="84"/>
      <c r="AS339" s="84"/>
      <c r="AT339" s="84"/>
      <c r="AU339" s="84"/>
      <c r="AV339" s="84"/>
      <c r="AW339" s="84"/>
      <c r="AX339" s="84"/>
      <c r="AY339" s="84"/>
      <c r="AZ339" s="84"/>
      <c r="BA339" s="84"/>
      <c r="BB339" s="84"/>
      <c r="BC339" s="84"/>
      <c r="BD339" s="84"/>
      <c r="BE339" s="84"/>
      <c r="BF339" s="84"/>
      <c r="BG339" s="84"/>
      <c r="BH339" s="84"/>
      <c r="BI339" s="84"/>
      <c r="BJ339" s="84"/>
      <c r="BK339" s="84"/>
      <c r="BL339" s="84"/>
      <c r="BM339" s="84"/>
      <c r="BN339" s="84"/>
      <c r="BO339" s="84"/>
      <c r="BP339" s="84"/>
      <c r="BQ339" s="84"/>
      <c r="BR339" s="84"/>
      <c r="BS339" s="84"/>
      <c r="BT339" s="84"/>
      <c r="BU339" s="84"/>
      <c r="BV339" s="84"/>
      <c r="BW339" s="84"/>
      <c r="BX339" s="84"/>
      <c r="BY339" s="84"/>
      <c r="BZ339" s="84"/>
      <c r="CA339" s="84"/>
      <c r="CB339" s="84"/>
      <c r="CC339" s="84"/>
      <c r="CD339" s="84"/>
      <c r="CE339" s="84"/>
      <c r="CF339" s="84"/>
      <c r="CG339" s="84"/>
      <c r="CH339" s="84"/>
      <c r="CI339" s="84"/>
      <c r="CJ339" s="84"/>
      <c r="CK339" s="84"/>
      <c r="CL339" s="84"/>
      <c r="CM339" s="84"/>
      <c r="CN339" s="84"/>
      <c r="CO339" s="84"/>
      <c r="CP339" s="84"/>
      <c r="CQ339" s="84"/>
      <c r="CR339" s="84"/>
      <c r="CS339" s="84"/>
      <c r="CT339" s="84"/>
      <c r="CU339" s="84"/>
      <c r="CV339" s="84"/>
      <c r="CW339" s="84"/>
      <c r="CX339" s="84"/>
      <c r="CY339" s="84"/>
      <c r="CZ339" s="84"/>
      <c r="DA339" s="84"/>
      <c r="DB339" s="84"/>
      <c r="DC339" s="84"/>
      <c r="DD339" s="84"/>
      <c r="DE339" s="84"/>
      <c r="DF339" s="84"/>
      <c r="DG339" s="84"/>
      <c r="DH339" s="84"/>
      <c r="DI339" s="84"/>
      <c r="DJ339" s="84"/>
      <c r="DK339" s="84"/>
      <c r="DL339" s="84"/>
      <c r="DM339" s="84"/>
      <c r="DN339" s="84"/>
      <c r="DO339" s="84"/>
      <c r="DP339" s="84"/>
      <c r="DQ339" s="84"/>
      <c r="DR339" s="84"/>
      <c r="DS339" s="84"/>
      <c r="DT339" s="84"/>
      <c r="DU339" s="84"/>
      <c r="DV339" s="84"/>
      <c r="DW339" s="84"/>
      <c r="DX339" s="84"/>
      <c r="DY339" s="84"/>
      <c r="DZ339" s="84"/>
      <c r="EA339" s="84"/>
      <c r="EB339" s="84"/>
      <c r="EC339" s="84"/>
    </row>
    <row r="340" spans="1:133" s="7" customFormat="1">
      <c r="A340" s="108">
        <f t="shared" si="67"/>
        <v>304</v>
      </c>
      <c r="B340" s="102"/>
      <c r="C340" s="103" t="s">
        <v>1609</v>
      </c>
      <c r="D340" s="104"/>
      <c r="E340" s="105"/>
      <c r="F340" s="105"/>
      <c r="G340" s="140" t="s">
        <v>1616</v>
      </c>
      <c r="H340" s="141" t="s">
        <v>1617</v>
      </c>
      <c r="I340" s="106">
        <v>500</v>
      </c>
      <c r="J340" s="106">
        <v>0</v>
      </c>
      <c r="K340" s="106">
        <f t="shared" si="64"/>
        <v>500</v>
      </c>
      <c r="L340" s="129"/>
      <c r="M340" s="129"/>
      <c r="N340" s="130">
        <v>500</v>
      </c>
      <c r="O340" s="131">
        <v>0</v>
      </c>
      <c r="P340" s="132">
        <f t="shared" si="65"/>
        <v>500</v>
      </c>
      <c r="Q340" s="84"/>
      <c r="R340" s="84"/>
      <c r="S340" s="84"/>
      <c r="T340" s="84"/>
      <c r="U340" s="84"/>
      <c r="V340" s="84"/>
      <c r="W340" s="84"/>
      <c r="X340" s="84"/>
      <c r="Y340" s="84"/>
      <c r="Z340" s="84"/>
      <c r="AA340" s="84"/>
      <c r="AB340" s="84"/>
      <c r="AC340" s="84"/>
      <c r="AD340" s="84"/>
      <c r="AE340" s="84"/>
      <c r="AF340" s="84"/>
      <c r="AG340" s="84"/>
      <c r="AH340" s="84"/>
      <c r="AI340" s="84"/>
      <c r="AJ340" s="84"/>
      <c r="AK340" s="84"/>
      <c r="AL340" s="84"/>
      <c r="AM340" s="84"/>
      <c r="AN340" s="84"/>
      <c r="AO340" s="84"/>
      <c r="AP340" s="84"/>
      <c r="AQ340" s="84"/>
      <c r="AR340" s="84"/>
      <c r="AS340" s="84"/>
      <c r="AT340" s="84"/>
      <c r="AU340" s="84"/>
      <c r="AV340" s="84"/>
      <c r="AW340" s="84"/>
      <c r="AX340" s="84"/>
      <c r="AY340" s="84"/>
      <c r="AZ340" s="84"/>
      <c r="BA340" s="84"/>
      <c r="BB340" s="84"/>
      <c r="BC340" s="84"/>
      <c r="BD340" s="84"/>
      <c r="BE340" s="84"/>
      <c r="BF340" s="84"/>
      <c r="BG340" s="84"/>
      <c r="BH340" s="84"/>
      <c r="BI340" s="84"/>
      <c r="BJ340" s="84"/>
      <c r="BK340" s="84"/>
      <c r="BL340" s="84"/>
      <c r="BM340" s="84"/>
      <c r="BN340" s="84"/>
      <c r="BO340" s="84"/>
      <c r="BP340" s="84"/>
      <c r="BQ340" s="84"/>
      <c r="BR340" s="84"/>
      <c r="BS340" s="84"/>
      <c r="BT340" s="84"/>
      <c r="BU340" s="84"/>
      <c r="BV340" s="84"/>
      <c r="BW340" s="84"/>
      <c r="BX340" s="84"/>
      <c r="BY340" s="84"/>
      <c r="BZ340" s="84"/>
      <c r="CA340" s="84"/>
      <c r="CB340" s="84"/>
      <c r="CC340" s="84"/>
      <c r="CD340" s="84"/>
      <c r="CE340" s="84"/>
      <c r="CF340" s="84"/>
      <c r="CG340" s="84"/>
      <c r="CH340" s="84"/>
      <c r="CI340" s="84"/>
      <c r="CJ340" s="84"/>
      <c r="CK340" s="84"/>
      <c r="CL340" s="84"/>
      <c r="CM340" s="84"/>
      <c r="CN340" s="84"/>
      <c r="CO340" s="84"/>
      <c r="CP340" s="84"/>
      <c r="CQ340" s="84"/>
      <c r="CR340" s="84"/>
      <c r="CS340" s="84"/>
      <c r="CT340" s="84"/>
      <c r="CU340" s="84"/>
      <c r="CV340" s="84"/>
      <c r="CW340" s="84"/>
      <c r="CX340" s="84"/>
      <c r="CY340" s="84"/>
      <c r="CZ340" s="84"/>
      <c r="DA340" s="84"/>
      <c r="DB340" s="84"/>
      <c r="DC340" s="84"/>
      <c r="DD340" s="84"/>
      <c r="DE340" s="84"/>
      <c r="DF340" s="84"/>
      <c r="DG340" s="84"/>
      <c r="DH340" s="84"/>
      <c r="DI340" s="84"/>
      <c r="DJ340" s="84"/>
      <c r="DK340" s="84"/>
      <c r="DL340" s="84"/>
      <c r="DM340" s="84"/>
      <c r="DN340" s="84"/>
      <c r="DO340" s="84"/>
      <c r="DP340" s="84"/>
      <c r="DQ340" s="84"/>
      <c r="DR340" s="84"/>
      <c r="DS340" s="84"/>
      <c r="DT340" s="84"/>
      <c r="DU340" s="84"/>
      <c r="DV340" s="84"/>
      <c r="DW340" s="84"/>
      <c r="DX340" s="84"/>
      <c r="DY340" s="84"/>
      <c r="DZ340" s="84"/>
      <c r="EA340" s="84"/>
      <c r="EB340" s="84"/>
      <c r="EC340" s="84"/>
    </row>
    <row r="341" spans="1:133" ht="15.6" customHeight="1">
      <c r="A341" s="108">
        <f t="shared" si="67"/>
        <v>305</v>
      </c>
      <c r="B341" s="176"/>
      <c r="C341" s="110"/>
      <c r="D341" s="104"/>
      <c r="E341" s="105"/>
      <c r="F341" s="105"/>
      <c r="G341" s="111" t="s">
        <v>1618</v>
      </c>
      <c r="H341" s="110" t="s">
        <v>1619</v>
      </c>
      <c r="I341" s="106"/>
      <c r="J341" s="106"/>
      <c r="K341" s="106"/>
      <c r="L341" s="129">
        <v>500</v>
      </c>
      <c r="M341" s="129"/>
      <c r="N341" s="130">
        <v>600</v>
      </c>
      <c r="O341" s="131">
        <v>0</v>
      </c>
      <c r="P341" s="132">
        <f t="shared" si="65"/>
        <v>600</v>
      </c>
      <c r="Q341" s="84"/>
      <c r="R341" s="84"/>
      <c r="S341" s="84"/>
      <c r="T341" s="84"/>
      <c r="U341" s="84"/>
      <c r="V341" s="84"/>
      <c r="W341" s="84"/>
      <c r="X341" s="84"/>
      <c r="Y341" s="84"/>
      <c r="Z341" s="84"/>
      <c r="AA341" s="84"/>
      <c r="AB341" s="84"/>
      <c r="AC341" s="84"/>
      <c r="AD341" s="84"/>
      <c r="AE341" s="84"/>
      <c r="AF341" s="84"/>
      <c r="AG341" s="84"/>
      <c r="AH341" s="84"/>
      <c r="AI341" s="84"/>
      <c r="AJ341" s="84"/>
      <c r="AK341" s="84"/>
      <c r="AL341" s="84"/>
      <c r="AM341" s="84"/>
      <c r="AN341" s="84"/>
      <c r="AO341" s="84"/>
      <c r="AP341" s="84"/>
      <c r="AQ341" s="84"/>
      <c r="AR341" s="84"/>
      <c r="AS341" s="84"/>
      <c r="AT341" s="84"/>
      <c r="AU341" s="84"/>
      <c r="AV341" s="84"/>
      <c r="AW341" s="84"/>
      <c r="AX341" s="84"/>
      <c r="AY341" s="84"/>
      <c r="AZ341" s="84"/>
      <c r="BA341" s="84"/>
      <c r="BB341" s="84"/>
      <c r="BC341" s="84"/>
      <c r="BD341" s="84"/>
      <c r="BE341" s="84"/>
      <c r="BF341" s="84"/>
      <c r="BG341" s="84"/>
      <c r="BH341" s="84"/>
      <c r="BI341" s="84"/>
      <c r="BJ341" s="84"/>
      <c r="BK341" s="84"/>
      <c r="BL341" s="84"/>
      <c r="BM341" s="84"/>
      <c r="BN341" s="84"/>
      <c r="BO341" s="84"/>
      <c r="BP341" s="84"/>
      <c r="BQ341" s="84"/>
      <c r="BR341" s="84"/>
      <c r="BS341" s="84"/>
      <c r="BT341" s="84"/>
      <c r="BU341" s="84"/>
      <c r="BV341" s="84"/>
      <c r="BW341" s="84"/>
      <c r="BX341" s="84"/>
      <c r="BY341" s="84"/>
      <c r="BZ341" s="84"/>
      <c r="CA341" s="84"/>
      <c r="CB341" s="84"/>
      <c r="CC341" s="84"/>
      <c r="CD341" s="84"/>
      <c r="CE341" s="84"/>
      <c r="CF341" s="84"/>
      <c r="CG341" s="84"/>
      <c r="CH341" s="84"/>
      <c r="CI341" s="84"/>
      <c r="CJ341" s="84"/>
      <c r="CK341" s="84"/>
      <c r="CL341" s="84"/>
      <c r="CM341" s="84"/>
      <c r="CN341" s="84"/>
      <c r="CO341" s="84"/>
      <c r="CP341" s="84"/>
      <c r="CQ341" s="84"/>
      <c r="CR341" s="84"/>
      <c r="CS341" s="84"/>
      <c r="CT341" s="84"/>
      <c r="CU341" s="84"/>
      <c r="CV341" s="84"/>
      <c r="CW341" s="84"/>
      <c r="CX341" s="84"/>
      <c r="CY341" s="84"/>
      <c r="CZ341" s="84"/>
      <c r="DA341" s="84"/>
      <c r="DB341" s="84"/>
      <c r="DC341" s="84"/>
      <c r="DD341" s="84"/>
      <c r="DE341" s="84"/>
      <c r="DF341" s="84"/>
      <c r="DG341" s="84"/>
      <c r="DH341" s="84"/>
      <c r="DI341" s="84"/>
      <c r="DJ341" s="84"/>
      <c r="DK341" s="84"/>
      <c r="DL341" s="84"/>
      <c r="DM341" s="84"/>
      <c r="DN341" s="84"/>
      <c r="DO341" s="84"/>
      <c r="DP341" s="84"/>
      <c r="DQ341" s="84"/>
      <c r="DR341" s="84"/>
      <c r="DS341" s="84"/>
      <c r="DT341" s="84"/>
      <c r="DU341" s="84"/>
      <c r="DV341" s="84"/>
      <c r="DW341" s="84"/>
      <c r="DX341" s="84"/>
      <c r="DY341" s="84"/>
      <c r="DZ341" s="84"/>
      <c r="EA341" s="84"/>
      <c r="EB341" s="84"/>
      <c r="EC341" s="84"/>
    </row>
    <row r="342" spans="1:133" ht="15.6" customHeight="1">
      <c r="A342" s="108">
        <f t="shared" si="67"/>
        <v>306</v>
      </c>
      <c r="B342" s="176"/>
      <c r="C342" s="110"/>
      <c r="D342" s="104"/>
      <c r="E342" s="105"/>
      <c r="F342" s="105"/>
      <c r="G342" s="111" t="s">
        <v>1620</v>
      </c>
      <c r="H342" s="110" t="s">
        <v>1621</v>
      </c>
      <c r="I342" s="106"/>
      <c r="J342" s="106"/>
      <c r="K342" s="106"/>
      <c r="L342" s="129">
        <v>300</v>
      </c>
      <c r="M342" s="129"/>
      <c r="N342" s="130">
        <v>350</v>
      </c>
      <c r="O342" s="131">
        <v>0</v>
      </c>
      <c r="P342" s="132">
        <f t="shared" si="65"/>
        <v>350</v>
      </c>
      <c r="Q342" s="84"/>
      <c r="R342" s="84"/>
      <c r="S342" s="84"/>
      <c r="T342" s="84"/>
      <c r="U342" s="84"/>
      <c r="V342" s="84"/>
      <c r="W342" s="84"/>
      <c r="X342" s="84"/>
      <c r="Y342" s="84"/>
      <c r="Z342" s="84"/>
      <c r="AA342" s="84"/>
      <c r="AB342" s="84"/>
      <c r="AC342" s="84"/>
      <c r="AD342" s="84"/>
      <c r="AE342" s="84"/>
      <c r="AF342" s="84"/>
      <c r="AG342" s="84"/>
      <c r="AH342" s="84"/>
      <c r="AI342" s="84"/>
      <c r="AJ342" s="84"/>
      <c r="AK342" s="84"/>
      <c r="AL342" s="84"/>
      <c r="AM342" s="84"/>
      <c r="AN342" s="84"/>
      <c r="AO342" s="84"/>
      <c r="AP342" s="84"/>
      <c r="AQ342" s="84"/>
      <c r="AR342" s="84"/>
      <c r="AS342" s="84"/>
      <c r="AT342" s="84"/>
      <c r="AU342" s="84"/>
      <c r="AV342" s="84"/>
      <c r="AW342" s="84"/>
      <c r="AX342" s="84"/>
      <c r="AY342" s="84"/>
      <c r="AZ342" s="84"/>
      <c r="BA342" s="84"/>
      <c r="BB342" s="84"/>
      <c r="BC342" s="84"/>
      <c r="BD342" s="84"/>
      <c r="BE342" s="84"/>
      <c r="BF342" s="84"/>
      <c r="BG342" s="84"/>
      <c r="BH342" s="84"/>
      <c r="BI342" s="84"/>
      <c r="BJ342" s="84"/>
      <c r="BK342" s="84"/>
      <c r="BL342" s="84"/>
      <c r="BM342" s="84"/>
      <c r="BN342" s="84"/>
      <c r="BO342" s="84"/>
      <c r="BP342" s="84"/>
      <c r="BQ342" s="84"/>
      <c r="BR342" s="84"/>
      <c r="BS342" s="84"/>
      <c r="BT342" s="84"/>
      <c r="BU342" s="84"/>
      <c r="BV342" s="84"/>
      <c r="BW342" s="84"/>
      <c r="BX342" s="84"/>
      <c r="BY342" s="84"/>
      <c r="BZ342" s="84"/>
      <c r="CA342" s="84"/>
      <c r="CB342" s="84"/>
      <c r="CC342" s="84"/>
      <c r="CD342" s="84"/>
      <c r="CE342" s="84"/>
      <c r="CF342" s="84"/>
      <c r="CG342" s="84"/>
      <c r="CH342" s="84"/>
      <c r="CI342" s="84"/>
      <c r="CJ342" s="84"/>
      <c r="CK342" s="84"/>
      <c r="CL342" s="84"/>
      <c r="CM342" s="84"/>
      <c r="CN342" s="84"/>
      <c r="CO342" s="84"/>
      <c r="CP342" s="84"/>
      <c r="CQ342" s="84"/>
      <c r="CR342" s="84"/>
      <c r="CS342" s="84"/>
      <c r="CT342" s="84"/>
      <c r="CU342" s="84"/>
      <c r="CV342" s="84"/>
      <c r="CW342" s="84"/>
      <c r="CX342" s="84"/>
      <c r="CY342" s="84"/>
      <c r="CZ342" s="84"/>
      <c r="DA342" s="84"/>
      <c r="DB342" s="84"/>
      <c r="DC342" s="84"/>
      <c r="DD342" s="84"/>
      <c r="DE342" s="84"/>
      <c r="DF342" s="84"/>
      <c r="DG342" s="84"/>
      <c r="DH342" s="84"/>
      <c r="DI342" s="84"/>
      <c r="DJ342" s="84"/>
      <c r="DK342" s="84"/>
      <c r="DL342" s="84"/>
      <c r="DM342" s="84"/>
      <c r="DN342" s="84"/>
      <c r="DO342" s="84"/>
      <c r="DP342" s="84"/>
      <c r="DQ342" s="84"/>
      <c r="DR342" s="84"/>
      <c r="DS342" s="84"/>
      <c r="DT342" s="84"/>
      <c r="DU342" s="84"/>
      <c r="DV342" s="84"/>
      <c r="DW342" s="84"/>
      <c r="DX342" s="84"/>
      <c r="DY342" s="84"/>
      <c r="DZ342" s="84"/>
      <c r="EA342" s="84"/>
      <c r="EB342" s="84"/>
      <c r="EC342" s="84"/>
    </row>
    <row r="343" spans="1:133" ht="15.6" customHeight="1">
      <c r="A343" s="108">
        <f t="shared" si="67"/>
        <v>307</v>
      </c>
      <c r="B343" s="176"/>
      <c r="C343" s="110"/>
      <c r="D343" s="104"/>
      <c r="E343" s="105"/>
      <c r="F343" s="105"/>
      <c r="G343" s="111" t="s">
        <v>1622</v>
      </c>
      <c r="H343" s="110" t="s">
        <v>1623</v>
      </c>
      <c r="I343" s="106"/>
      <c r="J343" s="106"/>
      <c r="K343" s="106"/>
      <c r="L343" s="129">
        <v>500</v>
      </c>
      <c r="M343" s="129"/>
      <c r="N343" s="130">
        <v>600</v>
      </c>
      <c r="O343" s="131">
        <v>0</v>
      </c>
      <c r="P343" s="132">
        <f t="shared" si="65"/>
        <v>600</v>
      </c>
      <c r="Q343" s="84"/>
      <c r="R343" s="84"/>
      <c r="S343" s="84"/>
      <c r="T343" s="84"/>
      <c r="U343" s="84"/>
      <c r="V343" s="84"/>
      <c r="W343" s="84"/>
      <c r="X343" s="84"/>
      <c r="Y343" s="84"/>
      <c r="Z343" s="84"/>
      <c r="AA343" s="84"/>
      <c r="AB343" s="84"/>
      <c r="AC343" s="84"/>
      <c r="AD343" s="84"/>
      <c r="AE343" s="84"/>
      <c r="AF343" s="84"/>
      <c r="AG343" s="84"/>
      <c r="AH343" s="84"/>
      <c r="AI343" s="84"/>
      <c r="AJ343" s="84"/>
      <c r="AK343" s="84"/>
      <c r="AL343" s="84"/>
      <c r="AM343" s="84"/>
      <c r="AN343" s="84"/>
      <c r="AO343" s="84"/>
      <c r="AP343" s="84"/>
      <c r="AQ343" s="84"/>
      <c r="AR343" s="84"/>
      <c r="AS343" s="84"/>
      <c r="AT343" s="84"/>
      <c r="AU343" s="84"/>
      <c r="AV343" s="84"/>
      <c r="AW343" s="84"/>
      <c r="AX343" s="84"/>
      <c r="AY343" s="84"/>
      <c r="AZ343" s="84"/>
      <c r="BA343" s="84"/>
      <c r="BB343" s="84"/>
      <c r="BC343" s="84"/>
      <c r="BD343" s="84"/>
      <c r="BE343" s="84"/>
      <c r="BF343" s="84"/>
      <c r="BG343" s="84"/>
      <c r="BH343" s="84"/>
      <c r="BI343" s="84"/>
      <c r="BJ343" s="84"/>
      <c r="BK343" s="84"/>
      <c r="BL343" s="84"/>
      <c r="BM343" s="84"/>
      <c r="BN343" s="84"/>
      <c r="BO343" s="84"/>
      <c r="BP343" s="84"/>
      <c r="BQ343" s="84"/>
      <c r="BR343" s="84"/>
      <c r="BS343" s="84"/>
      <c r="BT343" s="84"/>
      <c r="BU343" s="84"/>
      <c r="BV343" s="84"/>
      <c r="BW343" s="84"/>
      <c r="BX343" s="84"/>
      <c r="BY343" s="84"/>
      <c r="BZ343" s="84"/>
      <c r="CA343" s="84"/>
      <c r="CB343" s="84"/>
      <c r="CC343" s="84"/>
      <c r="CD343" s="84"/>
      <c r="CE343" s="84"/>
      <c r="CF343" s="84"/>
      <c r="CG343" s="84"/>
      <c r="CH343" s="84"/>
      <c r="CI343" s="84"/>
      <c r="CJ343" s="84"/>
      <c r="CK343" s="84"/>
      <c r="CL343" s="84"/>
      <c r="CM343" s="84"/>
      <c r="CN343" s="84"/>
      <c r="CO343" s="84"/>
      <c r="CP343" s="84"/>
      <c r="CQ343" s="84"/>
      <c r="CR343" s="84"/>
      <c r="CS343" s="84"/>
      <c r="CT343" s="84"/>
      <c r="CU343" s="84"/>
      <c r="CV343" s="84"/>
      <c r="CW343" s="84"/>
      <c r="CX343" s="84"/>
      <c r="CY343" s="84"/>
      <c r="CZ343" s="84"/>
      <c r="DA343" s="84"/>
      <c r="DB343" s="84"/>
      <c r="DC343" s="84"/>
      <c r="DD343" s="84"/>
      <c r="DE343" s="84"/>
      <c r="DF343" s="84"/>
      <c r="DG343" s="84"/>
      <c r="DH343" s="84"/>
      <c r="DI343" s="84"/>
      <c r="DJ343" s="84"/>
      <c r="DK343" s="84"/>
      <c r="DL343" s="84"/>
      <c r="DM343" s="84"/>
      <c r="DN343" s="84"/>
      <c r="DO343" s="84"/>
      <c r="DP343" s="84"/>
      <c r="DQ343" s="84"/>
      <c r="DR343" s="84"/>
      <c r="DS343" s="84"/>
      <c r="DT343" s="84"/>
      <c r="DU343" s="84"/>
      <c r="DV343" s="84"/>
      <c r="DW343" s="84"/>
      <c r="DX343" s="84"/>
      <c r="DY343" s="84"/>
      <c r="DZ343" s="84"/>
      <c r="EA343" s="84"/>
      <c r="EB343" s="84"/>
      <c r="EC343" s="84"/>
    </row>
    <row r="344" spans="1:133" ht="15.6" customHeight="1">
      <c r="A344" s="108">
        <f t="shared" si="67"/>
        <v>308</v>
      </c>
      <c r="B344" s="176"/>
      <c r="C344" s="110"/>
      <c r="D344" s="104"/>
      <c r="E344" s="105"/>
      <c r="F344" s="105"/>
      <c r="G344" s="111" t="s">
        <v>1624</v>
      </c>
      <c r="H344" s="110" t="s">
        <v>1625</v>
      </c>
      <c r="I344" s="106"/>
      <c r="J344" s="106"/>
      <c r="K344" s="106"/>
      <c r="L344" s="129">
        <v>300</v>
      </c>
      <c r="M344" s="129"/>
      <c r="N344" s="130">
        <v>350</v>
      </c>
      <c r="O344" s="131">
        <v>0</v>
      </c>
      <c r="P344" s="132">
        <f t="shared" si="65"/>
        <v>350</v>
      </c>
      <c r="Q344" s="84"/>
      <c r="R344" s="84"/>
      <c r="S344" s="84"/>
      <c r="T344" s="84"/>
      <c r="U344" s="84"/>
      <c r="V344" s="84"/>
      <c r="W344" s="84"/>
      <c r="X344" s="84"/>
      <c r="Y344" s="84"/>
      <c r="Z344" s="84"/>
      <c r="AA344" s="84"/>
      <c r="AB344" s="84"/>
      <c r="AC344" s="84"/>
      <c r="AD344" s="84"/>
      <c r="AE344" s="84"/>
      <c r="AF344" s="84"/>
      <c r="AG344" s="84"/>
      <c r="AH344" s="84"/>
      <c r="AI344" s="84"/>
      <c r="AJ344" s="84"/>
      <c r="AK344" s="84"/>
      <c r="AL344" s="84"/>
      <c r="AM344" s="84"/>
      <c r="AN344" s="84"/>
      <c r="AO344" s="84"/>
      <c r="AP344" s="84"/>
      <c r="AQ344" s="84"/>
      <c r="AR344" s="84"/>
      <c r="AS344" s="84"/>
      <c r="AT344" s="84"/>
      <c r="AU344" s="84"/>
      <c r="AV344" s="84"/>
      <c r="AW344" s="84"/>
      <c r="AX344" s="84"/>
      <c r="AY344" s="84"/>
      <c r="AZ344" s="84"/>
      <c r="BA344" s="84"/>
      <c r="BB344" s="84"/>
      <c r="BC344" s="84"/>
      <c r="BD344" s="84"/>
      <c r="BE344" s="84"/>
      <c r="BF344" s="84"/>
      <c r="BG344" s="84"/>
      <c r="BH344" s="84"/>
      <c r="BI344" s="84"/>
      <c r="BJ344" s="84"/>
      <c r="BK344" s="84"/>
      <c r="BL344" s="84"/>
      <c r="BM344" s="84"/>
      <c r="BN344" s="84"/>
      <c r="BO344" s="84"/>
      <c r="BP344" s="84"/>
      <c r="BQ344" s="84"/>
      <c r="BR344" s="84"/>
      <c r="BS344" s="84"/>
      <c r="BT344" s="84"/>
      <c r="BU344" s="84"/>
      <c r="BV344" s="84"/>
      <c r="BW344" s="84"/>
      <c r="BX344" s="84"/>
      <c r="BY344" s="84"/>
      <c r="BZ344" s="84"/>
      <c r="CA344" s="84"/>
      <c r="CB344" s="84"/>
      <c r="CC344" s="84"/>
      <c r="CD344" s="84"/>
      <c r="CE344" s="84"/>
      <c r="CF344" s="84"/>
      <c r="CG344" s="84"/>
      <c r="CH344" s="84"/>
      <c r="CI344" s="84"/>
      <c r="CJ344" s="84"/>
      <c r="CK344" s="84"/>
      <c r="CL344" s="84"/>
      <c r="CM344" s="84"/>
      <c r="CN344" s="84"/>
      <c r="CO344" s="84"/>
      <c r="CP344" s="84"/>
      <c r="CQ344" s="84"/>
      <c r="CR344" s="84"/>
      <c r="CS344" s="84"/>
      <c r="CT344" s="84"/>
      <c r="CU344" s="84"/>
      <c r="CV344" s="84"/>
      <c r="CW344" s="84"/>
      <c r="CX344" s="84"/>
      <c r="CY344" s="84"/>
      <c r="CZ344" s="84"/>
      <c r="DA344" s="84"/>
      <c r="DB344" s="84"/>
      <c r="DC344" s="84"/>
      <c r="DD344" s="84"/>
      <c r="DE344" s="84"/>
      <c r="DF344" s="84"/>
      <c r="DG344" s="84"/>
      <c r="DH344" s="84"/>
      <c r="DI344" s="84"/>
      <c r="DJ344" s="84"/>
      <c r="DK344" s="84"/>
      <c r="DL344" s="84"/>
      <c r="DM344" s="84"/>
      <c r="DN344" s="84"/>
      <c r="DO344" s="84"/>
      <c r="DP344" s="84"/>
      <c r="DQ344" s="84"/>
      <c r="DR344" s="84"/>
      <c r="DS344" s="84"/>
      <c r="DT344" s="84"/>
      <c r="DU344" s="84"/>
      <c r="DV344" s="84"/>
      <c r="DW344" s="84"/>
      <c r="DX344" s="84"/>
      <c r="DY344" s="84"/>
      <c r="DZ344" s="84"/>
      <c r="EA344" s="84"/>
      <c r="EB344" s="84"/>
      <c r="EC344" s="84"/>
    </row>
    <row r="345" spans="1:133" ht="15.6" customHeight="1">
      <c r="A345" s="108">
        <f t="shared" si="67"/>
        <v>309</v>
      </c>
      <c r="B345" s="176"/>
      <c r="C345" s="110"/>
      <c r="D345" s="104"/>
      <c r="E345" s="105"/>
      <c r="F345" s="105"/>
      <c r="G345" s="111" t="s">
        <v>1628</v>
      </c>
      <c r="H345" s="110" t="s">
        <v>1629</v>
      </c>
      <c r="I345" s="106"/>
      <c r="J345" s="106"/>
      <c r="K345" s="106"/>
      <c r="L345" s="129">
        <v>400</v>
      </c>
      <c r="M345" s="129"/>
      <c r="N345" s="130">
        <v>600</v>
      </c>
      <c r="O345" s="131">
        <v>0</v>
      </c>
      <c r="P345" s="132">
        <f t="shared" si="65"/>
        <v>600</v>
      </c>
      <c r="Q345" s="84"/>
      <c r="R345" s="84"/>
      <c r="S345" s="84"/>
      <c r="T345" s="84"/>
      <c r="U345" s="84"/>
      <c r="V345" s="84"/>
      <c r="W345" s="84"/>
      <c r="X345" s="84"/>
      <c r="Y345" s="84"/>
      <c r="Z345" s="84"/>
      <c r="AA345" s="84"/>
      <c r="AB345" s="84"/>
      <c r="AC345" s="84"/>
      <c r="AD345" s="84"/>
      <c r="AE345" s="84"/>
      <c r="AF345" s="84"/>
      <c r="AG345" s="84"/>
      <c r="AH345" s="84"/>
      <c r="AI345" s="84"/>
      <c r="AJ345" s="84"/>
      <c r="AK345" s="84"/>
      <c r="AL345" s="84"/>
      <c r="AM345" s="84"/>
      <c r="AN345" s="84"/>
      <c r="AO345" s="84"/>
      <c r="AP345" s="84"/>
      <c r="AQ345" s="84"/>
      <c r="AR345" s="84"/>
      <c r="AS345" s="84"/>
      <c r="AT345" s="84"/>
      <c r="AU345" s="84"/>
      <c r="AV345" s="84"/>
      <c r="AW345" s="84"/>
      <c r="AX345" s="84"/>
      <c r="AY345" s="84"/>
      <c r="AZ345" s="84"/>
      <c r="BA345" s="84"/>
      <c r="BB345" s="84"/>
      <c r="BC345" s="84"/>
      <c r="BD345" s="84"/>
      <c r="BE345" s="84"/>
      <c r="BF345" s="84"/>
      <c r="BG345" s="84"/>
      <c r="BH345" s="84"/>
      <c r="BI345" s="84"/>
      <c r="BJ345" s="84"/>
      <c r="BK345" s="84"/>
      <c r="BL345" s="84"/>
      <c r="BM345" s="84"/>
      <c r="BN345" s="84"/>
      <c r="BO345" s="84"/>
      <c r="BP345" s="84"/>
      <c r="BQ345" s="84"/>
      <c r="BR345" s="84"/>
      <c r="BS345" s="84"/>
      <c r="BT345" s="84"/>
      <c r="BU345" s="84"/>
      <c r="BV345" s="84"/>
      <c r="BW345" s="84"/>
      <c r="BX345" s="84"/>
      <c r="BY345" s="84"/>
      <c r="BZ345" s="84"/>
      <c r="CA345" s="84"/>
      <c r="CB345" s="84"/>
      <c r="CC345" s="84"/>
      <c r="CD345" s="84"/>
      <c r="CE345" s="84"/>
      <c r="CF345" s="84"/>
      <c r="CG345" s="84"/>
      <c r="CH345" s="84"/>
      <c r="CI345" s="84"/>
      <c r="CJ345" s="84"/>
      <c r="CK345" s="84"/>
      <c r="CL345" s="84"/>
      <c r="CM345" s="84"/>
      <c r="CN345" s="84"/>
      <c r="CO345" s="84"/>
      <c r="CP345" s="84"/>
      <c r="CQ345" s="84"/>
      <c r="CR345" s="84"/>
      <c r="CS345" s="84"/>
      <c r="CT345" s="84"/>
      <c r="CU345" s="84"/>
      <c r="CV345" s="84"/>
      <c r="CW345" s="84"/>
      <c r="CX345" s="84"/>
      <c r="CY345" s="84"/>
      <c r="CZ345" s="84"/>
      <c r="DA345" s="84"/>
      <c r="DB345" s="84"/>
      <c r="DC345" s="84"/>
      <c r="DD345" s="84"/>
      <c r="DE345" s="84"/>
      <c r="DF345" s="84"/>
      <c r="DG345" s="84"/>
      <c r="DH345" s="84"/>
      <c r="DI345" s="84"/>
      <c r="DJ345" s="84"/>
      <c r="DK345" s="84"/>
      <c r="DL345" s="84"/>
      <c r="DM345" s="84"/>
      <c r="DN345" s="84"/>
      <c r="DO345" s="84"/>
      <c r="DP345" s="84"/>
      <c r="DQ345" s="84"/>
      <c r="DR345" s="84"/>
      <c r="DS345" s="84"/>
      <c r="DT345" s="84"/>
      <c r="DU345" s="84"/>
      <c r="DV345" s="84"/>
      <c r="DW345" s="84"/>
      <c r="DX345" s="84"/>
      <c r="DY345" s="84"/>
      <c r="DZ345" s="84"/>
      <c r="EA345" s="84"/>
      <c r="EB345" s="84"/>
      <c r="EC345" s="84"/>
    </row>
    <row r="346" spans="1:133" ht="15.6" customHeight="1">
      <c r="A346" s="108">
        <f t="shared" si="67"/>
        <v>310</v>
      </c>
      <c r="B346" s="176"/>
      <c r="C346" s="110"/>
      <c r="D346" s="104"/>
      <c r="E346" s="105"/>
      <c r="F346" s="105"/>
      <c r="G346" s="111" t="s">
        <v>1631</v>
      </c>
      <c r="H346" s="110" t="s">
        <v>1632</v>
      </c>
      <c r="I346" s="106"/>
      <c r="J346" s="106"/>
      <c r="K346" s="106"/>
      <c r="L346" s="129">
        <v>300</v>
      </c>
      <c r="M346" s="129"/>
      <c r="N346" s="130">
        <v>350</v>
      </c>
      <c r="O346" s="131">
        <v>0</v>
      </c>
      <c r="P346" s="132">
        <f t="shared" si="65"/>
        <v>350</v>
      </c>
      <c r="Q346" s="84"/>
      <c r="R346" s="84"/>
      <c r="S346" s="84"/>
      <c r="T346" s="84"/>
      <c r="U346" s="84"/>
      <c r="V346" s="84"/>
      <c r="W346" s="84"/>
      <c r="X346" s="84"/>
      <c r="Y346" s="84"/>
      <c r="Z346" s="84"/>
      <c r="AA346" s="84"/>
      <c r="AB346" s="84"/>
      <c r="AC346" s="84"/>
      <c r="AD346" s="84"/>
      <c r="AE346" s="84"/>
      <c r="AF346" s="84"/>
      <c r="AG346" s="84"/>
      <c r="AH346" s="84"/>
      <c r="AI346" s="84"/>
      <c r="AJ346" s="84"/>
      <c r="AK346" s="84"/>
      <c r="AL346" s="84"/>
      <c r="AM346" s="84"/>
      <c r="AN346" s="84"/>
      <c r="AO346" s="84"/>
      <c r="AP346" s="84"/>
      <c r="AQ346" s="84"/>
      <c r="AR346" s="84"/>
      <c r="AS346" s="84"/>
      <c r="AT346" s="84"/>
      <c r="AU346" s="84"/>
      <c r="AV346" s="84"/>
      <c r="AW346" s="84"/>
      <c r="AX346" s="84"/>
      <c r="AY346" s="84"/>
      <c r="AZ346" s="84"/>
      <c r="BA346" s="84"/>
      <c r="BB346" s="84"/>
      <c r="BC346" s="84"/>
      <c r="BD346" s="84"/>
      <c r="BE346" s="84"/>
      <c r="BF346" s="84"/>
      <c r="BG346" s="84"/>
      <c r="BH346" s="84"/>
      <c r="BI346" s="84"/>
      <c r="BJ346" s="84"/>
      <c r="BK346" s="84"/>
      <c r="BL346" s="84"/>
      <c r="BM346" s="84"/>
      <c r="BN346" s="84"/>
      <c r="BO346" s="84"/>
      <c r="BP346" s="84"/>
      <c r="BQ346" s="84"/>
      <c r="BR346" s="84"/>
      <c r="BS346" s="84"/>
      <c r="BT346" s="84"/>
      <c r="BU346" s="84"/>
      <c r="BV346" s="84"/>
      <c r="BW346" s="84"/>
      <c r="BX346" s="84"/>
      <c r="BY346" s="84"/>
      <c r="BZ346" s="84"/>
      <c r="CA346" s="84"/>
      <c r="CB346" s="84"/>
      <c r="CC346" s="84"/>
      <c r="CD346" s="84"/>
      <c r="CE346" s="84"/>
      <c r="CF346" s="84"/>
      <c r="CG346" s="84"/>
      <c r="CH346" s="84"/>
      <c r="CI346" s="84"/>
      <c r="CJ346" s="84"/>
      <c r="CK346" s="84"/>
      <c r="CL346" s="84"/>
      <c r="CM346" s="84"/>
      <c r="CN346" s="84"/>
      <c r="CO346" s="84"/>
      <c r="CP346" s="84"/>
      <c r="CQ346" s="84"/>
      <c r="CR346" s="84"/>
      <c r="CS346" s="84"/>
      <c r="CT346" s="84"/>
      <c r="CU346" s="84"/>
      <c r="CV346" s="84"/>
      <c r="CW346" s="84"/>
      <c r="CX346" s="84"/>
      <c r="CY346" s="84"/>
      <c r="CZ346" s="84"/>
      <c r="DA346" s="84"/>
      <c r="DB346" s="84"/>
      <c r="DC346" s="84"/>
      <c r="DD346" s="84"/>
      <c r="DE346" s="84"/>
      <c r="DF346" s="84"/>
      <c r="DG346" s="84"/>
      <c r="DH346" s="84"/>
      <c r="DI346" s="84"/>
      <c r="DJ346" s="84"/>
      <c r="DK346" s="84"/>
      <c r="DL346" s="84"/>
      <c r="DM346" s="84"/>
      <c r="DN346" s="84"/>
      <c r="DO346" s="84"/>
      <c r="DP346" s="84"/>
      <c r="DQ346" s="84"/>
      <c r="DR346" s="84"/>
      <c r="DS346" s="84"/>
      <c r="DT346" s="84"/>
      <c r="DU346" s="84"/>
      <c r="DV346" s="84"/>
      <c r="DW346" s="84"/>
      <c r="DX346" s="84"/>
      <c r="DY346" s="84"/>
      <c r="DZ346" s="84"/>
      <c r="EA346" s="84"/>
      <c r="EB346" s="84"/>
      <c r="EC346" s="84"/>
    </row>
    <row r="347" spans="1:133" s="7" customFormat="1" ht="15.75">
      <c r="A347" s="108"/>
      <c r="B347" s="109" t="s">
        <v>1626</v>
      </c>
      <c r="C347" s="110" t="s">
        <v>1627</v>
      </c>
      <c r="D347" s="104">
        <v>700</v>
      </c>
      <c r="E347" s="105">
        <v>0</v>
      </c>
      <c r="F347" s="105">
        <f>D347</f>
        <v>700</v>
      </c>
      <c r="G347" s="108"/>
      <c r="H347" s="107" t="s">
        <v>1709</v>
      </c>
      <c r="I347" s="106"/>
      <c r="J347" s="106"/>
      <c r="K347" s="106"/>
      <c r="L347" s="129"/>
      <c r="M347" s="129"/>
      <c r="N347" s="130"/>
      <c r="O347" s="131"/>
      <c r="P347" s="132"/>
      <c r="Q347" s="84"/>
      <c r="R347" s="84"/>
      <c r="S347" s="84"/>
      <c r="T347" s="84"/>
      <c r="U347" s="84"/>
      <c r="V347" s="84"/>
      <c r="W347" s="84"/>
      <c r="X347" s="84"/>
      <c r="Y347" s="84"/>
      <c r="Z347" s="84"/>
      <c r="AA347" s="84"/>
      <c r="AB347" s="84"/>
      <c r="AC347" s="84"/>
      <c r="AD347" s="84"/>
      <c r="AE347" s="84"/>
      <c r="AF347" s="84"/>
      <c r="AG347" s="84"/>
      <c r="AH347" s="84"/>
      <c r="AI347" s="84"/>
      <c r="AJ347" s="84"/>
      <c r="AK347" s="84"/>
      <c r="AL347" s="84"/>
      <c r="AM347" s="84"/>
      <c r="AN347" s="84"/>
      <c r="AO347" s="84"/>
      <c r="AP347" s="84"/>
      <c r="AQ347" s="84"/>
      <c r="AR347" s="84"/>
      <c r="AS347" s="84"/>
      <c r="AT347" s="84"/>
      <c r="AU347" s="84"/>
      <c r="AV347" s="84"/>
      <c r="AW347" s="84"/>
      <c r="AX347" s="84"/>
      <c r="AY347" s="84"/>
      <c r="AZ347" s="84"/>
      <c r="BA347" s="84"/>
      <c r="BB347" s="84"/>
      <c r="BC347" s="84"/>
      <c r="BD347" s="84"/>
      <c r="BE347" s="84"/>
      <c r="BF347" s="84"/>
      <c r="BG347" s="84"/>
      <c r="BH347" s="84"/>
      <c r="BI347" s="84"/>
      <c r="BJ347" s="84"/>
      <c r="BK347" s="84"/>
      <c r="BL347" s="84"/>
      <c r="BM347" s="84"/>
      <c r="BN347" s="84"/>
      <c r="BO347" s="84"/>
      <c r="BP347" s="84"/>
      <c r="BQ347" s="84"/>
      <c r="BR347" s="84"/>
      <c r="BS347" s="84"/>
      <c r="BT347" s="84"/>
      <c r="BU347" s="84"/>
      <c r="BV347" s="84"/>
      <c r="BW347" s="84"/>
      <c r="BX347" s="84"/>
      <c r="BY347" s="84"/>
      <c r="BZ347" s="84"/>
      <c r="CA347" s="84"/>
      <c r="CB347" s="84"/>
      <c r="CC347" s="84"/>
      <c r="CD347" s="84"/>
      <c r="CE347" s="84"/>
      <c r="CF347" s="84"/>
      <c r="CG347" s="84"/>
      <c r="CH347" s="84"/>
      <c r="CI347" s="84"/>
      <c r="CJ347" s="84"/>
      <c r="CK347" s="84"/>
      <c r="CL347" s="84"/>
      <c r="CM347" s="84"/>
      <c r="CN347" s="84"/>
      <c r="CO347" s="84"/>
      <c r="CP347" s="84"/>
      <c r="CQ347" s="84"/>
      <c r="CR347" s="84"/>
      <c r="CS347" s="84"/>
      <c r="CT347" s="84"/>
      <c r="CU347" s="84"/>
      <c r="CV347" s="84"/>
      <c r="CW347" s="84"/>
      <c r="CX347" s="84"/>
      <c r="CY347" s="84"/>
      <c r="CZ347" s="84"/>
      <c r="DA347" s="84"/>
      <c r="DB347" s="84"/>
      <c r="DC347" s="84"/>
      <c r="DD347" s="84"/>
      <c r="DE347" s="84"/>
      <c r="DF347" s="84"/>
      <c r="DG347" s="84"/>
      <c r="DH347" s="84"/>
      <c r="DI347" s="84"/>
      <c r="DJ347" s="84"/>
      <c r="DK347" s="84"/>
      <c r="DL347" s="84"/>
      <c r="DM347" s="84"/>
      <c r="DN347" s="84"/>
      <c r="DO347" s="84"/>
      <c r="DP347" s="84"/>
      <c r="DQ347" s="84"/>
      <c r="DR347" s="84"/>
      <c r="DS347" s="84"/>
      <c r="DT347" s="84"/>
      <c r="DU347" s="84"/>
      <c r="DV347" s="84"/>
      <c r="DW347" s="84"/>
      <c r="DX347" s="84"/>
      <c r="DY347" s="84"/>
      <c r="DZ347" s="84"/>
      <c r="EA347" s="84"/>
      <c r="EB347" s="84"/>
      <c r="EC347" s="84"/>
    </row>
    <row r="348" spans="1:133" ht="15" customHeight="1">
      <c r="A348" s="108">
        <v>311</v>
      </c>
      <c r="B348" s="102"/>
      <c r="C348" s="103" t="s">
        <v>1630</v>
      </c>
      <c r="D348" s="104"/>
      <c r="E348" s="105"/>
      <c r="F348" s="105"/>
      <c r="G348" s="112" t="s">
        <v>1712</v>
      </c>
      <c r="H348" s="110" t="s">
        <v>1713</v>
      </c>
      <c r="I348" s="106">
        <v>9000</v>
      </c>
      <c r="J348" s="106">
        <v>0</v>
      </c>
      <c r="K348" s="106">
        <f>I348+J348</f>
        <v>9000</v>
      </c>
      <c r="L348" s="129"/>
      <c r="M348" s="129"/>
      <c r="N348" s="130">
        <v>9000</v>
      </c>
      <c r="O348" s="131">
        <v>0</v>
      </c>
      <c r="P348" s="132">
        <f t="shared" ref="P348:P349" si="69">O348+N348</f>
        <v>9000</v>
      </c>
    </row>
    <row r="349" spans="1:133">
      <c r="A349" s="31">
        <v>312</v>
      </c>
      <c r="B349" s="27"/>
      <c r="C349" s="28" t="s">
        <v>1708</v>
      </c>
      <c r="D349" s="179"/>
      <c r="E349" s="180"/>
      <c r="F349" s="180"/>
      <c r="G349" s="181" t="s">
        <v>1716</v>
      </c>
      <c r="H349" s="182" t="s">
        <v>1717</v>
      </c>
      <c r="I349" s="30">
        <v>370</v>
      </c>
      <c r="J349" s="30">
        <v>0</v>
      </c>
      <c r="K349" s="30">
        <f>I349+J349</f>
        <v>370</v>
      </c>
      <c r="L349" s="30"/>
      <c r="M349" s="30"/>
      <c r="N349" s="130">
        <v>370</v>
      </c>
      <c r="O349" s="131">
        <v>0</v>
      </c>
      <c r="P349" s="132">
        <f t="shared" si="69"/>
        <v>370</v>
      </c>
      <c r="Q349" s="84"/>
      <c r="R349" s="84"/>
      <c r="S349" s="84"/>
      <c r="T349" s="84"/>
      <c r="U349" s="84"/>
      <c r="V349" s="84"/>
      <c r="W349" s="84"/>
      <c r="X349" s="84"/>
      <c r="Y349" s="84"/>
      <c r="Z349" s="84"/>
      <c r="AA349" s="84"/>
      <c r="AB349" s="84"/>
      <c r="AC349" s="84"/>
      <c r="AD349" s="84"/>
      <c r="AE349" s="84"/>
      <c r="AF349" s="84"/>
      <c r="AG349" s="84"/>
      <c r="AH349" s="84"/>
      <c r="AI349" s="84"/>
      <c r="AJ349" s="84"/>
      <c r="AK349" s="84"/>
      <c r="AL349" s="84"/>
      <c r="AM349" s="84"/>
      <c r="AN349" s="84"/>
      <c r="AO349" s="84"/>
      <c r="AP349" s="84"/>
      <c r="AQ349" s="84"/>
      <c r="AR349" s="84"/>
      <c r="AS349" s="84"/>
      <c r="AT349" s="84"/>
      <c r="AU349" s="84"/>
      <c r="AV349" s="84"/>
      <c r="AW349" s="84"/>
      <c r="AX349" s="84"/>
      <c r="AY349" s="84"/>
      <c r="AZ349" s="84"/>
      <c r="BA349" s="84"/>
      <c r="BB349" s="84"/>
      <c r="BC349" s="84"/>
      <c r="BD349" s="84"/>
      <c r="BE349" s="84"/>
      <c r="BF349" s="84"/>
      <c r="BG349" s="84"/>
      <c r="BH349" s="84"/>
      <c r="BI349" s="84"/>
      <c r="BJ349" s="84"/>
      <c r="BK349" s="84"/>
      <c r="BL349" s="84"/>
      <c r="BM349" s="84"/>
      <c r="BN349" s="84"/>
      <c r="BO349" s="84"/>
      <c r="BP349" s="84"/>
      <c r="BQ349" s="84"/>
      <c r="BR349" s="84"/>
      <c r="BS349" s="84"/>
      <c r="BT349" s="84"/>
      <c r="BU349" s="84"/>
      <c r="BV349" s="84"/>
      <c r="BW349" s="84"/>
      <c r="BX349" s="84"/>
      <c r="BY349" s="84"/>
      <c r="BZ349" s="84"/>
      <c r="CA349" s="84"/>
      <c r="CB349" s="84"/>
      <c r="CC349" s="84"/>
      <c r="CD349" s="84"/>
      <c r="CE349" s="84"/>
      <c r="CF349" s="84"/>
      <c r="CG349" s="84"/>
      <c r="CH349" s="84"/>
      <c r="CI349" s="84"/>
      <c r="CJ349" s="84"/>
      <c r="CK349" s="84"/>
      <c r="CL349" s="84"/>
      <c r="CM349" s="84"/>
      <c r="CN349" s="84"/>
      <c r="CO349" s="84"/>
      <c r="CP349" s="84"/>
      <c r="CQ349" s="84"/>
      <c r="CR349" s="84"/>
      <c r="CS349" s="84"/>
      <c r="CT349" s="84"/>
      <c r="CU349" s="84"/>
      <c r="CV349" s="84"/>
      <c r="CW349" s="84"/>
      <c r="CX349" s="84"/>
      <c r="CY349" s="84"/>
      <c r="CZ349" s="84"/>
      <c r="DA349" s="84"/>
      <c r="DB349" s="84"/>
      <c r="DC349" s="84"/>
      <c r="DD349" s="84"/>
      <c r="DE349" s="84"/>
      <c r="DF349" s="84"/>
      <c r="DG349" s="84"/>
      <c r="DH349" s="84"/>
      <c r="DI349" s="84"/>
      <c r="DJ349" s="84"/>
      <c r="DK349" s="84"/>
      <c r="DL349" s="84"/>
      <c r="DM349" s="84"/>
      <c r="DN349" s="84"/>
      <c r="DO349" s="84"/>
      <c r="DP349" s="84"/>
      <c r="DQ349" s="84"/>
      <c r="DR349" s="84"/>
      <c r="DS349" s="84"/>
      <c r="DT349" s="84"/>
      <c r="DU349" s="84"/>
      <c r="DV349" s="84"/>
      <c r="DW349" s="84"/>
      <c r="DX349" s="84"/>
      <c r="DY349" s="84"/>
      <c r="DZ349" s="84"/>
      <c r="EA349" s="84"/>
      <c r="EB349" s="84"/>
      <c r="EC349" s="84"/>
    </row>
    <row r="350" spans="1:133" ht="16.899999999999999" customHeight="1">
      <c r="A350" s="108"/>
      <c r="B350" s="109" t="s">
        <v>1710</v>
      </c>
      <c r="C350" s="110" t="s">
        <v>1711</v>
      </c>
      <c r="D350" s="104">
        <v>200</v>
      </c>
      <c r="E350" s="105">
        <v>0</v>
      </c>
      <c r="F350" s="105">
        <f t="shared" ref="F350:F352" si="70">D350</f>
        <v>200</v>
      </c>
      <c r="G350" s="108"/>
      <c r="H350" s="107" t="s">
        <v>1630</v>
      </c>
      <c r="I350" s="106"/>
      <c r="J350" s="106"/>
      <c r="K350" s="106"/>
      <c r="L350" s="129"/>
      <c r="M350" s="129"/>
      <c r="N350" s="130"/>
      <c r="O350" s="131"/>
      <c r="P350" s="132"/>
      <c r="Q350" s="84"/>
      <c r="R350" s="84"/>
      <c r="S350" s="84"/>
      <c r="T350" s="84"/>
      <c r="U350" s="84"/>
      <c r="V350" s="84"/>
      <c r="W350" s="84"/>
      <c r="X350" s="84"/>
      <c r="Y350" s="84"/>
      <c r="Z350" s="84"/>
      <c r="AA350" s="84"/>
      <c r="AB350" s="84"/>
      <c r="AC350" s="84"/>
      <c r="AD350" s="84"/>
      <c r="AE350" s="84"/>
      <c r="AF350" s="84"/>
      <c r="AG350" s="84"/>
      <c r="AH350" s="84"/>
      <c r="AI350" s="84"/>
      <c r="AJ350" s="84"/>
      <c r="AK350" s="84"/>
      <c r="AL350" s="84"/>
      <c r="AM350" s="84"/>
      <c r="AN350" s="84"/>
      <c r="AO350" s="84"/>
      <c r="AP350" s="84"/>
      <c r="AQ350" s="84"/>
      <c r="AR350" s="84"/>
      <c r="AS350" s="84"/>
      <c r="AT350" s="84"/>
      <c r="AU350" s="84"/>
      <c r="AV350" s="84"/>
      <c r="AW350" s="84"/>
      <c r="AX350" s="84"/>
      <c r="AY350" s="84"/>
      <c r="AZ350" s="84"/>
      <c r="BA350" s="84"/>
      <c r="BB350" s="84"/>
      <c r="BC350" s="84"/>
      <c r="BD350" s="84"/>
      <c r="BE350" s="84"/>
      <c r="BF350" s="84"/>
      <c r="BG350" s="84"/>
      <c r="BH350" s="84"/>
      <c r="BI350" s="84"/>
      <c r="BJ350" s="84"/>
      <c r="BK350" s="84"/>
      <c r="BL350" s="84"/>
      <c r="BM350" s="84"/>
      <c r="BN350" s="84"/>
      <c r="BO350" s="84"/>
      <c r="BP350" s="84"/>
      <c r="BQ350" s="84"/>
      <c r="BR350" s="84"/>
      <c r="BS350" s="84"/>
      <c r="BT350" s="84"/>
      <c r="BU350" s="84"/>
      <c r="BV350" s="84"/>
      <c r="BW350" s="84"/>
      <c r="BX350" s="84"/>
      <c r="BY350" s="84"/>
      <c r="BZ350" s="84"/>
      <c r="CA350" s="84"/>
      <c r="CB350" s="84"/>
      <c r="CC350" s="84"/>
      <c r="CD350" s="84"/>
      <c r="CE350" s="84"/>
      <c r="CF350" s="84"/>
      <c r="CG350" s="84"/>
      <c r="CH350" s="84"/>
      <c r="CI350" s="84"/>
      <c r="CJ350" s="84"/>
      <c r="CK350" s="84"/>
      <c r="CL350" s="84"/>
      <c r="CM350" s="84"/>
      <c r="CN350" s="84"/>
      <c r="CO350" s="84"/>
      <c r="CP350" s="84"/>
      <c r="CQ350" s="84"/>
      <c r="CR350" s="84"/>
      <c r="CS350" s="84"/>
      <c r="CT350" s="84"/>
      <c r="CU350" s="84"/>
      <c r="CV350" s="84"/>
      <c r="CW350" s="84"/>
      <c r="CX350" s="84"/>
      <c r="CY350" s="84"/>
      <c r="CZ350" s="84"/>
      <c r="DA350" s="84"/>
      <c r="DB350" s="84"/>
      <c r="DC350" s="84"/>
      <c r="DD350" s="84"/>
      <c r="DE350" s="84"/>
      <c r="DF350" s="84"/>
      <c r="DG350" s="84"/>
      <c r="DH350" s="84"/>
      <c r="DI350" s="84"/>
      <c r="DJ350" s="84"/>
      <c r="DK350" s="84"/>
      <c r="DL350" s="84"/>
      <c r="DM350" s="84"/>
      <c r="DN350" s="84"/>
      <c r="DO350" s="84"/>
      <c r="DP350" s="84"/>
      <c r="DQ350" s="84"/>
      <c r="DR350" s="84"/>
      <c r="DS350" s="84"/>
      <c r="DT350" s="84"/>
      <c r="DU350" s="84"/>
      <c r="DV350" s="84"/>
      <c r="DW350" s="84"/>
      <c r="DX350" s="84"/>
      <c r="DY350" s="84"/>
      <c r="DZ350" s="84"/>
      <c r="EA350" s="84"/>
      <c r="EB350" s="84"/>
      <c r="EC350" s="84"/>
    </row>
    <row r="351" spans="1:133" s="7" customFormat="1" ht="15.75">
      <c r="A351" s="159"/>
      <c r="B351" s="183" t="s">
        <v>1714</v>
      </c>
      <c r="C351" s="160" t="s">
        <v>1715</v>
      </c>
      <c r="D351" s="161">
        <v>300</v>
      </c>
      <c r="E351" s="162">
        <v>0</v>
      </c>
      <c r="F351" s="162">
        <f t="shared" si="70"/>
        <v>300</v>
      </c>
      <c r="G351" s="102"/>
      <c r="H351" s="107" t="s">
        <v>1708</v>
      </c>
      <c r="I351" s="188"/>
      <c r="J351" s="188"/>
      <c r="K351" s="188"/>
      <c r="L351" s="129"/>
      <c r="M351" s="129"/>
      <c r="N351" s="130"/>
      <c r="O351" s="131"/>
      <c r="P351" s="132"/>
      <c r="Q351" s="84"/>
      <c r="R351" s="84"/>
      <c r="S351" s="84"/>
      <c r="T351" s="84"/>
      <c r="U351" s="84"/>
      <c r="V351" s="84"/>
      <c r="W351" s="84"/>
      <c r="X351" s="84"/>
      <c r="Y351" s="84"/>
      <c r="Z351" s="84"/>
      <c r="AA351" s="84"/>
      <c r="AB351" s="84"/>
      <c r="AC351" s="84"/>
      <c r="AD351" s="84"/>
      <c r="AE351" s="84"/>
      <c r="AF351" s="84"/>
      <c r="AG351" s="84"/>
      <c r="AH351" s="84"/>
      <c r="AI351" s="84"/>
      <c r="AJ351" s="84"/>
      <c r="AK351" s="84"/>
      <c r="AL351" s="84"/>
      <c r="AM351" s="84"/>
      <c r="AN351" s="84"/>
      <c r="AO351" s="84"/>
      <c r="AP351" s="84"/>
      <c r="AQ351" s="84"/>
      <c r="AR351" s="84"/>
      <c r="AS351" s="84"/>
      <c r="AT351" s="84"/>
      <c r="AU351" s="84"/>
      <c r="AV351" s="84"/>
      <c r="AW351" s="84"/>
      <c r="AX351" s="84"/>
      <c r="AY351" s="84"/>
      <c r="AZ351" s="84"/>
      <c r="BA351" s="84"/>
      <c r="BB351" s="84"/>
      <c r="BC351" s="84"/>
      <c r="BD351" s="84"/>
      <c r="BE351" s="84"/>
      <c r="BF351" s="84"/>
      <c r="BG351" s="84"/>
      <c r="BH351" s="84"/>
      <c r="BI351" s="84"/>
      <c r="BJ351" s="84"/>
      <c r="BK351" s="84"/>
      <c r="BL351" s="84"/>
      <c r="BM351" s="84"/>
      <c r="BN351" s="84"/>
      <c r="BO351" s="84"/>
      <c r="BP351" s="84"/>
      <c r="BQ351" s="84"/>
      <c r="BR351" s="84"/>
      <c r="BS351" s="84"/>
      <c r="BT351" s="84"/>
      <c r="BU351" s="84"/>
      <c r="BV351" s="84"/>
      <c r="BW351" s="84"/>
      <c r="BX351" s="84"/>
      <c r="BY351" s="84"/>
      <c r="BZ351" s="84"/>
      <c r="CA351" s="84"/>
      <c r="CB351" s="84"/>
      <c r="CC351" s="84"/>
      <c r="CD351" s="84"/>
      <c r="CE351" s="84"/>
      <c r="CF351" s="84"/>
      <c r="CG351" s="84"/>
      <c r="CH351" s="84"/>
      <c r="CI351" s="84"/>
      <c r="CJ351" s="84"/>
      <c r="CK351" s="84"/>
      <c r="CL351" s="84"/>
      <c r="CM351" s="84"/>
      <c r="CN351" s="84"/>
      <c r="CO351" s="84"/>
      <c r="CP351" s="84"/>
      <c r="CQ351" s="84"/>
      <c r="CR351" s="84"/>
      <c r="CS351" s="84"/>
      <c r="CT351" s="84"/>
      <c r="CU351" s="84"/>
      <c r="CV351" s="84"/>
      <c r="CW351" s="84"/>
      <c r="CX351" s="84"/>
      <c r="CY351" s="84"/>
      <c r="CZ351" s="84"/>
      <c r="DA351" s="84"/>
      <c r="DB351" s="84"/>
      <c r="DC351" s="84"/>
      <c r="DD351" s="84"/>
      <c r="DE351" s="84"/>
      <c r="DF351" s="84"/>
      <c r="DG351" s="84"/>
      <c r="DH351" s="84"/>
      <c r="DI351" s="84"/>
      <c r="DJ351" s="84"/>
      <c r="DK351" s="84"/>
      <c r="DL351" s="84"/>
      <c r="DM351" s="84"/>
      <c r="DN351" s="84"/>
      <c r="DO351" s="84"/>
      <c r="DP351" s="84"/>
      <c r="DQ351" s="84"/>
      <c r="DR351" s="84"/>
      <c r="DS351" s="84"/>
      <c r="DT351" s="84"/>
      <c r="DU351" s="84"/>
      <c r="DV351" s="84"/>
      <c r="DW351" s="84"/>
      <c r="DX351" s="84"/>
      <c r="DY351" s="84"/>
      <c r="DZ351" s="84"/>
      <c r="EA351" s="84"/>
      <c r="EB351" s="84"/>
      <c r="EC351" s="84"/>
    </row>
    <row r="352" spans="1:133" s="7" customFormat="1">
      <c r="A352" s="159">
        <f>A349+1</f>
        <v>313</v>
      </c>
      <c r="B352" s="183" t="s">
        <v>1723</v>
      </c>
      <c r="C352" s="160" t="s">
        <v>3099</v>
      </c>
      <c r="D352" s="161">
        <v>350</v>
      </c>
      <c r="E352" s="162">
        <v>0</v>
      </c>
      <c r="F352" s="162">
        <f t="shared" si="70"/>
        <v>350</v>
      </c>
      <c r="G352" s="164" t="s">
        <v>1710</v>
      </c>
      <c r="H352" s="129" t="s">
        <v>1719</v>
      </c>
      <c r="I352" s="129">
        <v>500</v>
      </c>
      <c r="J352" s="129">
        <v>0</v>
      </c>
      <c r="K352" s="129">
        <f t="shared" ref="K352:K358" si="71">I352+J352</f>
        <v>500</v>
      </c>
      <c r="L352" s="129"/>
      <c r="M352" s="129"/>
      <c r="N352" s="130">
        <v>500</v>
      </c>
      <c r="O352" s="131">
        <v>0</v>
      </c>
      <c r="P352" s="132">
        <f t="shared" ref="P352:P358" si="72">O352+N352</f>
        <v>500</v>
      </c>
      <c r="Q352" s="84"/>
      <c r="R352" s="84"/>
      <c r="S352" s="84"/>
      <c r="T352" s="84"/>
      <c r="U352" s="84"/>
      <c r="V352" s="84"/>
      <c r="W352" s="84"/>
      <c r="X352" s="84"/>
      <c r="Y352" s="84"/>
      <c r="Z352" s="84"/>
      <c r="AA352" s="84"/>
      <c r="AB352" s="84"/>
      <c r="AC352" s="84"/>
      <c r="AD352" s="84"/>
      <c r="AE352" s="84"/>
      <c r="AF352" s="84"/>
      <c r="AG352" s="84"/>
      <c r="AH352" s="84"/>
      <c r="AI352" s="84"/>
      <c r="AJ352" s="84"/>
      <c r="AK352" s="84"/>
      <c r="AL352" s="84"/>
      <c r="AM352" s="84"/>
      <c r="AN352" s="84"/>
      <c r="AO352" s="84"/>
      <c r="AP352" s="84"/>
      <c r="AQ352" s="84"/>
      <c r="AR352" s="84"/>
      <c r="AS352" s="84"/>
      <c r="AT352" s="84"/>
      <c r="AU352" s="84"/>
      <c r="AV352" s="84"/>
      <c r="AW352" s="84"/>
      <c r="AX352" s="84"/>
      <c r="AY352" s="84"/>
      <c r="AZ352" s="84"/>
      <c r="BA352" s="84"/>
      <c r="BB352" s="84"/>
      <c r="BC352" s="84"/>
      <c r="BD352" s="84"/>
      <c r="BE352" s="84"/>
      <c r="BF352" s="84"/>
      <c r="BG352" s="84"/>
      <c r="BH352" s="84"/>
      <c r="BI352" s="84"/>
      <c r="BJ352" s="84"/>
      <c r="BK352" s="84"/>
      <c r="BL352" s="84"/>
      <c r="BM352" s="84"/>
      <c r="BN352" s="84"/>
      <c r="BO352" s="84"/>
      <c r="BP352" s="84"/>
      <c r="BQ352" s="84"/>
      <c r="BR352" s="84"/>
      <c r="BS352" s="84"/>
      <c r="BT352" s="84"/>
      <c r="BU352" s="84"/>
      <c r="BV352" s="84"/>
      <c r="BW352" s="84"/>
      <c r="BX352" s="84"/>
      <c r="BY352" s="84"/>
      <c r="BZ352" s="84"/>
      <c r="CA352" s="84"/>
      <c r="CB352" s="84"/>
      <c r="CC352" s="84"/>
      <c r="CD352" s="84"/>
      <c r="CE352" s="84"/>
      <c r="CF352" s="84"/>
      <c r="CG352" s="84"/>
      <c r="CH352" s="84"/>
      <c r="CI352" s="84"/>
      <c r="CJ352" s="84"/>
      <c r="CK352" s="84"/>
      <c r="CL352" s="84"/>
      <c r="CM352" s="84"/>
      <c r="CN352" s="84"/>
      <c r="CO352" s="84"/>
      <c r="CP352" s="84"/>
      <c r="CQ352" s="84"/>
      <c r="CR352" s="84"/>
      <c r="CS352" s="84"/>
      <c r="CT352" s="84"/>
      <c r="CU352" s="84"/>
      <c r="CV352" s="84"/>
      <c r="CW352" s="84"/>
      <c r="CX352" s="84"/>
      <c r="CY352" s="84"/>
      <c r="CZ352" s="84"/>
      <c r="DA352" s="84"/>
      <c r="DB352" s="84"/>
      <c r="DC352" s="84"/>
      <c r="DD352" s="84"/>
      <c r="DE352" s="84"/>
      <c r="DF352" s="84"/>
      <c r="DG352" s="84"/>
      <c r="DH352" s="84"/>
      <c r="DI352" s="84"/>
      <c r="DJ352" s="84"/>
      <c r="DK352" s="84"/>
      <c r="DL352" s="84"/>
      <c r="DM352" s="84"/>
      <c r="DN352" s="84"/>
      <c r="DO352" s="84"/>
      <c r="DP352" s="84"/>
      <c r="DQ352" s="84"/>
      <c r="DR352" s="84"/>
      <c r="DS352" s="84"/>
      <c r="DT352" s="84"/>
      <c r="DU352" s="84"/>
      <c r="DV352" s="84"/>
      <c r="DW352" s="84"/>
      <c r="DX352" s="84"/>
      <c r="DY352" s="84"/>
      <c r="DZ352" s="84"/>
      <c r="EA352" s="84"/>
      <c r="EB352" s="84"/>
      <c r="EC352" s="84"/>
    </row>
    <row r="353" spans="1:133" s="7" customFormat="1" ht="16.5" customHeight="1">
      <c r="A353" s="159">
        <f>A352+1</f>
        <v>314</v>
      </c>
      <c r="B353" s="183"/>
      <c r="C353" s="160"/>
      <c r="D353" s="161"/>
      <c r="E353" s="162"/>
      <c r="F353" s="162"/>
      <c r="G353" s="164" t="s">
        <v>1720</v>
      </c>
      <c r="H353" s="129" t="s">
        <v>1721</v>
      </c>
      <c r="I353" s="129">
        <v>250</v>
      </c>
      <c r="J353" s="129">
        <v>0</v>
      </c>
      <c r="K353" s="129">
        <f t="shared" si="71"/>
        <v>250</v>
      </c>
      <c r="L353" s="129"/>
      <c r="M353" s="129"/>
      <c r="N353" s="130">
        <v>250</v>
      </c>
      <c r="O353" s="131">
        <v>0</v>
      </c>
      <c r="P353" s="132">
        <f t="shared" si="72"/>
        <v>250</v>
      </c>
      <c r="Q353" s="84"/>
      <c r="R353" s="84"/>
      <c r="S353" s="84"/>
      <c r="T353" s="84"/>
      <c r="U353" s="84"/>
      <c r="V353" s="84"/>
      <c r="W353" s="84"/>
      <c r="X353" s="84"/>
      <c r="Y353" s="84"/>
      <c r="Z353" s="84"/>
      <c r="AA353" s="84"/>
      <c r="AB353" s="84"/>
      <c r="AC353" s="84"/>
      <c r="AD353" s="84"/>
      <c r="AE353" s="84"/>
      <c r="AF353" s="84"/>
      <c r="AG353" s="84"/>
      <c r="AH353" s="84"/>
      <c r="AI353" s="84"/>
      <c r="AJ353" s="84"/>
      <c r="AK353" s="84"/>
      <c r="AL353" s="84"/>
      <c r="AM353" s="84"/>
      <c r="AN353" s="84"/>
      <c r="AO353" s="84"/>
      <c r="AP353" s="84"/>
      <c r="AQ353" s="84"/>
      <c r="AR353" s="84"/>
      <c r="AS353" s="84"/>
      <c r="AT353" s="84"/>
      <c r="AU353" s="84"/>
      <c r="AV353" s="84"/>
      <c r="AW353" s="84"/>
      <c r="AX353" s="84"/>
      <c r="AY353" s="84"/>
      <c r="AZ353" s="84"/>
      <c r="BA353" s="84"/>
      <c r="BB353" s="84"/>
      <c r="BC353" s="84"/>
      <c r="BD353" s="84"/>
      <c r="BE353" s="84"/>
      <c r="BF353" s="84"/>
      <c r="BG353" s="84"/>
      <c r="BH353" s="84"/>
      <c r="BI353" s="84"/>
      <c r="BJ353" s="84"/>
      <c r="BK353" s="84"/>
      <c r="BL353" s="84"/>
      <c r="BM353" s="84"/>
      <c r="BN353" s="84"/>
      <c r="BO353" s="84"/>
      <c r="BP353" s="84"/>
      <c r="BQ353" s="84"/>
      <c r="BR353" s="84"/>
      <c r="BS353" s="84"/>
      <c r="BT353" s="84"/>
      <c r="BU353" s="84"/>
      <c r="BV353" s="84"/>
      <c r="BW353" s="84"/>
      <c r="BX353" s="84"/>
      <c r="BY353" s="84"/>
      <c r="BZ353" s="84"/>
      <c r="CA353" s="84"/>
      <c r="CB353" s="84"/>
      <c r="CC353" s="84"/>
      <c r="CD353" s="84"/>
      <c r="CE353" s="84"/>
      <c r="CF353" s="84"/>
      <c r="CG353" s="84"/>
      <c r="CH353" s="84"/>
      <c r="CI353" s="84"/>
      <c r="CJ353" s="84"/>
      <c r="CK353" s="84"/>
      <c r="CL353" s="84"/>
      <c r="CM353" s="84"/>
      <c r="CN353" s="84"/>
      <c r="CO353" s="84"/>
      <c r="CP353" s="84"/>
      <c r="CQ353" s="84"/>
      <c r="CR353" s="84"/>
      <c r="CS353" s="84"/>
      <c r="CT353" s="84"/>
      <c r="CU353" s="84"/>
      <c r="CV353" s="84"/>
      <c r="CW353" s="84"/>
      <c r="CX353" s="84"/>
      <c r="CY353" s="84"/>
      <c r="CZ353" s="84"/>
      <c r="DA353" s="84"/>
      <c r="DB353" s="84"/>
      <c r="DC353" s="84"/>
      <c r="DD353" s="84"/>
      <c r="DE353" s="84"/>
      <c r="DF353" s="84"/>
      <c r="DG353" s="84"/>
      <c r="DH353" s="84"/>
      <c r="DI353" s="84"/>
      <c r="DJ353" s="84"/>
      <c r="DK353" s="84"/>
      <c r="DL353" s="84"/>
      <c r="DM353" s="84"/>
      <c r="DN353" s="84"/>
      <c r="DO353" s="84"/>
      <c r="DP353" s="84"/>
      <c r="DQ353" s="84"/>
      <c r="DR353" s="84"/>
      <c r="DS353" s="84"/>
      <c r="DT353" s="84"/>
      <c r="DU353" s="84"/>
      <c r="DV353" s="84"/>
      <c r="DW353" s="84"/>
      <c r="DX353" s="84"/>
      <c r="DY353" s="84"/>
      <c r="DZ353" s="84"/>
      <c r="EA353" s="84"/>
      <c r="EB353" s="84"/>
      <c r="EC353" s="84"/>
    </row>
    <row r="354" spans="1:133" s="7" customFormat="1" ht="15" customHeight="1">
      <c r="A354" s="159">
        <f t="shared" ref="A354:F358" si="73">A353+1</f>
        <v>315</v>
      </c>
      <c r="B354" s="159">
        <f t="shared" si="73"/>
        <v>1</v>
      </c>
      <c r="C354" s="159">
        <f t="shared" si="73"/>
        <v>1</v>
      </c>
      <c r="D354" s="159">
        <f t="shared" si="73"/>
        <v>1</v>
      </c>
      <c r="E354" s="159">
        <f t="shared" si="73"/>
        <v>1</v>
      </c>
      <c r="F354" s="159">
        <f t="shared" si="73"/>
        <v>1</v>
      </c>
      <c r="G354" s="176" t="s">
        <v>1714</v>
      </c>
      <c r="H354" s="110" t="s">
        <v>1722</v>
      </c>
      <c r="I354" s="106">
        <v>250</v>
      </c>
      <c r="J354" s="106">
        <v>0</v>
      </c>
      <c r="K354" s="106">
        <f t="shared" si="71"/>
        <v>250</v>
      </c>
      <c r="L354" s="129"/>
      <c r="M354" s="129"/>
      <c r="N354" s="130">
        <v>250</v>
      </c>
      <c r="O354" s="131">
        <v>0</v>
      </c>
      <c r="P354" s="132">
        <f t="shared" si="72"/>
        <v>250</v>
      </c>
      <c r="Q354" s="84"/>
      <c r="R354" s="84"/>
      <c r="S354" s="84"/>
      <c r="T354" s="84"/>
      <c r="U354" s="84"/>
      <c r="V354" s="84"/>
      <c r="W354" s="84"/>
      <c r="X354" s="84"/>
      <c r="Y354" s="84"/>
      <c r="Z354" s="84"/>
      <c r="AA354" s="84"/>
      <c r="AB354" s="84"/>
      <c r="AC354" s="84"/>
      <c r="AD354" s="84"/>
      <c r="AE354" s="84"/>
      <c r="AF354" s="84"/>
      <c r="AG354" s="84"/>
      <c r="AH354" s="84"/>
      <c r="AI354" s="84"/>
      <c r="AJ354" s="84"/>
      <c r="AK354" s="84"/>
      <c r="AL354" s="84"/>
      <c r="AM354" s="84"/>
      <c r="AN354" s="84"/>
      <c r="AO354" s="84"/>
      <c r="AP354" s="84"/>
      <c r="AQ354" s="84"/>
      <c r="AR354" s="84"/>
      <c r="AS354" s="84"/>
      <c r="AT354" s="84"/>
      <c r="AU354" s="84"/>
      <c r="AV354" s="84"/>
      <c r="AW354" s="84"/>
      <c r="AX354" s="84"/>
      <c r="AY354" s="84"/>
      <c r="AZ354" s="84"/>
      <c r="BA354" s="84"/>
      <c r="BB354" s="84"/>
      <c r="BC354" s="84"/>
      <c r="BD354" s="84"/>
      <c r="BE354" s="84"/>
      <c r="BF354" s="84"/>
      <c r="BG354" s="84"/>
      <c r="BH354" s="84"/>
      <c r="BI354" s="84"/>
      <c r="BJ354" s="84"/>
      <c r="BK354" s="84"/>
      <c r="BL354" s="84"/>
      <c r="BM354" s="84"/>
      <c r="BN354" s="84"/>
      <c r="BO354" s="84"/>
      <c r="BP354" s="84"/>
      <c r="BQ354" s="84"/>
      <c r="BR354" s="84"/>
      <c r="BS354" s="84"/>
      <c r="BT354" s="84"/>
      <c r="BU354" s="84"/>
      <c r="BV354" s="84"/>
      <c r="BW354" s="84"/>
      <c r="BX354" s="84"/>
      <c r="BY354" s="84"/>
      <c r="BZ354" s="84"/>
      <c r="CA354" s="84"/>
      <c r="CB354" s="84"/>
      <c r="CC354" s="84"/>
      <c r="CD354" s="84"/>
      <c r="CE354" s="84"/>
      <c r="CF354" s="84"/>
      <c r="CG354" s="84"/>
      <c r="CH354" s="84"/>
      <c r="CI354" s="84"/>
      <c r="CJ354" s="84"/>
      <c r="CK354" s="84"/>
      <c r="CL354" s="84"/>
      <c r="CM354" s="84"/>
      <c r="CN354" s="84"/>
      <c r="CO354" s="84"/>
      <c r="CP354" s="84"/>
      <c r="CQ354" s="84"/>
      <c r="CR354" s="84"/>
      <c r="CS354" s="84"/>
      <c r="CT354" s="84"/>
      <c r="CU354" s="84"/>
      <c r="CV354" s="84"/>
      <c r="CW354" s="84"/>
      <c r="CX354" s="84"/>
      <c r="CY354" s="84"/>
      <c r="CZ354" s="84"/>
      <c r="DA354" s="84"/>
      <c r="DB354" s="84"/>
      <c r="DC354" s="84"/>
      <c r="DD354" s="84"/>
      <c r="DE354" s="84"/>
      <c r="DF354" s="84"/>
      <c r="DG354" s="84"/>
      <c r="DH354" s="84"/>
      <c r="DI354" s="84"/>
      <c r="DJ354" s="84"/>
      <c r="DK354" s="84"/>
      <c r="DL354" s="84"/>
      <c r="DM354" s="84"/>
      <c r="DN354" s="84"/>
      <c r="DO354" s="84"/>
      <c r="DP354" s="84"/>
      <c r="DQ354" s="84"/>
      <c r="DR354" s="84"/>
      <c r="DS354" s="84"/>
      <c r="DT354" s="84"/>
      <c r="DU354" s="84"/>
      <c r="DV354" s="84"/>
      <c r="DW354" s="84"/>
      <c r="DX354" s="84"/>
      <c r="DY354" s="84"/>
      <c r="DZ354" s="84"/>
      <c r="EA354" s="84"/>
      <c r="EB354" s="84"/>
      <c r="EC354" s="84"/>
    </row>
    <row r="355" spans="1:133" s="7" customFormat="1">
      <c r="A355" s="159">
        <f t="shared" si="73"/>
        <v>316</v>
      </c>
      <c r="B355" s="159">
        <f t="shared" si="73"/>
        <v>2</v>
      </c>
      <c r="C355" s="159">
        <f t="shared" si="73"/>
        <v>2</v>
      </c>
      <c r="D355" s="159">
        <f t="shared" si="73"/>
        <v>2</v>
      </c>
      <c r="E355" s="159">
        <f t="shared" si="73"/>
        <v>2</v>
      </c>
      <c r="F355" s="159">
        <f t="shared" si="73"/>
        <v>2</v>
      </c>
      <c r="G355" s="176" t="s">
        <v>1723</v>
      </c>
      <c r="H355" s="110" t="s">
        <v>1724</v>
      </c>
      <c r="I355" s="106">
        <v>500</v>
      </c>
      <c r="J355" s="106">
        <v>0</v>
      </c>
      <c r="K355" s="106">
        <f t="shared" si="71"/>
        <v>500</v>
      </c>
      <c r="L355" s="129"/>
      <c r="M355" s="129"/>
      <c r="N355" s="130">
        <v>500</v>
      </c>
      <c r="O355" s="131">
        <v>0</v>
      </c>
      <c r="P355" s="132">
        <f t="shared" si="72"/>
        <v>500</v>
      </c>
      <c r="Q355" s="84"/>
      <c r="R355" s="84"/>
      <c r="S355" s="84"/>
      <c r="T355" s="84"/>
      <c r="U355" s="84"/>
      <c r="V355" s="84"/>
      <c r="W355" s="84"/>
      <c r="X355" s="84"/>
      <c r="Y355" s="84"/>
      <c r="Z355" s="84"/>
      <c r="AA355" s="84"/>
      <c r="AB355" s="84"/>
      <c r="AC355" s="84"/>
      <c r="AD355" s="84"/>
      <c r="AE355" s="84"/>
      <c r="AF355" s="84"/>
      <c r="AG355" s="84"/>
      <c r="AH355" s="84"/>
      <c r="AI355" s="84"/>
      <c r="AJ355" s="84"/>
      <c r="AK355" s="84"/>
      <c r="AL355" s="84"/>
      <c r="AM355" s="84"/>
      <c r="AN355" s="84"/>
      <c r="AO355" s="84"/>
      <c r="AP355" s="84"/>
      <c r="AQ355" s="84"/>
      <c r="AR355" s="84"/>
      <c r="AS355" s="84"/>
      <c r="AT355" s="84"/>
      <c r="AU355" s="84"/>
      <c r="AV355" s="84"/>
      <c r="AW355" s="84"/>
      <c r="AX355" s="84"/>
      <c r="AY355" s="84"/>
      <c r="AZ355" s="84"/>
      <c r="BA355" s="84"/>
      <c r="BB355" s="84"/>
      <c r="BC355" s="84"/>
      <c r="BD355" s="84"/>
      <c r="BE355" s="84"/>
      <c r="BF355" s="84"/>
      <c r="BG355" s="84"/>
      <c r="BH355" s="84"/>
      <c r="BI355" s="84"/>
      <c r="BJ355" s="84"/>
      <c r="BK355" s="84"/>
      <c r="BL355" s="84"/>
      <c r="BM355" s="84"/>
      <c r="BN355" s="84"/>
      <c r="BO355" s="84"/>
      <c r="BP355" s="84"/>
      <c r="BQ355" s="84"/>
      <c r="BR355" s="84"/>
      <c r="BS355" s="84"/>
      <c r="BT355" s="84"/>
      <c r="BU355" s="84"/>
      <c r="BV355" s="84"/>
      <c r="BW355" s="84"/>
      <c r="BX355" s="84"/>
      <c r="BY355" s="84"/>
      <c r="BZ355" s="84"/>
      <c r="CA355" s="84"/>
      <c r="CB355" s="84"/>
      <c r="CC355" s="84"/>
      <c r="CD355" s="84"/>
      <c r="CE355" s="84"/>
      <c r="CF355" s="84"/>
      <c r="CG355" s="84"/>
      <c r="CH355" s="84"/>
      <c r="CI355" s="84"/>
      <c r="CJ355" s="84"/>
      <c r="CK355" s="84"/>
      <c r="CL355" s="84"/>
      <c r="CM355" s="84"/>
      <c r="CN355" s="84"/>
      <c r="CO355" s="84"/>
      <c r="CP355" s="84"/>
      <c r="CQ355" s="84"/>
      <c r="CR355" s="84"/>
      <c r="CS355" s="84"/>
      <c r="CT355" s="84"/>
      <c r="CU355" s="84"/>
      <c r="CV355" s="84"/>
      <c r="CW355" s="84"/>
      <c r="CX355" s="84"/>
      <c r="CY355" s="84"/>
      <c r="CZ355" s="84"/>
      <c r="DA355" s="84"/>
      <c r="DB355" s="84"/>
      <c r="DC355" s="84"/>
      <c r="DD355" s="84"/>
      <c r="DE355" s="84"/>
      <c r="DF355" s="84"/>
      <c r="DG355" s="84"/>
      <c r="DH355" s="84"/>
      <c r="DI355" s="84"/>
      <c r="DJ355" s="84"/>
      <c r="DK355" s="84"/>
      <c r="DL355" s="84"/>
      <c r="DM355" s="84"/>
      <c r="DN355" s="84"/>
      <c r="DO355" s="84"/>
      <c r="DP355" s="84"/>
      <c r="DQ355" s="84"/>
      <c r="DR355" s="84"/>
      <c r="DS355" s="84"/>
      <c r="DT355" s="84"/>
      <c r="DU355" s="84"/>
      <c r="DV355" s="84"/>
      <c r="DW355" s="84"/>
      <c r="DX355" s="84"/>
      <c r="DY355" s="84"/>
      <c r="DZ355" s="84"/>
      <c r="EA355" s="84"/>
      <c r="EB355" s="84"/>
      <c r="EC355" s="84"/>
    </row>
    <row r="356" spans="1:133" s="7" customFormat="1">
      <c r="A356" s="159">
        <f t="shared" si="73"/>
        <v>317</v>
      </c>
      <c r="B356" s="159">
        <f t="shared" si="73"/>
        <v>3</v>
      </c>
      <c r="C356" s="159">
        <f t="shared" si="73"/>
        <v>3</v>
      </c>
      <c r="D356" s="159">
        <f t="shared" si="73"/>
        <v>3</v>
      </c>
      <c r="E356" s="159">
        <f t="shared" si="73"/>
        <v>3</v>
      </c>
      <c r="F356" s="159">
        <f t="shared" si="73"/>
        <v>3</v>
      </c>
      <c r="G356" s="176" t="s">
        <v>1725</v>
      </c>
      <c r="H356" s="110" t="s">
        <v>1726</v>
      </c>
      <c r="I356" s="106">
        <v>750</v>
      </c>
      <c r="J356" s="106">
        <v>0</v>
      </c>
      <c r="K356" s="106">
        <f t="shared" si="71"/>
        <v>750</v>
      </c>
      <c r="L356" s="129"/>
      <c r="M356" s="129"/>
      <c r="N356" s="130">
        <v>750</v>
      </c>
      <c r="O356" s="131">
        <v>0</v>
      </c>
      <c r="P356" s="132">
        <f t="shared" si="72"/>
        <v>750</v>
      </c>
      <c r="Q356" s="84"/>
      <c r="R356" s="84"/>
      <c r="S356" s="84"/>
      <c r="T356" s="84"/>
      <c r="U356" s="84"/>
      <c r="V356" s="84"/>
      <c r="W356" s="84"/>
      <c r="X356" s="84"/>
      <c r="Y356" s="84"/>
      <c r="Z356" s="84"/>
      <c r="AA356" s="84"/>
      <c r="AB356" s="84"/>
      <c r="AC356" s="84"/>
      <c r="AD356" s="84"/>
      <c r="AE356" s="84"/>
      <c r="AF356" s="84"/>
      <c r="AG356" s="84"/>
      <c r="AH356" s="84"/>
      <c r="AI356" s="84"/>
      <c r="AJ356" s="84"/>
      <c r="AK356" s="84"/>
      <c r="AL356" s="84"/>
      <c r="AM356" s="84"/>
      <c r="AN356" s="84"/>
      <c r="AO356" s="84"/>
      <c r="AP356" s="84"/>
      <c r="AQ356" s="84"/>
      <c r="AR356" s="84"/>
      <c r="AS356" s="84"/>
      <c r="AT356" s="84"/>
      <c r="AU356" s="84"/>
      <c r="AV356" s="84"/>
      <c r="AW356" s="84"/>
      <c r="AX356" s="84"/>
      <c r="AY356" s="84"/>
      <c r="AZ356" s="84"/>
      <c r="BA356" s="84"/>
      <c r="BB356" s="84"/>
      <c r="BC356" s="84"/>
      <c r="BD356" s="84"/>
      <c r="BE356" s="84"/>
      <c r="BF356" s="84"/>
      <c r="BG356" s="84"/>
      <c r="BH356" s="84"/>
      <c r="BI356" s="84"/>
      <c r="BJ356" s="84"/>
      <c r="BK356" s="84"/>
      <c r="BL356" s="84"/>
      <c r="BM356" s="84"/>
      <c r="BN356" s="84"/>
      <c r="BO356" s="84"/>
      <c r="BP356" s="84"/>
      <c r="BQ356" s="84"/>
      <c r="BR356" s="84"/>
      <c r="BS356" s="84"/>
      <c r="BT356" s="84"/>
      <c r="BU356" s="84"/>
      <c r="BV356" s="84"/>
      <c r="BW356" s="84"/>
      <c r="BX356" s="84"/>
      <c r="BY356" s="84"/>
      <c r="BZ356" s="84"/>
      <c r="CA356" s="84"/>
      <c r="CB356" s="84"/>
      <c r="CC356" s="84"/>
      <c r="CD356" s="84"/>
      <c r="CE356" s="84"/>
      <c r="CF356" s="84"/>
      <c r="CG356" s="84"/>
      <c r="CH356" s="84"/>
      <c r="CI356" s="84"/>
      <c r="CJ356" s="84"/>
      <c r="CK356" s="84"/>
      <c r="CL356" s="84"/>
      <c r="CM356" s="84"/>
      <c r="CN356" s="84"/>
      <c r="CO356" s="84"/>
      <c r="CP356" s="84"/>
      <c r="CQ356" s="84"/>
      <c r="CR356" s="84"/>
      <c r="CS356" s="84"/>
      <c r="CT356" s="84"/>
      <c r="CU356" s="84"/>
      <c r="CV356" s="84"/>
      <c r="CW356" s="84"/>
      <c r="CX356" s="84"/>
      <c r="CY356" s="84"/>
      <c r="CZ356" s="84"/>
      <c r="DA356" s="84"/>
      <c r="DB356" s="84"/>
      <c r="DC356" s="84"/>
      <c r="DD356" s="84"/>
      <c r="DE356" s="84"/>
      <c r="DF356" s="84"/>
      <c r="DG356" s="84"/>
      <c r="DH356" s="84"/>
      <c r="DI356" s="84"/>
      <c r="DJ356" s="84"/>
      <c r="DK356" s="84"/>
      <c r="DL356" s="84"/>
      <c r="DM356" s="84"/>
      <c r="DN356" s="84"/>
      <c r="DO356" s="84"/>
      <c r="DP356" s="84"/>
      <c r="DQ356" s="84"/>
      <c r="DR356" s="84"/>
      <c r="DS356" s="84"/>
      <c r="DT356" s="84"/>
      <c r="DU356" s="84"/>
      <c r="DV356" s="84"/>
      <c r="DW356" s="84"/>
      <c r="DX356" s="84"/>
      <c r="DY356" s="84"/>
      <c r="DZ356" s="84"/>
      <c r="EA356" s="84"/>
      <c r="EB356" s="84"/>
      <c r="EC356" s="84"/>
    </row>
    <row r="357" spans="1:133" s="7" customFormat="1">
      <c r="A357" s="159">
        <f t="shared" si="73"/>
        <v>318</v>
      </c>
      <c r="B357" s="159">
        <f t="shared" si="73"/>
        <v>4</v>
      </c>
      <c r="C357" s="159">
        <f t="shared" si="73"/>
        <v>4</v>
      </c>
      <c r="D357" s="159">
        <f t="shared" si="73"/>
        <v>4</v>
      </c>
      <c r="E357" s="159">
        <f t="shared" si="73"/>
        <v>4</v>
      </c>
      <c r="F357" s="159">
        <f t="shared" si="73"/>
        <v>4</v>
      </c>
      <c r="G357" s="176" t="s">
        <v>1729</v>
      </c>
      <c r="H357" s="110" t="s">
        <v>1730</v>
      </c>
      <c r="I357" s="106">
        <v>1000</v>
      </c>
      <c r="J357" s="106">
        <v>0</v>
      </c>
      <c r="K357" s="106">
        <f t="shared" si="71"/>
        <v>1000</v>
      </c>
      <c r="L357" s="129"/>
      <c r="M357" s="129"/>
      <c r="N357" s="130">
        <v>1000</v>
      </c>
      <c r="O357" s="131">
        <v>0</v>
      </c>
      <c r="P357" s="132">
        <f t="shared" si="72"/>
        <v>1000</v>
      </c>
      <c r="Q357" s="84"/>
      <c r="R357" s="84"/>
      <c r="S357" s="84"/>
      <c r="T357" s="84"/>
      <c r="U357" s="84"/>
      <c r="V357" s="84"/>
      <c r="W357" s="84"/>
      <c r="X357" s="84"/>
      <c r="Y357" s="84"/>
      <c r="Z357" s="84"/>
      <c r="AA357" s="84"/>
      <c r="AB357" s="84"/>
      <c r="AC357" s="84"/>
      <c r="AD357" s="84"/>
      <c r="AE357" s="84"/>
      <c r="AF357" s="84"/>
      <c r="AG357" s="84"/>
      <c r="AH357" s="84"/>
      <c r="AI357" s="84"/>
      <c r="AJ357" s="84"/>
      <c r="AK357" s="84"/>
      <c r="AL357" s="84"/>
      <c r="AM357" s="84"/>
      <c r="AN357" s="84"/>
      <c r="AO357" s="84"/>
      <c r="AP357" s="84"/>
      <c r="AQ357" s="84"/>
      <c r="AR357" s="84"/>
      <c r="AS357" s="84"/>
      <c r="AT357" s="84"/>
      <c r="AU357" s="84"/>
      <c r="AV357" s="84"/>
      <c r="AW357" s="84"/>
      <c r="AX357" s="84"/>
      <c r="AY357" s="84"/>
      <c r="AZ357" s="84"/>
      <c r="BA357" s="84"/>
      <c r="BB357" s="84"/>
      <c r="BC357" s="84"/>
      <c r="BD357" s="84"/>
      <c r="BE357" s="84"/>
      <c r="BF357" s="84"/>
      <c r="BG357" s="84"/>
      <c r="BH357" s="84"/>
      <c r="BI357" s="84"/>
      <c r="BJ357" s="84"/>
      <c r="BK357" s="84"/>
      <c r="BL357" s="84"/>
      <c r="BM357" s="84"/>
      <c r="BN357" s="84"/>
      <c r="BO357" s="84"/>
      <c r="BP357" s="84"/>
      <c r="BQ357" s="84"/>
      <c r="BR357" s="84"/>
      <c r="BS357" s="84"/>
      <c r="BT357" s="84"/>
      <c r="BU357" s="84"/>
      <c r="BV357" s="84"/>
      <c r="BW357" s="84"/>
      <c r="BX357" s="84"/>
      <c r="BY357" s="84"/>
      <c r="BZ357" s="84"/>
      <c r="CA357" s="84"/>
      <c r="CB357" s="84"/>
      <c r="CC357" s="84"/>
      <c r="CD357" s="84"/>
      <c r="CE357" s="84"/>
      <c r="CF357" s="84"/>
      <c r="CG357" s="84"/>
      <c r="CH357" s="84"/>
      <c r="CI357" s="84"/>
      <c r="CJ357" s="84"/>
      <c r="CK357" s="84"/>
      <c r="CL357" s="84"/>
      <c r="CM357" s="84"/>
      <c r="CN357" s="84"/>
      <c r="CO357" s="84"/>
      <c r="CP357" s="84"/>
      <c r="CQ357" s="84"/>
      <c r="CR357" s="84"/>
      <c r="CS357" s="84"/>
      <c r="CT357" s="84"/>
      <c r="CU357" s="84"/>
      <c r="CV357" s="84"/>
      <c r="CW357" s="84"/>
      <c r="CX357" s="84"/>
      <c r="CY357" s="84"/>
      <c r="CZ357" s="84"/>
      <c r="DA357" s="84"/>
      <c r="DB357" s="84"/>
      <c r="DC357" s="84"/>
      <c r="DD357" s="84"/>
      <c r="DE357" s="84"/>
      <c r="DF357" s="84"/>
      <c r="DG357" s="84"/>
      <c r="DH357" s="84"/>
      <c r="DI357" s="84"/>
      <c r="DJ357" s="84"/>
      <c r="DK357" s="84"/>
      <c r="DL357" s="84"/>
      <c r="DM357" s="84"/>
      <c r="DN357" s="84"/>
      <c r="DO357" s="84"/>
      <c r="DP357" s="84"/>
      <c r="DQ357" s="84"/>
      <c r="DR357" s="84"/>
      <c r="DS357" s="84"/>
      <c r="DT357" s="84"/>
      <c r="DU357" s="84"/>
      <c r="DV357" s="84"/>
      <c r="DW357" s="84"/>
      <c r="DX357" s="84"/>
      <c r="DY357" s="84"/>
      <c r="DZ357" s="84"/>
      <c r="EA357" s="84"/>
      <c r="EB357" s="84"/>
      <c r="EC357" s="84"/>
    </row>
    <row r="358" spans="1:133">
      <c r="A358" s="159">
        <f t="shared" si="73"/>
        <v>319</v>
      </c>
      <c r="B358" s="159">
        <f t="shared" si="73"/>
        <v>5</v>
      </c>
      <c r="C358" s="159">
        <f t="shared" si="73"/>
        <v>5</v>
      </c>
      <c r="D358" s="159">
        <f t="shared" si="73"/>
        <v>5</v>
      </c>
      <c r="E358" s="159">
        <f t="shared" si="73"/>
        <v>5</v>
      </c>
      <c r="F358" s="159">
        <f t="shared" si="73"/>
        <v>5</v>
      </c>
      <c r="G358" s="176" t="s">
        <v>1733</v>
      </c>
      <c r="H358" s="110" t="s">
        <v>1734</v>
      </c>
      <c r="I358" s="106">
        <v>500</v>
      </c>
      <c r="J358" s="106">
        <v>0</v>
      </c>
      <c r="K358" s="106">
        <f t="shared" si="71"/>
        <v>500</v>
      </c>
      <c r="L358" s="129"/>
      <c r="M358" s="129"/>
      <c r="N358" s="130">
        <v>500</v>
      </c>
      <c r="O358" s="131">
        <v>0</v>
      </c>
      <c r="P358" s="132">
        <f t="shared" si="72"/>
        <v>500</v>
      </c>
      <c r="Q358" s="84"/>
      <c r="R358" s="84"/>
      <c r="S358" s="84"/>
      <c r="T358" s="84"/>
      <c r="U358" s="84"/>
      <c r="V358" s="84"/>
      <c r="W358" s="84"/>
      <c r="X358" s="84"/>
      <c r="Y358" s="84"/>
      <c r="Z358" s="84"/>
      <c r="AA358" s="84"/>
      <c r="AB358" s="84"/>
      <c r="AC358" s="84"/>
      <c r="AD358" s="84"/>
      <c r="AE358" s="84"/>
      <c r="AF358" s="84"/>
      <c r="AG358" s="84"/>
      <c r="AH358" s="84"/>
      <c r="AI358" s="84"/>
      <c r="AJ358" s="84"/>
      <c r="AK358" s="84"/>
      <c r="AL358" s="84"/>
      <c r="AM358" s="84"/>
      <c r="AN358" s="84"/>
      <c r="AO358" s="84"/>
      <c r="AP358" s="84"/>
      <c r="AQ358" s="84"/>
      <c r="AR358" s="84"/>
      <c r="AS358" s="84"/>
      <c r="AT358" s="84"/>
      <c r="AU358" s="84"/>
      <c r="AV358" s="84"/>
      <c r="AW358" s="84"/>
      <c r="AX358" s="84"/>
      <c r="AY358" s="84"/>
      <c r="AZ358" s="84"/>
      <c r="BA358" s="84"/>
      <c r="BB358" s="84"/>
      <c r="BC358" s="84"/>
      <c r="BD358" s="84"/>
      <c r="BE358" s="84"/>
      <c r="BF358" s="84"/>
      <c r="BG358" s="84"/>
      <c r="BH358" s="84"/>
      <c r="BI358" s="84"/>
      <c r="BJ358" s="84"/>
      <c r="BK358" s="84"/>
      <c r="BL358" s="84"/>
      <c r="BM358" s="84"/>
      <c r="BN358" s="84"/>
      <c r="BO358" s="84"/>
      <c r="BP358" s="84"/>
      <c r="BQ358" s="84"/>
      <c r="BR358" s="84"/>
      <c r="BS358" s="84"/>
      <c r="BT358" s="84"/>
      <c r="BU358" s="84"/>
      <c r="BV358" s="84"/>
      <c r="BW358" s="84"/>
      <c r="BX358" s="84"/>
      <c r="BY358" s="84"/>
      <c r="BZ358" s="84"/>
      <c r="CA358" s="84"/>
      <c r="CB358" s="84"/>
      <c r="CC358" s="84"/>
      <c r="CD358" s="84"/>
      <c r="CE358" s="84"/>
      <c r="CF358" s="84"/>
      <c r="CG358" s="84"/>
      <c r="CH358" s="84"/>
      <c r="CI358" s="84"/>
      <c r="CJ358" s="84"/>
      <c r="CK358" s="84"/>
      <c r="CL358" s="84"/>
      <c r="CM358" s="84"/>
      <c r="CN358" s="84"/>
      <c r="CO358" s="84"/>
      <c r="CP358" s="84"/>
      <c r="CQ358" s="84"/>
      <c r="CR358" s="84"/>
      <c r="CS358" s="84"/>
      <c r="CT358" s="84"/>
      <c r="CU358" s="84"/>
      <c r="CV358" s="84"/>
      <c r="CW358" s="84"/>
      <c r="CX358" s="84"/>
      <c r="CY358" s="84"/>
      <c r="CZ358" s="84"/>
      <c r="DA358" s="84"/>
      <c r="DB358" s="84"/>
      <c r="DC358" s="84"/>
      <c r="DD358" s="84"/>
      <c r="DE358" s="84"/>
      <c r="DF358" s="84"/>
      <c r="DG358" s="84"/>
      <c r="DH358" s="84"/>
      <c r="DI358" s="84"/>
      <c r="DJ358" s="84"/>
      <c r="DK358" s="84"/>
      <c r="DL358" s="84"/>
      <c r="DM358" s="84"/>
      <c r="DN358" s="84"/>
      <c r="DO358" s="84"/>
      <c r="DP358" s="84"/>
      <c r="DQ358" s="84"/>
      <c r="DR358" s="84"/>
      <c r="DS358" s="84"/>
      <c r="DT358" s="84"/>
      <c r="DU358" s="84"/>
      <c r="DV358" s="84"/>
      <c r="DW358" s="84"/>
      <c r="DX358" s="84"/>
      <c r="DY358" s="84"/>
      <c r="DZ358" s="84"/>
      <c r="EA358" s="84"/>
      <c r="EB358" s="84"/>
      <c r="EC358" s="84"/>
    </row>
    <row r="359" spans="1:133" ht="21" customHeight="1">
      <c r="A359" s="159"/>
      <c r="B359" s="183" t="s">
        <v>1727</v>
      </c>
      <c r="C359" s="160" t="s">
        <v>1728</v>
      </c>
      <c r="D359" s="161">
        <v>300</v>
      </c>
      <c r="E359" s="162">
        <v>0</v>
      </c>
      <c r="F359" s="162">
        <f>D359</f>
        <v>300</v>
      </c>
      <c r="G359" s="108"/>
      <c r="H359" s="107" t="s">
        <v>1609</v>
      </c>
      <c r="I359" s="106"/>
      <c r="J359" s="106"/>
      <c r="K359" s="106"/>
      <c r="L359" s="129"/>
      <c r="M359" s="129"/>
      <c r="N359" s="130"/>
      <c r="O359" s="131"/>
      <c r="P359" s="132"/>
      <c r="Q359" s="84"/>
      <c r="R359" s="84"/>
      <c r="S359" s="84"/>
      <c r="T359" s="84"/>
      <c r="U359" s="84"/>
      <c r="V359" s="84"/>
      <c r="W359" s="84"/>
      <c r="X359" s="84"/>
      <c r="Y359" s="84"/>
      <c r="Z359" s="84"/>
      <c r="AA359" s="84"/>
      <c r="AB359" s="84"/>
      <c r="AC359" s="84"/>
      <c r="AD359" s="84"/>
      <c r="AE359" s="84"/>
      <c r="AF359" s="84"/>
      <c r="AG359" s="84"/>
      <c r="AH359" s="84"/>
      <c r="AI359" s="84"/>
      <c r="AJ359" s="84"/>
      <c r="AK359" s="84"/>
      <c r="AL359" s="84"/>
      <c r="AM359" s="84"/>
      <c r="AN359" s="84"/>
      <c r="AO359" s="84"/>
      <c r="AP359" s="84"/>
      <c r="AQ359" s="84"/>
      <c r="AR359" s="84"/>
      <c r="AS359" s="84"/>
      <c r="AT359" s="84"/>
      <c r="AU359" s="84"/>
      <c r="AV359" s="84"/>
      <c r="AW359" s="84"/>
      <c r="AX359" s="84"/>
      <c r="AY359" s="84"/>
      <c r="AZ359" s="84"/>
      <c r="BA359" s="84"/>
      <c r="BB359" s="84"/>
      <c r="BC359" s="84"/>
      <c r="BD359" s="84"/>
      <c r="BE359" s="84"/>
      <c r="BF359" s="84"/>
      <c r="BG359" s="84"/>
      <c r="BH359" s="84"/>
      <c r="BI359" s="84"/>
      <c r="BJ359" s="84"/>
      <c r="BK359" s="84"/>
      <c r="BL359" s="84"/>
      <c r="BM359" s="84"/>
      <c r="BN359" s="84"/>
      <c r="BO359" s="84"/>
      <c r="BP359" s="84"/>
      <c r="BQ359" s="84"/>
      <c r="BR359" s="84"/>
      <c r="BS359" s="84"/>
      <c r="BT359" s="84"/>
      <c r="BU359" s="84"/>
      <c r="BV359" s="84"/>
      <c r="BW359" s="84"/>
      <c r="BX359" s="84"/>
      <c r="BY359" s="84"/>
      <c r="BZ359" s="84"/>
      <c r="CA359" s="84"/>
      <c r="CB359" s="84"/>
      <c r="CC359" s="84"/>
      <c r="CD359" s="84"/>
      <c r="CE359" s="84"/>
      <c r="CF359" s="84"/>
      <c r="CG359" s="84"/>
      <c r="CH359" s="84"/>
      <c r="CI359" s="84"/>
      <c r="CJ359" s="84"/>
      <c r="CK359" s="84"/>
      <c r="CL359" s="84"/>
      <c r="CM359" s="84"/>
      <c r="CN359" s="84"/>
      <c r="CO359" s="84"/>
      <c r="CP359" s="84"/>
      <c r="CQ359" s="84"/>
      <c r="CR359" s="84"/>
      <c r="CS359" s="84"/>
      <c r="CT359" s="84"/>
      <c r="CU359" s="84"/>
      <c r="CV359" s="84"/>
      <c r="CW359" s="84"/>
      <c r="CX359" s="84"/>
      <c r="CY359" s="84"/>
      <c r="CZ359" s="84"/>
      <c r="DA359" s="84"/>
      <c r="DB359" s="84"/>
      <c r="DC359" s="84"/>
      <c r="DD359" s="84"/>
      <c r="DE359" s="84"/>
      <c r="DF359" s="84"/>
      <c r="DG359" s="84"/>
      <c r="DH359" s="84"/>
      <c r="DI359" s="84"/>
      <c r="DJ359" s="84"/>
      <c r="DK359" s="84"/>
      <c r="DL359" s="84"/>
      <c r="DM359" s="84"/>
      <c r="DN359" s="84"/>
      <c r="DO359" s="84"/>
      <c r="DP359" s="84"/>
      <c r="DQ359" s="84"/>
      <c r="DR359" s="84"/>
      <c r="DS359" s="84"/>
      <c r="DT359" s="84"/>
      <c r="DU359" s="84"/>
      <c r="DV359" s="84"/>
      <c r="DW359" s="84"/>
      <c r="DX359" s="84"/>
      <c r="DY359" s="84"/>
      <c r="DZ359" s="84"/>
      <c r="EA359" s="84"/>
      <c r="EB359" s="84"/>
      <c r="EC359" s="84"/>
    </row>
    <row r="360" spans="1:133">
      <c r="A360" s="108">
        <v>320</v>
      </c>
      <c r="B360" s="109" t="s">
        <v>1731</v>
      </c>
      <c r="C360" s="110" t="s">
        <v>1732</v>
      </c>
      <c r="D360" s="186">
        <v>200</v>
      </c>
      <c r="E360" s="105">
        <v>0</v>
      </c>
      <c r="F360" s="105">
        <f>D360</f>
        <v>200</v>
      </c>
      <c r="G360" s="109" t="s">
        <v>1741</v>
      </c>
      <c r="H360" s="110" t="s">
        <v>1742</v>
      </c>
      <c r="I360" s="106">
        <v>150</v>
      </c>
      <c r="J360" s="106">
        <v>0</v>
      </c>
      <c r="K360" s="106">
        <f>I360+J360</f>
        <v>150</v>
      </c>
      <c r="L360" s="129">
        <v>100</v>
      </c>
      <c r="M360" s="129"/>
      <c r="N360" s="130">
        <v>150</v>
      </c>
      <c r="O360" s="131">
        <v>0</v>
      </c>
      <c r="P360" s="132">
        <f t="shared" ref="P360:P394" si="74">O360+N360</f>
        <v>150</v>
      </c>
      <c r="Q360" s="84"/>
      <c r="R360" s="84"/>
      <c r="S360" s="84"/>
      <c r="T360" s="84"/>
      <c r="U360" s="84"/>
      <c r="V360" s="84"/>
      <c r="W360" s="84"/>
      <c r="X360" s="84"/>
      <c r="Y360" s="84"/>
      <c r="Z360" s="84"/>
      <c r="AA360" s="84"/>
      <c r="AB360" s="84"/>
      <c r="AC360" s="84"/>
      <c r="AD360" s="84"/>
      <c r="AE360" s="84"/>
      <c r="AF360" s="84"/>
      <c r="AG360" s="84"/>
      <c r="AH360" s="84"/>
      <c r="AI360" s="84"/>
      <c r="AJ360" s="84"/>
      <c r="AK360" s="84"/>
      <c r="AL360" s="84"/>
      <c r="AM360" s="84"/>
      <c r="AN360" s="84"/>
      <c r="AO360" s="84"/>
      <c r="AP360" s="84"/>
      <c r="AQ360" s="84"/>
      <c r="AR360" s="84"/>
      <c r="AS360" s="84"/>
      <c r="AT360" s="84"/>
      <c r="AU360" s="84"/>
      <c r="AV360" s="84"/>
      <c r="AW360" s="84"/>
      <c r="AX360" s="84"/>
      <c r="AY360" s="84"/>
      <c r="AZ360" s="84"/>
      <c r="BA360" s="84"/>
      <c r="BB360" s="84"/>
      <c r="BC360" s="84"/>
      <c r="BD360" s="84"/>
      <c r="BE360" s="84"/>
      <c r="BF360" s="84"/>
      <c r="BG360" s="84"/>
      <c r="BH360" s="84"/>
      <c r="BI360" s="84"/>
      <c r="BJ360" s="84"/>
      <c r="BK360" s="84"/>
      <c r="BL360" s="84"/>
      <c r="BM360" s="84"/>
      <c r="BN360" s="84"/>
      <c r="BO360" s="84"/>
      <c r="BP360" s="84"/>
      <c r="BQ360" s="84"/>
      <c r="BR360" s="84"/>
      <c r="BS360" s="84"/>
      <c r="BT360" s="84"/>
      <c r="BU360" s="84"/>
      <c r="BV360" s="84"/>
      <c r="BW360" s="84"/>
      <c r="BX360" s="84"/>
      <c r="BY360" s="84"/>
      <c r="BZ360" s="84"/>
      <c r="CA360" s="84"/>
      <c r="CB360" s="84"/>
      <c r="CC360" s="84"/>
      <c r="CD360" s="84"/>
      <c r="CE360" s="84"/>
      <c r="CF360" s="84"/>
      <c r="CG360" s="84"/>
      <c r="CH360" s="84"/>
      <c r="CI360" s="84"/>
      <c r="CJ360" s="84"/>
      <c r="CK360" s="84"/>
      <c r="CL360" s="84"/>
      <c r="CM360" s="84"/>
      <c r="CN360" s="84"/>
      <c r="CO360" s="84"/>
      <c r="CP360" s="84"/>
      <c r="CQ360" s="84"/>
      <c r="CR360" s="84"/>
      <c r="CS360" s="84"/>
      <c r="CT360" s="84"/>
      <c r="CU360" s="84"/>
      <c r="CV360" s="84"/>
      <c r="CW360" s="84"/>
      <c r="CX360" s="84"/>
      <c r="CY360" s="84"/>
      <c r="CZ360" s="84"/>
      <c r="DA360" s="84"/>
      <c r="DB360" s="84"/>
      <c r="DC360" s="84"/>
      <c r="DD360" s="84"/>
      <c r="DE360" s="84"/>
      <c r="DF360" s="84"/>
      <c r="DG360" s="84"/>
      <c r="DH360" s="84"/>
      <c r="DI360" s="84"/>
      <c r="DJ360" s="84"/>
      <c r="DK360" s="84"/>
      <c r="DL360" s="84"/>
      <c r="DM360" s="84"/>
      <c r="DN360" s="84"/>
      <c r="DO360" s="84"/>
      <c r="DP360" s="84"/>
      <c r="DQ360" s="84"/>
      <c r="DR360" s="84"/>
      <c r="DS360" s="84"/>
      <c r="DT360" s="84"/>
      <c r="DU360" s="84"/>
      <c r="DV360" s="84"/>
      <c r="DW360" s="84"/>
      <c r="DX360" s="84"/>
      <c r="DY360" s="84"/>
      <c r="DZ360" s="84"/>
      <c r="EA360" s="84"/>
      <c r="EB360" s="84"/>
      <c r="EC360" s="84"/>
    </row>
    <row r="361" spans="1:133" s="7" customFormat="1" ht="17.25" customHeight="1">
      <c r="A361" s="108">
        <f>A360+1</f>
        <v>321</v>
      </c>
      <c r="B361" s="176" t="s">
        <v>1735</v>
      </c>
      <c r="C361" s="110" t="s">
        <v>1736</v>
      </c>
      <c r="D361" s="186">
        <v>150</v>
      </c>
      <c r="E361" s="105">
        <v>0</v>
      </c>
      <c r="F361" s="105">
        <f>D361</f>
        <v>150</v>
      </c>
      <c r="G361" s="109" t="s">
        <v>1743</v>
      </c>
      <c r="H361" s="110" t="s">
        <v>1744</v>
      </c>
      <c r="I361" s="106">
        <v>200</v>
      </c>
      <c r="J361" s="106">
        <v>0</v>
      </c>
      <c r="K361" s="106">
        <f>I361+J361</f>
        <v>200</v>
      </c>
      <c r="L361" s="129">
        <v>150</v>
      </c>
      <c r="M361" s="129"/>
      <c r="N361" s="130">
        <v>200</v>
      </c>
      <c r="O361" s="131">
        <v>0</v>
      </c>
      <c r="P361" s="132">
        <f t="shared" si="74"/>
        <v>200</v>
      </c>
      <c r="Q361" s="84"/>
      <c r="R361" s="84"/>
      <c r="S361" s="84"/>
      <c r="T361" s="84"/>
      <c r="U361" s="84"/>
      <c r="V361" s="84"/>
      <c r="W361" s="84"/>
      <c r="X361" s="84"/>
      <c r="Y361" s="84"/>
      <c r="Z361" s="84"/>
      <c r="AA361" s="84"/>
      <c r="AB361" s="84"/>
      <c r="AC361" s="84"/>
      <c r="AD361" s="84"/>
      <c r="AE361" s="84"/>
      <c r="AF361" s="84"/>
      <c r="AG361" s="84"/>
      <c r="AH361" s="84"/>
      <c r="AI361" s="84"/>
      <c r="AJ361" s="84"/>
      <c r="AK361" s="84"/>
      <c r="AL361" s="84"/>
      <c r="AM361" s="84"/>
      <c r="AN361" s="84"/>
      <c r="AO361" s="84"/>
      <c r="AP361" s="84"/>
      <c r="AQ361" s="84"/>
      <c r="AR361" s="84"/>
      <c r="AS361" s="84"/>
      <c r="AT361" s="84"/>
      <c r="AU361" s="84"/>
      <c r="AV361" s="84"/>
      <c r="AW361" s="84"/>
      <c r="AX361" s="84"/>
      <c r="AY361" s="84"/>
      <c r="AZ361" s="84"/>
      <c r="BA361" s="84"/>
      <c r="BB361" s="84"/>
      <c r="BC361" s="84"/>
      <c r="BD361" s="84"/>
      <c r="BE361" s="84"/>
      <c r="BF361" s="84"/>
      <c r="BG361" s="84"/>
      <c r="BH361" s="84"/>
      <c r="BI361" s="84"/>
      <c r="BJ361" s="84"/>
      <c r="BK361" s="84"/>
      <c r="BL361" s="84"/>
      <c r="BM361" s="84"/>
      <c r="BN361" s="84"/>
      <c r="BO361" s="84"/>
      <c r="BP361" s="84"/>
      <c r="BQ361" s="84"/>
      <c r="BR361" s="84"/>
      <c r="BS361" s="84"/>
      <c r="BT361" s="84"/>
      <c r="BU361" s="84"/>
      <c r="BV361" s="84"/>
      <c r="BW361" s="84"/>
      <c r="BX361" s="84"/>
      <c r="BY361" s="84"/>
      <c r="BZ361" s="84"/>
      <c r="CA361" s="84"/>
      <c r="CB361" s="84"/>
      <c r="CC361" s="84"/>
      <c r="CD361" s="84"/>
      <c r="CE361" s="84"/>
      <c r="CF361" s="84"/>
      <c r="CG361" s="84"/>
      <c r="CH361" s="84"/>
      <c r="CI361" s="84"/>
      <c r="CJ361" s="84"/>
      <c r="CK361" s="84"/>
      <c r="CL361" s="84"/>
      <c r="CM361" s="84"/>
      <c r="CN361" s="84"/>
      <c r="CO361" s="84"/>
      <c r="CP361" s="84"/>
      <c r="CQ361" s="84"/>
      <c r="CR361" s="84"/>
      <c r="CS361" s="84"/>
      <c r="CT361" s="84"/>
      <c r="CU361" s="84"/>
      <c r="CV361" s="84"/>
      <c r="CW361" s="84"/>
      <c r="CX361" s="84"/>
      <c r="CY361" s="84"/>
      <c r="CZ361" s="84"/>
      <c r="DA361" s="84"/>
      <c r="DB361" s="84"/>
      <c r="DC361" s="84"/>
      <c r="DD361" s="84"/>
      <c r="DE361" s="84"/>
      <c r="DF361" s="84"/>
      <c r="DG361" s="84"/>
      <c r="DH361" s="84"/>
      <c r="DI361" s="84"/>
      <c r="DJ361" s="84"/>
      <c r="DK361" s="84"/>
      <c r="DL361" s="84"/>
      <c r="DM361" s="84"/>
      <c r="DN361" s="84"/>
      <c r="DO361" s="84"/>
      <c r="DP361" s="84"/>
      <c r="DQ361" s="84"/>
      <c r="DR361" s="84"/>
      <c r="DS361" s="84"/>
      <c r="DT361" s="84"/>
      <c r="DU361" s="84"/>
      <c r="DV361" s="84"/>
      <c r="DW361" s="84"/>
      <c r="DX361" s="84"/>
      <c r="DY361" s="84"/>
      <c r="DZ361" s="84"/>
      <c r="EA361" s="84"/>
      <c r="EB361" s="84"/>
      <c r="EC361" s="84"/>
    </row>
    <row r="362" spans="1:133" s="7" customFormat="1" ht="17.25" customHeight="1">
      <c r="A362" s="108">
        <f t="shared" ref="A362:A394" si="75">A361+1</f>
        <v>322</v>
      </c>
      <c r="B362" s="109" t="s">
        <v>1739</v>
      </c>
      <c r="C362" s="110" t="s">
        <v>1740</v>
      </c>
      <c r="D362" s="186">
        <v>250</v>
      </c>
      <c r="E362" s="105">
        <v>0</v>
      </c>
      <c r="F362" s="105">
        <f>D362</f>
        <v>250</v>
      </c>
      <c r="G362" s="112" t="s">
        <v>1745</v>
      </c>
      <c r="H362" s="110" t="s">
        <v>1746</v>
      </c>
      <c r="I362" s="106">
        <v>300</v>
      </c>
      <c r="J362" s="106">
        <v>0</v>
      </c>
      <c r="K362" s="106">
        <f>I362+J362</f>
        <v>300</v>
      </c>
      <c r="L362" s="129">
        <v>400</v>
      </c>
      <c r="M362" s="129"/>
      <c r="N362" s="130">
        <v>400</v>
      </c>
      <c r="O362" s="131">
        <v>0</v>
      </c>
      <c r="P362" s="132">
        <f t="shared" si="74"/>
        <v>400</v>
      </c>
      <c r="Q362" s="84"/>
      <c r="R362" s="84"/>
      <c r="S362" s="84"/>
      <c r="T362" s="84"/>
      <c r="U362" s="84"/>
      <c r="V362" s="84"/>
      <c r="W362" s="84"/>
      <c r="X362" s="84"/>
      <c r="Y362" s="84"/>
      <c r="Z362" s="84"/>
      <c r="AA362" s="84"/>
      <c r="AB362" s="84"/>
      <c r="AC362" s="84"/>
      <c r="AD362" s="84"/>
      <c r="AE362" s="84"/>
      <c r="AF362" s="84"/>
      <c r="AG362" s="84"/>
      <c r="AH362" s="84"/>
      <c r="AI362" s="84"/>
      <c r="AJ362" s="84"/>
      <c r="AK362" s="84"/>
      <c r="AL362" s="84"/>
      <c r="AM362" s="84"/>
      <c r="AN362" s="84"/>
      <c r="AO362" s="84"/>
      <c r="AP362" s="84"/>
      <c r="AQ362" s="84"/>
      <c r="AR362" s="84"/>
      <c r="AS362" s="84"/>
      <c r="AT362" s="84"/>
      <c r="AU362" s="84"/>
      <c r="AV362" s="84"/>
      <c r="AW362" s="84"/>
      <c r="AX362" s="84"/>
      <c r="AY362" s="84"/>
      <c r="AZ362" s="84"/>
      <c r="BA362" s="84"/>
      <c r="BB362" s="84"/>
      <c r="BC362" s="84"/>
      <c r="BD362" s="84"/>
      <c r="BE362" s="84"/>
      <c r="BF362" s="84"/>
      <c r="BG362" s="84"/>
      <c r="BH362" s="84"/>
      <c r="BI362" s="84"/>
      <c r="BJ362" s="84"/>
      <c r="BK362" s="84"/>
      <c r="BL362" s="84"/>
      <c r="BM362" s="84"/>
      <c r="BN362" s="84"/>
      <c r="BO362" s="84"/>
      <c r="BP362" s="84"/>
      <c r="BQ362" s="84"/>
      <c r="BR362" s="84"/>
      <c r="BS362" s="84"/>
      <c r="BT362" s="84"/>
      <c r="BU362" s="84"/>
      <c r="BV362" s="84"/>
      <c r="BW362" s="84"/>
      <c r="BX362" s="84"/>
      <c r="BY362" s="84"/>
      <c r="BZ362" s="84"/>
      <c r="CA362" s="84"/>
      <c r="CB362" s="84"/>
      <c r="CC362" s="84"/>
      <c r="CD362" s="84"/>
      <c r="CE362" s="84"/>
      <c r="CF362" s="84"/>
      <c r="CG362" s="84"/>
      <c r="CH362" s="84"/>
      <c r="CI362" s="84"/>
      <c r="CJ362" s="84"/>
      <c r="CK362" s="84"/>
      <c r="CL362" s="84"/>
      <c r="CM362" s="84"/>
      <c r="CN362" s="84"/>
      <c r="CO362" s="84"/>
      <c r="CP362" s="84"/>
      <c r="CQ362" s="84"/>
      <c r="CR362" s="84"/>
      <c r="CS362" s="84"/>
      <c r="CT362" s="84"/>
      <c r="CU362" s="84"/>
      <c r="CV362" s="84"/>
      <c r="CW362" s="84"/>
      <c r="CX362" s="84"/>
      <c r="CY362" s="84"/>
      <c r="CZ362" s="84"/>
      <c r="DA362" s="84"/>
      <c r="DB362" s="84"/>
      <c r="DC362" s="84"/>
      <c r="DD362" s="84"/>
      <c r="DE362" s="84"/>
      <c r="DF362" s="84"/>
      <c r="DG362" s="84"/>
      <c r="DH362" s="84"/>
      <c r="DI362" s="84"/>
      <c r="DJ362" s="84"/>
      <c r="DK362" s="84"/>
      <c r="DL362" s="84"/>
      <c r="DM362" s="84"/>
      <c r="DN362" s="84"/>
      <c r="DO362" s="84"/>
      <c r="DP362" s="84"/>
      <c r="DQ362" s="84"/>
      <c r="DR362" s="84"/>
      <c r="DS362" s="84"/>
      <c r="DT362" s="84"/>
      <c r="DU362" s="84"/>
      <c r="DV362" s="84"/>
      <c r="DW362" s="84"/>
      <c r="DX362" s="84"/>
      <c r="DY362" s="84"/>
      <c r="DZ362" s="84"/>
      <c r="EA362" s="84"/>
      <c r="EB362" s="84"/>
      <c r="EC362" s="84"/>
    </row>
    <row r="363" spans="1:133" s="7" customFormat="1" ht="17.25" customHeight="1">
      <c r="A363" s="108">
        <f t="shared" si="75"/>
        <v>323</v>
      </c>
      <c r="B363" s="109"/>
      <c r="C363" s="110"/>
      <c r="D363" s="104"/>
      <c r="E363" s="105"/>
      <c r="F363" s="105"/>
      <c r="G363" s="112" t="s">
        <v>1747</v>
      </c>
      <c r="H363" s="110" t="s">
        <v>1748</v>
      </c>
      <c r="I363" s="106">
        <v>400</v>
      </c>
      <c r="J363" s="106">
        <v>0</v>
      </c>
      <c r="K363" s="106">
        <f>I363+J363</f>
        <v>400</v>
      </c>
      <c r="L363" s="129">
        <v>800</v>
      </c>
      <c r="M363" s="129"/>
      <c r="N363" s="130">
        <v>500</v>
      </c>
      <c r="O363" s="131">
        <v>0</v>
      </c>
      <c r="P363" s="132">
        <f t="shared" si="74"/>
        <v>500</v>
      </c>
      <c r="Q363" s="84"/>
      <c r="R363" s="84"/>
      <c r="S363" s="84"/>
      <c r="T363" s="84"/>
      <c r="U363" s="84"/>
      <c r="V363" s="84"/>
      <c r="W363" s="84"/>
      <c r="X363" s="84"/>
      <c r="Y363" s="84"/>
      <c r="Z363" s="84"/>
      <c r="AA363" s="84"/>
      <c r="AB363" s="84"/>
      <c r="AC363" s="84"/>
      <c r="AD363" s="84"/>
      <c r="AE363" s="84"/>
      <c r="AF363" s="84"/>
      <c r="AG363" s="84"/>
      <c r="AH363" s="84"/>
      <c r="AI363" s="84"/>
      <c r="AJ363" s="84"/>
      <c r="AK363" s="84"/>
      <c r="AL363" s="84"/>
      <c r="AM363" s="84"/>
      <c r="AN363" s="84"/>
      <c r="AO363" s="84"/>
      <c r="AP363" s="84"/>
      <c r="AQ363" s="84"/>
      <c r="AR363" s="84"/>
      <c r="AS363" s="84"/>
      <c r="AT363" s="84"/>
      <c r="AU363" s="84"/>
      <c r="AV363" s="84"/>
      <c r="AW363" s="84"/>
      <c r="AX363" s="84"/>
      <c r="AY363" s="84"/>
      <c r="AZ363" s="84"/>
      <c r="BA363" s="84"/>
      <c r="BB363" s="84"/>
      <c r="BC363" s="84"/>
      <c r="BD363" s="84"/>
      <c r="BE363" s="84"/>
      <c r="BF363" s="84"/>
      <c r="BG363" s="84"/>
      <c r="BH363" s="84"/>
      <c r="BI363" s="84"/>
      <c r="BJ363" s="84"/>
      <c r="BK363" s="84"/>
      <c r="BL363" s="84"/>
      <c r="BM363" s="84"/>
      <c r="BN363" s="84"/>
      <c r="BO363" s="84"/>
      <c r="BP363" s="84"/>
      <c r="BQ363" s="84"/>
      <c r="BR363" s="84"/>
      <c r="BS363" s="84"/>
      <c r="BT363" s="84"/>
      <c r="BU363" s="84"/>
      <c r="BV363" s="84"/>
      <c r="BW363" s="84"/>
      <c r="BX363" s="84"/>
      <c r="BY363" s="84"/>
      <c r="BZ363" s="84"/>
      <c r="CA363" s="84"/>
      <c r="CB363" s="84"/>
      <c r="CC363" s="84"/>
      <c r="CD363" s="84"/>
      <c r="CE363" s="84"/>
      <c r="CF363" s="84"/>
      <c r="CG363" s="84"/>
      <c r="CH363" s="84"/>
      <c r="CI363" s="84"/>
      <c r="CJ363" s="84"/>
      <c r="CK363" s="84"/>
      <c r="CL363" s="84"/>
      <c r="CM363" s="84"/>
      <c r="CN363" s="84"/>
      <c r="CO363" s="84"/>
      <c r="CP363" s="84"/>
      <c r="CQ363" s="84"/>
      <c r="CR363" s="84"/>
      <c r="CS363" s="84"/>
      <c r="CT363" s="84"/>
      <c r="CU363" s="84"/>
      <c r="CV363" s="84"/>
      <c r="CW363" s="84"/>
      <c r="CX363" s="84"/>
      <c r="CY363" s="84"/>
      <c r="CZ363" s="84"/>
      <c r="DA363" s="84"/>
      <c r="DB363" s="84"/>
      <c r="DC363" s="84"/>
      <c r="DD363" s="84"/>
      <c r="DE363" s="84"/>
      <c r="DF363" s="84"/>
      <c r="DG363" s="84"/>
      <c r="DH363" s="84"/>
      <c r="DI363" s="84"/>
      <c r="DJ363" s="84"/>
      <c r="DK363" s="84"/>
      <c r="DL363" s="84"/>
      <c r="DM363" s="84"/>
      <c r="DN363" s="84"/>
      <c r="DO363" s="84"/>
      <c r="DP363" s="84"/>
      <c r="DQ363" s="84"/>
      <c r="DR363" s="84"/>
      <c r="DS363" s="84"/>
      <c r="DT363" s="84"/>
      <c r="DU363" s="84"/>
      <c r="DV363" s="84"/>
      <c r="DW363" s="84"/>
      <c r="DX363" s="84"/>
      <c r="DY363" s="84"/>
      <c r="DZ363" s="84"/>
      <c r="EA363" s="84"/>
      <c r="EB363" s="84"/>
      <c r="EC363" s="84"/>
    </row>
    <row r="364" spans="1:133" s="7" customFormat="1" ht="17.25" customHeight="1">
      <c r="A364" s="108">
        <f t="shared" si="75"/>
        <v>324</v>
      </c>
      <c r="B364" s="109"/>
      <c r="C364" s="110"/>
      <c r="D364" s="104"/>
      <c r="E364" s="105"/>
      <c r="F364" s="105"/>
      <c r="G364" s="112" t="s">
        <v>1751</v>
      </c>
      <c r="H364" s="142" t="s">
        <v>1752</v>
      </c>
      <c r="I364" s="106">
        <v>350</v>
      </c>
      <c r="J364" s="106">
        <v>0</v>
      </c>
      <c r="K364" s="106">
        <f>I364+J364</f>
        <v>350</v>
      </c>
      <c r="L364" s="129">
        <v>400</v>
      </c>
      <c r="M364" s="129"/>
      <c r="N364" s="130">
        <v>400</v>
      </c>
      <c r="O364" s="131">
        <v>0</v>
      </c>
      <c r="P364" s="132">
        <f t="shared" si="74"/>
        <v>400</v>
      </c>
      <c r="Q364" s="84"/>
      <c r="R364" s="84"/>
      <c r="S364" s="84"/>
      <c r="T364" s="84"/>
      <c r="U364" s="84"/>
      <c r="V364" s="84"/>
      <c r="W364" s="84"/>
      <c r="X364" s="84"/>
      <c r="Y364" s="84"/>
      <c r="Z364" s="84"/>
      <c r="AA364" s="84"/>
      <c r="AB364" s="84"/>
      <c r="AC364" s="84"/>
      <c r="AD364" s="84"/>
      <c r="AE364" s="84"/>
      <c r="AF364" s="84"/>
      <c r="AG364" s="84"/>
      <c r="AH364" s="84"/>
      <c r="AI364" s="84"/>
      <c r="AJ364" s="84"/>
      <c r="AK364" s="84"/>
      <c r="AL364" s="84"/>
      <c r="AM364" s="84"/>
      <c r="AN364" s="84"/>
      <c r="AO364" s="84"/>
      <c r="AP364" s="84"/>
      <c r="AQ364" s="84"/>
      <c r="AR364" s="84"/>
      <c r="AS364" s="84"/>
      <c r="AT364" s="84"/>
      <c r="AU364" s="84"/>
      <c r="AV364" s="84"/>
      <c r="AW364" s="84"/>
      <c r="AX364" s="84"/>
      <c r="AY364" s="84"/>
      <c r="AZ364" s="84"/>
      <c r="BA364" s="84"/>
      <c r="BB364" s="84"/>
      <c r="BC364" s="84"/>
      <c r="BD364" s="84"/>
      <c r="BE364" s="84"/>
      <c r="BF364" s="84"/>
      <c r="BG364" s="84"/>
      <c r="BH364" s="84"/>
      <c r="BI364" s="84"/>
      <c r="BJ364" s="84"/>
      <c r="BK364" s="84"/>
      <c r="BL364" s="84"/>
      <c r="BM364" s="84"/>
      <c r="BN364" s="84"/>
      <c r="BO364" s="84"/>
      <c r="BP364" s="84"/>
      <c r="BQ364" s="84"/>
      <c r="BR364" s="84"/>
      <c r="BS364" s="84"/>
      <c r="BT364" s="84"/>
      <c r="BU364" s="84"/>
      <c r="BV364" s="84"/>
      <c r="BW364" s="84"/>
      <c r="BX364" s="84"/>
      <c r="BY364" s="84"/>
      <c r="BZ364" s="84"/>
      <c r="CA364" s="84"/>
      <c r="CB364" s="84"/>
      <c r="CC364" s="84"/>
      <c r="CD364" s="84"/>
      <c r="CE364" s="84"/>
      <c r="CF364" s="84"/>
      <c r="CG364" s="84"/>
      <c r="CH364" s="84"/>
      <c r="CI364" s="84"/>
      <c r="CJ364" s="84"/>
      <c r="CK364" s="84"/>
      <c r="CL364" s="84"/>
      <c r="CM364" s="84"/>
      <c r="CN364" s="84"/>
      <c r="CO364" s="84"/>
      <c r="CP364" s="84"/>
      <c r="CQ364" s="84"/>
      <c r="CR364" s="84"/>
      <c r="CS364" s="84"/>
      <c r="CT364" s="84"/>
      <c r="CU364" s="84"/>
      <c r="CV364" s="84"/>
      <c r="CW364" s="84"/>
      <c r="CX364" s="84"/>
      <c r="CY364" s="84"/>
      <c r="CZ364" s="84"/>
      <c r="DA364" s="84"/>
      <c r="DB364" s="84"/>
      <c r="DC364" s="84"/>
      <c r="DD364" s="84"/>
      <c r="DE364" s="84"/>
      <c r="DF364" s="84"/>
      <c r="DG364" s="84"/>
      <c r="DH364" s="84"/>
      <c r="DI364" s="84"/>
      <c r="DJ364" s="84"/>
      <c r="DK364" s="84"/>
      <c r="DL364" s="84"/>
      <c r="DM364" s="84"/>
      <c r="DN364" s="84"/>
      <c r="DO364" s="84"/>
      <c r="DP364" s="84"/>
      <c r="DQ364" s="84"/>
      <c r="DR364" s="84"/>
      <c r="DS364" s="84"/>
      <c r="DT364" s="84"/>
      <c r="DU364" s="84"/>
      <c r="DV364" s="84"/>
      <c r="DW364" s="84"/>
      <c r="DX364" s="84"/>
      <c r="DY364" s="84"/>
      <c r="DZ364" s="84"/>
      <c r="EA364" s="84"/>
      <c r="EB364" s="84"/>
      <c r="EC364" s="84"/>
    </row>
    <row r="365" spans="1:133" s="7" customFormat="1" ht="17.25" customHeight="1">
      <c r="A365" s="108">
        <f t="shared" si="75"/>
        <v>325</v>
      </c>
      <c r="B365" s="109"/>
      <c r="C365" s="110"/>
      <c r="D365" s="104"/>
      <c r="E365" s="105"/>
      <c r="F365" s="105"/>
      <c r="G365" s="112" t="s">
        <v>1753</v>
      </c>
      <c r="H365" s="110" t="s">
        <v>1754</v>
      </c>
      <c r="I365" s="106">
        <v>350</v>
      </c>
      <c r="J365" s="106">
        <v>0</v>
      </c>
      <c r="K365" s="106">
        <f>J365+I365</f>
        <v>350</v>
      </c>
      <c r="L365" s="129"/>
      <c r="M365" s="129"/>
      <c r="N365" s="130">
        <v>350</v>
      </c>
      <c r="O365" s="131">
        <v>0</v>
      </c>
      <c r="P365" s="132">
        <f t="shared" si="74"/>
        <v>350</v>
      </c>
      <c r="Q365" s="84"/>
      <c r="R365" s="84"/>
      <c r="S365" s="84"/>
      <c r="T365" s="84"/>
      <c r="U365" s="84"/>
      <c r="V365" s="84"/>
      <c r="W365" s="84"/>
      <c r="X365" s="84"/>
      <c r="Y365" s="84"/>
      <c r="Z365" s="84"/>
      <c r="AA365" s="84"/>
      <c r="AB365" s="84"/>
      <c r="AC365" s="84"/>
      <c r="AD365" s="84"/>
      <c r="AE365" s="84"/>
      <c r="AF365" s="84"/>
      <c r="AG365" s="84"/>
      <c r="AH365" s="84"/>
      <c r="AI365" s="84"/>
      <c r="AJ365" s="84"/>
      <c r="AK365" s="84"/>
      <c r="AL365" s="84"/>
      <c r="AM365" s="84"/>
      <c r="AN365" s="84"/>
      <c r="AO365" s="84"/>
      <c r="AP365" s="84"/>
      <c r="AQ365" s="84"/>
      <c r="AR365" s="84"/>
      <c r="AS365" s="84"/>
      <c r="AT365" s="84"/>
      <c r="AU365" s="84"/>
      <c r="AV365" s="84"/>
      <c r="AW365" s="84"/>
      <c r="AX365" s="84"/>
      <c r="AY365" s="84"/>
      <c r="AZ365" s="84"/>
      <c r="BA365" s="84"/>
      <c r="BB365" s="84"/>
      <c r="BC365" s="84"/>
      <c r="BD365" s="84"/>
      <c r="BE365" s="84"/>
      <c r="BF365" s="84"/>
      <c r="BG365" s="84"/>
      <c r="BH365" s="84"/>
      <c r="BI365" s="84"/>
      <c r="BJ365" s="84"/>
      <c r="BK365" s="84"/>
      <c r="BL365" s="84"/>
      <c r="BM365" s="84"/>
      <c r="BN365" s="84"/>
      <c r="BO365" s="84"/>
      <c r="BP365" s="84"/>
      <c r="BQ365" s="84"/>
      <c r="BR365" s="84"/>
      <c r="BS365" s="84"/>
      <c r="BT365" s="84"/>
      <c r="BU365" s="84"/>
      <c r="BV365" s="84"/>
      <c r="BW365" s="84"/>
      <c r="BX365" s="84"/>
      <c r="BY365" s="84"/>
      <c r="BZ365" s="84"/>
      <c r="CA365" s="84"/>
      <c r="CB365" s="84"/>
      <c r="CC365" s="84"/>
      <c r="CD365" s="84"/>
      <c r="CE365" s="84"/>
      <c r="CF365" s="84"/>
      <c r="CG365" s="84"/>
      <c r="CH365" s="84"/>
      <c r="CI365" s="84"/>
      <c r="CJ365" s="84"/>
      <c r="CK365" s="84"/>
      <c r="CL365" s="84"/>
      <c r="CM365" s="84"/>
      <c r="CN365" s="84"/>
      <c r="CO365" s="84"/>
      <c r="CP365" s="84"/>
      <c r="CQ365" s="84"/>
      <c r="CR365" s="84"/>
      <c r="CS365" s="84"/>
      <c r="CT365" s="84"/>
      <c r="CU365" s="84"/>
      <c r="CV365" s="84"/>
      <c r="CW365" s="84"/>
      <c r="CX365" s="84"/>
      <c r="CY365" s="84"/>
      <c r="CZ365" s="84"/>
      <c r="DA365" s="84"/>
      <c r="DB365" s="84"/>
      <c r="DC365" s="84"/>
      <c r="DD365" s="84"/>
      <c r="DE365" s="84"/>
      <c r="DF365" s="84"/>
      <c r="DG365" s="84"/>
      <c r="DH365" s="84"/>
      <c r="DI365" s="84"/>
      <c r="DJ365" s="84"/>
      <c r="DK365" s="84"/>
      <c r="DL365" s="84"/>
      <c r="DM365" s="84"/>
      <c r="DN365" s="84"/>
      <c r="DO365" s="84"/>
      <c r="DP365" s="84"/>
      <c r="DQ365" s="84"/>
      <c r="DR365" s="84"/>
      <c r="DS365" s="84"/>
      <c r="DT365" s="84"/>
      <c r="DU365" s="84"/>
      <c r="DV365" s="84"/>
      <c r="DW365" s="84"/>
      <c r="DX365" s="84"/>
      <c r="DY365" s="84"/>
      <c r="DZ365" s="84"/>
      <c r="EA365" s="84"/>
      <c r="EB365" s="84"/>
      <c r="EC365" s="84"/>
    </row>
    <row r="366" spans="1:133" s="7" customFormat="1" ht="17.25" customHeight="1">
      <c r="A366" s="108">
        <f t="shared" si="75"/>
        <v>326</v>
      </c>
      <c r="B366" s="109"/>
      <c r="C366" s="110"/>
      <c r="D366" s="104"/>
      <c r="E366" s="105"/>
      <c r="F366" s="105"/>
      <c r="G366" s="112" t="s">
        <v>1755</v>
      </c>
      <c r="H366" s="110" t="s">
        <v>1756</v>
      </c>
      <c r="I366" s="106">
        <v>300</v>
      </c>
      <c r="J366" s="106">
        <v>0</v>
      </c>
      <c r="K366" s="106">
        <f>J366+I366</f>
        <v>300</v>
      </c>
      <c r="L366" s="129"/>
      <c r="M366" s="129"/>
      <c r="N366" s="130">
        <v>350</v>
      </c>
      <c r="O366" s="131">
        <v>0</v>
      </c>
      <c r="P366" s="132">
        <f t="shared" si="74"/>
        <v>350</v>
      </c>
      <c r="Q366" s="84"/>
      <c r="R366" s="84"/>
      <c r="S366" s="84"/>
      <c r="T366" s="84"/>
      <c r="U366" s="84"/>
      <c r="V366" s="84"/>
      <c r="W366" s="84"/>
      <c r="X366" s="84"/>
      <c r="Y366" s="84"/>
      <c r="Z366" s="84"/>
      <c r="AA366" s="84"/>
      <c r="AB366" s="84"/>
      <c r="AC366" s="84"/>
      <c r="AD366" s="84"/>
      <c r="AE366" s="84"/>
      <c r="AF366" s="84"/>
      <c r="AG366" s="84"/>
      <c r="AH366" s="84"/>
      <c r="AI366" s="84"/>
      <c r="AJ366" s="84"/>
      <c r="AK366" s="84"/>
      <c r="AL366" s="84"/>
      <c r="AM366" s="84"/>
      <c r="AN366" s="84"/>
      <c r="AO366" s="84"/>
      <c r="AP366" s="84"/>
      <c r="AQ366" s="84"/>
      <c r="AR366" s="84"/>
      <c r="AS366" s="84"/>
      <c r="AT366" s="84"/>
      <c r="AU366" s="84"/>
      <c r="AV366" s="84"/>
      <c r="AW366" s="84"/>
      <c r="AX366" s="84"/>
      <c r="AY366" s="84"/>
      <c r="AZ366" s="84"/>
      <c r="BA366" s="84"/>
      <c r="BB366" s="84"/>
      <c r="BC366" s="84"/>
      <c r="BD366" s="84"/>
      <c r="BE366" s="84"/>
      <c r="BF366" s="84"/>
      <c r="BG366" s="84"/>
      <c r="BH366" s="84"/>
      <c r="BI366" s="84"/>
      <c r="BJ366" s="84"/>
      <c r="BK366" s="84"/>
      <c r="BL366" s="84"/>
      <c r="BM366" s="84"/>
      <c r="BN366" s="84"/>
      <c r="BO366" s="84"/>
      <c r="BP366" s="84"/>
      <c r="BQ366" s="84"/>
      <c r="BR366" s="84"/>
      <c r="BS366" s="84"/>
      <c r="BT366" s="84"/>
      <c r="BU366" s="84"/>
      <c r="BV366" s="84"/>
      <c r="BW366" s="84"/>
      <c r="BX366" s="84"/>
      <c r="BY366" s="84"/>
      <c r="BZ366" s="84"/>
      <c r="CA366" s="84"/>
      <c r="CB366" s="84"/>
      <c r="CC366" s="84"/>
      <c r="CD366" s="84"/>
      <c r="CE366" s="84"/>
      <c r="CF366" s="84"/>
      <c r="CG366" s="84"/>
      <c r="CH366" s="84"/>
      <c r="CI366" s="84"/>
      <c r="CJ366" s="84"/>
      <c r="CK366" s="84"/>
      <c r="CL366" s="84"/>
      <c r="CM366" s="84"/>
      <c r="CN366" s="84"/>
      <c r="CO366" s="84"/>
      <c r="CP366" s="84"/>
      <c r="CQ366" s="84"/>
      <c r="CR366" s="84"/>
      <c r="CS366" s="84"/>
      <c r="CT366" s="84"/>
      <c r="CU366" s="84"/>
      <c r="CV366" s="84"/>
      <c r="CW366" s="84"/>
      <c r="CX366" s="84"/>
      <c r="CY366" s="84"/>
      <c r="CZ366" s="84"/>
      <c r="DA366" s="84"/>
      <c r="DB366" s="84"/>
      <c r="DC366" s="84"/>
      <c r="DD366" s="84"/>
      <c r="DE366" s="84"/>
      <c r="DF366" s="84"/>
      <c r="DG366" s="84"/>
      <c r="DH366" s="84"/>
      <c r="DI366" s="84"/>
      <c r="DJ366" s="84"/>
      <c r="DK366" s="84"/>
      <c r="DL366" s="84"/>
      <c r="DM366" s="84"/>
      <c r="DN366" s="84"/>
      <c r="DO366" s="84"/>
      <c r="DP366" s="84"/>
      <c r="DQ366" s="84"/>
      <c r="DR366" s="84"/>
      <c r="DS366" s="84"/>
      <c r="DT366" s="84"/>
      <c r="DU366" s="84"/>
      <c r="DV366" s="84"/>
      <c r="DW366" s="84"/>
      <c r="DX366" s="84"/>
      <c r="DY366" s="84"/>
      <c r="DZ366" s="84"/>
      <c r="EA366" s="84"/>
      <c r="EB366" s="84"/>
      <c r="EC366" s="84"/>
    </row>
    <row r="367" spans="1:133" s="7" customFormat="1" ht="17.25" customHeight="1">
      <c r="A367" s="108">
        <f t="shared" si="75"/>
        <v>327</v>
      </c>
      <c r="B367" s="109"/>
      <c r="C367" s="110"/>
      <c r="D367" s="104"/>
      <c r="E367" s="105"/>
      <c r="F367" s="105"/>
      <c r="G367" s="112" t="s">
        <v>1757</v>
      </c>
      <c r="H367" s="110" t="s">
        <v>1758</v>
      </c>
      <c r="I367" s="106">
        <v>250</v>
      </c>
      <c r="J367" s="106">
        <v>0</v>
      </c>
      <c r="K367" s="106">
        <f>J367+I367</f>
        <v>250</v>
      </c>
      <c r="L367" s="129"/>
      <c r="M367" s="129"/>
      <c r="N367" s="130">
        <v>250</v>
      </c>
      <c r="O367" s="131">
        <v>0</v>
      </c>
      <c r="P367" s="132">
        <f t="shared" si="74"/>
        <v>250</v>
      </c>
      <c r="Q367" s="84"/>
      <c r="R367" s="84"/>
      <c r="S367" s="84"/>
      <c r="T367" s="84"/>
      <c r="U367" s="84"/>
      <c r="V367" s="84"/>
      <c r="W367" s="84"/>
      <c r="X367" s="84"/>
      <c r="Y367" s="84"/>
      <c r="Z367" s="84"/>
      <c r="AA367" s="84"/>
      <c r="AB367" s="84"/>
      <c r="AC367" s="84"/>
      <c r="AD367" s="84"/>
      <c r="AE367" s="84"/>
      <c r="AF367" s="84"/>
      <c r="AG367" s="84"/>
      <c r="AH367" s="84"/>
      <c r="AI367" s="84"/>
      <c r="AJ367" s="84"/>
      <c r="AK367" s="84"/>
      <c r="AL367" s="84"/>
      <c r="AM367" s="84"/>
      <c r="AN367" s="84"/>
      <c r="AO367" s="84"/>
      <c r="AP367" s="84"/>
      <c r="AQ367" s="84"/>
      <c r="AR367" s="84"/>
      <c r="AS367" s="84"/>
      <c r="AT367" s="84"/>
      <c r="AU367" s="84"/>
      <c r="AV367" s="84"/>
      <c r="AW367" s="84"/>
      <c r="AX367" s="84"/>
      <c r="AY367" s="84"/>
      <c r="AZ367" s="84"/>
      <c r="BA367" s="84"/>
      <c r="BB367" s="84"/>
      <c r="BC367" s="84"/>
      <c r="BD367" s="84"/>
      <c r="BE367" s="84"/>
      <c r="BF367" s="84"/>
      <c r="BG367" s="84"/>
      <c r="BH367" s="84"/>
      <c r="BI367" s="84"/>
      <c r="BJ367" s="84"/>
      <c r="BK367" s="84"/>
      <c r="BL367" s="84"/>
      <c r="BM367" s="84"/>
      <c r="BN367" s="84"/>
      <c r="BO367" s="84"/>
      <c r="BP367" s="84"/>
      <c r="BQ367" s="84"/>
      <c r="BR367" s="84"/>
      <c r="BS367" s="84"/>
      <c r="BT367" s="84"/>
      <c r="BU367" s="84"/>
      <c r="BV367" s="84"/>
      <c r="BW367" s="84"/>
      <c r="BX367" s="84"/>
      <c r="BY367" s="84"/>
      <c r="BZ367" s="84"/>
      <c r="CA367" s="84"/>
      <c r="CB367" s="84"/>
      <c r="CC367" s="84"/>
      <c r="CD367" s="84"/>
      <c r="CE367" s="84"/>
      <c r="CF367" s="84"/>
      <c r="CG367" s="84"/>
      <c r="CH367" s="84"/>
      <c r="CI367" s="84"/>
      <c r="CJ367" s="84"/>
      <c r="CK367" s="84"/>
      <c r="CL367" s="84"/>
      <c r="CM367" s="84"/>
      <c r="CN367" s="84"/>
      <c r="CO367" s="84"/>
      <c r="CP367" s="84"/>
      <c r="CQ367" s="84"/>
      <c r="CR367" s="84"/>
      <c r="CS367" s="84"/>
      <c r="CT367" s="84"/>
      <c r="CU367" s="84"/>
      <c r="CV367" s="84"/>
      <c r="CW367" s="84"/>
      <c r="CX367" s="84"/>
      <c r="CY367" s="84"/>
      <c r="CZ367" s="84"/>
      <c r="DA367" s="84"/>
      <c r="DB367" s="84"/>
      <c r="DC367" s="84"/>
      <c r="DD367" s="84"/>
      <c r="DE367" s="84"/>
      <c r="DF367" s="84"/>
      <c r="DG367" s="84"/>
      <c r="DH367" s="84"/>
      <c r="DI367" s="84"/>
      <c r="DJ367" s="84"/>
      <c r="DK367" s="84"/>
      <c r="DL367" s="84"/>
      <c r="DM367" s="84"/>
      <c r="DN367" s="84"/>
      <c r="DO367" s="84"/>
      <c r="DP367" s="84"/>
      <c r="DQ367" s="84"/>
      <c r="DR367" s="84"/>
      <c r="DS367" s="84"/>
      <c r="DT367" s="84"/>
      <c r="DU367" s="84"/>
      <c r="DV367" s="84"/>
      <c r="DW367" s="84"/>
      <c r="DX367" s="84"/>
      <c r="DY367" s="84"/>
      <c r="DZ367" s="84"/>
      <c r="EA367" s="84"/>
      <c r="EB367" s="84"/>
      <c r="EC367" s="84"/>
    </row>
    <row r="368" spans="1:133" s="7" customFormat="1" ht="17.25" customHeight="1">
      <c r="A368" s="108">
        <f t="shared" si="75"/>
        <v>328</v>
      </c>
      <c r="B368" s="109"/>
      <c r="C368" s="110"/>
      <c r="D368" s="104"/>
      <c r="E368" s="105"/>
      <c r="F368" s="105"/>
      <c r="G368" s="112" t="s">
        <v>1759</v>
      </c>
      <c r="H368" s="110" t="s">
        <v>1760</v>
      </c>
      <c r="I368" s="106">
        <v>450</v>
      </c>
      <c r="J368" s="106">
        <v>0</v>
      </c>
      <c r="K368" s="106">
        <f>J368+I368</f>
        <v>450</v>
      </c>
      <c r="L368" s="129"/>
      <c r="M368" s="129"/>
      <c r="N368" s="130">
        <v>450</v>
      </c>
      <c r="O368" s="131">
        <v>0</v>
      </c>
      <c r="P368" s="132">
        <f t="shared" si="74"/>
        <v>450</v>
      </c>
      <c r="Q368" s="84"/>
      <c r="R368" s="84"/>
      <c r="S368" s="84"/>
      <c r="T368" s="84"/>
      <c r="U368" s="84"/>
      <c r="V368" s="84"/>
      <c r="W368" s="84"/>
      <c r="X368" s="84"/>
      <c r="Y368" s="84"/>
      <c r="Z368" s="84"/>
      <c r="AA368" s="84"/>
      <c r="AB368" s="84"/>
      <c r="AC368" s="84"/>
      <c r="AD368" s="84"/>
      <c r="AE368" s="84"/>
      <c r="AF368" s="84"/>
      <c r="AG368" s="84"/>
      <c r="AH368" s="84"/>
      <c r="AI368" s="84"/>
      <c r="AJ368" s="84"/>
      <c r="AK368" s="84"/>
      <c r="AL368" s="84"/>
      <c r="AM368" s="84"/>
      <c r="AN368" s="84"/>
      <c r="AO368" s="84"/>
      <c r="AP368" s="84"/>
      <c r="AQ368" s="84"/>
      <c r="AR368" s="84"/>
      <c r="AS368" s="84"/>
      <c r="AT368" s="84"/>
      <c r="AU368" s="84"/>
      <c r="AV368" s="84"/>
      <c r="AW368" s="84"/>
      <c r="AX368" s="84"/>
      <c r="AY368" s="84"/>
      <c r="AZ368" s="84"/>
      <c r="BA368" s="84"/>
      <c r="BB368" s="84"/>
      <c r="BC368" s="84"/>
      <c r="BD368" s="84"/>
      <c r="BE368" s="84"/>
      <c r="BF368" s="84"/>
      <c r="BG368" s="84"/>
      <c r="BH368" s="84"/>
      <c r="BI368" s="84"/>
      <c r="BJ368" s="84"/>
      <c r="BK368" s="84"/>
      <c r="BL368" s="84"/>
      <c r="BM368" s="84"/>
      <c r="BN368" s="84"/>
      <c r="BO368" s="84"/>
      <c r="BP368" s="84"/>
      <c r="BQ368" s="84"/>
      <c r="BR368" s="84"/>
      <c r="BS368" s="84"/>
      <c r="BT368" s="84"/>
      <c r="BU368" s="84"/>
      <c r="BV368" s="84"/>
      <c r="BW368" s="84"/>
      <c r="BX368" s="84"/>
      <c r="BY368" s="84"/>
      <c r="BZ368" s="84"/>
      <c r="CA368" s="84"/>
      <c r="CB368" s="84"/>
      <c r="CC368" s="84"/>
      <c r="CD368" s="84"/>
      <c r="CE368" s="84"/>
      <c r="CF368" s="84"/>
      <c r="CG368" s="84"/>
      <c r="CH368" s="84"/>
      <c r="CI368" s="84"/>
      <c r="CJ368" s="84"/>
      <c r="CK368" s="84"/>
      <c r="CL368" s="84"/>
      <c r="CM368" s="84"/>
      <c r="CN368" s="84"/>
      <c r="CO368" s="84"/>
      <c r="CP368" s="84"/>
      <c r="CQ368" s="84"/>
      <c r="CR368" s="84"/>
      <c r="CS368" s="84"/>
      <c r="CT368" s="84"/>
      <c r="CU368" s="84"/>
      <c r="CV368" s="84"/>
      <c r="CW368" s="84"/>
      <c r="CX368" s="84"/>
      <c r="CY368" s="84"/>
      <c r="CZ368" s="84"/>
      <c r="DA368" s="84"/>
      <c r="DB368" s="84"/>
      <c r="DC368" s="84"/>
      <c r="DD368" s="84"/>
      <c r="DE368" s="84"/>
      <c r="DF368" s="84"/>
      <c r="DG368" s="84"/>
      <c r="DH368" s="84"/>
      <c r="DI368" s="84"/>
      <c r="DJ368" s="84"/>
      <c r="DK368" s="84"/>
      <c r="DL368" s="84"/>
      <c r="DM368" s="84"/>
      <c r="DN368" s="84"/>
      <c r="DO368" s="84"/>
      <c r="DP368" s="84"/>
      <c r="DQ368" s="84"/>
      <c r="DR368" s="84"/>
      <c r="DS368" s="84"/>
      <c r="DT368" s="84"/>
      <c r="DU368" s="84"/>
      <c r="DV368" s="84"/>
      <c r="DW368" s="84"/>
      <c r="DX368" s="84"/>
      <c r="DY368" s="84"/>
      <c r="DZ368" s="84"/>
      <c r="EA368" s="84"/>
      <c r="EB368" s="84"/>
      <c r="EC368" s="84"/>
    </row>
    <row r="369" spans="1:133" s="7" customFormat="1" ht="17.25" customHeight="1">
      <c r="A369" s="108">
        <f t="shared" si="75"/>
        <v>329</v>
      </c>
      <c r="B369" s="109"/>
      <c r="C369" s="110"/>
      <c r="D369" s="104"/>
      <c r="E369" s="105"/>
      <c r="F369" s="105"/>
      <c r="G369" s="112" t="s">
        <v>1763</v>
      </c>
      <c r="H369" s="110" t="s">
        <v>1764</v>
      </c>
      <c r="I369" s="106">
        <v>250</v>
      </c>
      <c r="J369" s="106">
        <v>0</v>
      </c>
      <c r="K369" s="106">
        <f t="shared" ref="K369:K394" si="76">I369+J369</f>
        <v>250</v>
      </c>
      <c r="L369" s="129">
        <v>300</v>
      </c>
      <c r="M369" s="129"/>
      <c r="N369" s="130">
        <v>250</v>
      </c>
      <c r="O369" s="131">
        <v>0</v>
      </c>
      <c r="P369" s="132">
        <f t="shared" si="74"/>
        <v>250</v>
      </c>
      <c r="Q369" s="84"/>
      <c r="R369" s="84"/>
      <c r="S369" s="84"/>
      <c r="T369" s="84"/>
      <c r="U369" s="84"/>
      <c r="V369" s="84"/>
      <c r="W369" s="84"/>
      <c r="X369" s="84"/>
      <c r="Y369" s="84"/>
      <c r="Z369" s="84"/>
      <c r="AA369" s="84"/>
      <c r="AB369" s="84"/>
      <c r="AC369" s="84"/>
      <c r="AD369" s="84"/>
      <c r="AE369" s="84"/>
      <c r="AF369" s="84"/>
      <c r="AG369" s="84"/>
      <c r="AH369" s="84"/>
      <c r="AI369" s="84"/>
      <c r="AJ369" s="84"/>
      <c r="AK369" s="84"/>
      <c r="AL369" s="84"/>
      <c r="AM369" s="84"/>
      <c r="AN369" s="84"/>
      <c r="AO369" s="84"/>
      <c r="AP369" s="84"/>
      <c r="AQ369" s="84"/>
      <c r="AR369" s="84"/>
      <c r="AS369" s="84"/>
      <c r="AT369" s="84"/>
      <c r="AU369" s="84"/>
      <c r="AV369" s="84"/>
      <c r="AW369" s="84"/>
      <c r="AX369" s="84"/>
      <c r="AY369" s="84"/>
      <c r="AZ369" s="84"/>
      <c r="BA369" s="84"/>
      <c r="BB369" s="84"/>
      <c r="BC369" s="84"/>
      <c r="BD369" s="84"/>
      <c r="BE369" s="84"/>
      <c r="BF369" s="84"/>
      <c r="BG369" s="84"/>
      <c r="BH369" s="84"/>
      <c r="BI369" s="84"/>
      <c r="BJ369" s="84"/>
      <c r="BK369" s="84"/>
      <c r="BL369" s="84"/>
      <c r="BM369" s="84"/>
      <c r="BN369" s="84"/>
      <c r="BO369" s="84"/>
      <c r="BP369" s="84"/>
      <c r="BQ369" s="84"/>
      <c r="BR369" s="84"/>
      <c r="BS369" s="84"/>
      <c r="BT369" s="84"/>
      <c r="BU369" s="84"/>
      <c r="BV369" s="84"/>
      <c r="BW369" s="84"/>
      <c r="BX369" s="84"/>
      <c r="BY369" s="84"/>
      <c r="BZ369" s="84"/>
      <c r="CA369" s="84"/>
      <c r="CB369" s="84"/>
      <c r="CC369" s="84"/>
      <c r="CD369" s="84"/>
      <c r="CE369" s="84"/>
      <c r="CF369" s="84"/>
      <c r="CG369" s="84"/>
      <c r="CH369" s="84"/>
      <c r="CI369" s="84"/>
      <c r="CJ369" s="84"/>
      <c r="CK369" s="84"/>
      <c r="CL369" s="84"/>
      <c r="CM369" s="84"/>
      <c r="CN369" s="84"/>
      <c r="CO369" s="84"/>
      <c r="CP369" s="84"/>
      <c r="CQ369" s="84"/>
      <c r="CR369" s="84"/>
      <c r="CS369" s="84"/>
      <c r="CT369" s="84"/>
      <c r="CU369" s="84"/>
      <c r="CV369" s="84"/>
      <c r="CW369" s="84"/>
      <c r="CX369" s="84"/>
      <c r="CY369" s="84"/>
      <c r="CZ369" s="84"/>
      <c r="DA369" s="84"/>
      <c r="DB369" s="84"/>
      <c r="DC369" s="84"/>
      <c r="DD369" s="84"/>
      <c r="DE369" s="84"/>
      <c r="DF369" s="84"/>
      <c r="DG369" s="84"/>
      <c r="DH369" s="84"/>
      <c r="DI369" s="84"/>
      <c r="DJ369" s="84"/>
      <c r="DK369" s="84"/>
      <c r="DL369" s="84"/>
      <c r="DM369" s="84"/>
      <c r="DN369" s="84"/>
      <c r="DO369" s="84"/>
      <c r="DP369" s="84"/>
      <c r="DQ369" s="84"/>
      <c r="DR369" s="84"/>
      <c r="DS369" s="84"/>
      <c r="DT369" s="84"/>
      <c r="DU369" s="84"/>
      <c r="DV369" s="84"/>
      <c r="DW369" s="84"/>
      <c r="DX369" s="84"/>
      <c r="DY369" s="84"/>
      <c r="DZ369" s="84"/>
      <c r="EA369" s="84"/>
      <c r="EB369" s="84"/>
      <c r="EC369" s="84"/>
    </row>
    <row r="370" spans="1:133" s="7" customFormat="1" ht="15.75" customHeight="1">
      <c r="A370" s="108">
        <f t="shared" si="75"/>
        <v>330</v>
      </c>
      <c r="B370" s="109"/>
      <c r="C370" s="110"/>
      <c r="D370" s="104"/>
      <c r="E370" s="105"/>
      <c r="F370" s="105"/>
      <c r="G370" s="112" t="s">
        <v>1766</v>
      </c>
      <c r="H370" s="110" t="s">
        <v>1767</v>
      </c>
      <c r="I370" s="106">
        <v>300</v>
      </c>
      <c r="J370" s="106">
        <v>0</v>
      </c>
      <c r="K370" s="106">
        <f t="shared" si="76"/>
        <v>300</v>
      </c>
      <c r="L370" s="129"/>
      <c r="M370" s="129">
        <v>300</v>
      </c>
      <c r="N370" s="130">
        <v>300</v>
      </c>
      <c r="O370" s="131">
        <v>0</v>
      </c>
      <c r="P370" s="132">
        <f t="shared" si="74"/>
        <v>300</v>
      </c>
      <c r="Q370" s="84"/>
      <c r="R370" s="84"/>
      <c r="S370" s="84"/>
      <c r="T370" s="84"/>
      <c r="U370" s="84"/>
      <c r="V370" s="84"/>
      <c r="W370" s="84"/>
      <c r="X370" s="84"/>
      <c r="Y370" s="84"/>
      <c r="Z370" s="84"/>
      <c r="AA370" s="84"/>
      <c r="AB370" s="84"/>
      <c r="AC370" s="84"/>
      <c r="AD370" s="84"/>
      <c r="AE370" s="84"/>
      <c r="AF370" s="84"/>
      <c r="AG370" s="84"/>
      <c r="AH370" s="84"/>
      <c r="AI370" s="84"/>
      <c r="AJ370" s="84"/>
      <c r="AK370" s="84"/>
      <c r="AL370" s="84"/>
      <c r="AM370" s="84"/>
      <c r="AN370" s="84"/>
      <c r="AO370" s="84"/>
      <c r="AP370" s="84"/>
      <c r="AQ370" s="84"/>
      <c r="AR370" s="84"/>
      <c r="AS370" s="84"/>
      <c r="AT370" s="84"/>
      <c r="AU370" s="84"/>
      <c r="AV370" s="84"/>
      <c r="AW370" s="84"/>
      <c r="AX370" s="84"/>
      <c r="AY370" s="84"/>
      <c r="AZ370" s="84"/>
      <c r="BA370" s="84"/>
      <c r="BB370" s="84"/>
      <c r="BC370" s="84"/>
      <c r="BD370" s="84"/>
      <c r="BE370" s="84"/>
      <c r="BF370" s="84"/>
      <c r="BG370" s="84"/>
      <c r="BH370" s="84"/>
      <c r="BI370" s="84"/>
      <c r="BJ370" s="84"/>
      <c r="BK370" s="84"/>
      <c r="BL370" s="84"/>
      <c r="BM370" s="84"/>
      <c r="BN370" s="84"/>
      <c r="BO370" s="84"/>
      <c r="BP370" s="84"/>
      <c r="BQ370" s="84"/>
      <c r="BR370" s="84"/>
      <c r="BS370" s="84"/>
      <c r="BT370" s="84"/>
      <c r="BU370" s="84"/>
      <c r="BV370" s="84"/>
      <c r="BW370" s="84"/>
      <c r="BX370" s="84"/>
      <c r="BY370" s="84"/>
      <c r="BZ370" s="84"/>
      <c r="CA370" s="84"/>
      <c r="CB370" s="84"/>
      <c r="CC370" s="84"/>
      <c r="CD370" s="84"/>
      <c r="CE370" s="84"/>
      <c r="CF370" s="84"/>
      <c r="CG370" s="84"/>
      <c r="CH370" s="84"/>
      <c r="CI370" s="84"/>
      <c r="CJ370" s="84"/>
      <c r="CK370" s="84"/>
      <c r="CL370" s="84"/>
      <c r="CM370" s="84"/>
      <c r="CN370" s="84"/>
      <c r="CO370" s="84"/>
      <c r="CP370" s="84"/>
      <c r="CQ370" s="84"/>
      <c r="CR370" s="84"/>
      <c r="CS370" s="84"/>
      <c r="CT370" s="84"/>
      <c r="CU370" s="84"/>
      <c r="CV370" s="84"/>
      <c r="CW370" s="84"/>
      <c r="CX370" s="84"/>
      <c r="CY370" s="84"/>
      <c r="CZ370" s="84"/>
      <c r="DA370" s="84"/>
      <c r="DB370" s="84"/>
      <c r="DC370" s="84"/>
      <c r="DD370" s="84"/>
      <c r="DE370" s="84"/>
      <c r="DF370" s="84"/>
      <c r="DG370" s="84"/>
      <c r="DH370" s="84"/>
      <c r="DI370" s="84"/>
      <c r="DJ370" s="84"/>
      <c r="DK370" s="84"/>
      <c r="DL370" s="84"/>
      <c r="DM370" s="84"/>
      <c r="DN370" s="84"/>
      <c r="DO370" s="84"/>
      <c r="DP370" s="84"/>
      <c r="DQ370" s="84"/>
      <c r="DR370" s="84"/>
      <c r="DS370" s="84"/>
      <c r="DT370" s="84"/>
      <c r="DU370" s="84"/>
      <c r="DV370" s="84"/>
      <c r="DW370" s="84"/>
      <c r="DX370" s="84"/>
      <c r="DY370" s="84"/>
      <c r="DZ370" s="84"/>
      <c r="EA370" s="84"/>
      <c r="EB370" s="84"/>
      <c r="EC370" s="84"/>
    </row>
    <row r="371" spans="1:133" s="7" customFormat="1" ht="15.75" customHeight="1">
      <c r="A371" s="108">
        <f t="shared" si="75"/>
        <v>331</v>
      </c>
      <c r="B371" s="109" t="s">
        <v>1761</v>
      </c>
      <c r="C371" s="110" t="s">
        <v>1762</v>
      </c>
      <c r="D371" s="104">
        <v>250</v>
      </c>
      <c r="E371" s="105">
        <v>0</v>
      </c>
      <c r="F371" s="105">
        <f t="shared" ref="F371:F393" si="77">D371</f>
        <v>250</v>
      </c>
      <c r="G371" s="112" t="s">
        <v>136</v>
      </c>
      <c r="H371" s="110" t="s">
        <v>137</v>
      </c>
      <c r="I371" s="106">
        <v>150</v>
      </c>
      <c r="J371" s="106">
        <v>0</v>
      </c>
      <c r="K371" s="106">
        <f t="shared" si="76"/>
        <v>150</v>
      </c>
      <c r="L371" s="129">
        <v>150</v>
      </c>
      <c r="M371" s="129"/>
      <c r="N371" s="130">
        <v>220</v>
      </c>
      <c r="O371" s="131">
        <v>0</v>
      </c>
      <c r="P371" s="132">
        <f t="shared" si="74"/>
        <v>220</v>
      </c>
      <c r="Q371" s="84"/>
      <c r="R371" s="84"/>
      <c r="S371" s="84"/>
      <c r="T371" s="84"/>
      <c r="U371" s="84"/>
      <c r="V371" s="84"/>
      <c r="W371" s="84"/>
      <c r="X371" s="84"/>
      <c r="Y371" s="84"/>
      <c r="Z371" s="84"/>
      <c r="AA371" s="84"/>
      <c r="AB371" s="84"/>
      <c r="AC371" s="84"/>
      <c r="AD371" s="84"/>
      <c r="AE371" s="84"/>
      <c r="AF371" s="84"/>
      <c r="AG371" s="84"/>
      <c r="AH371" s="84"/>
      <c r="AI371" s="84"/>
      <c r="AJ371" s="84"/>
      <c r="AK371" s="84"/>
      <c r="AL371" s="84"/>
      <c r="AM371" s="84"/>
      <c r="AN371" s="84"/>
      <c r="AO371" s="84"/>
      <c r="AP371" s="84"/>
      <c r="AQ371" s="84"/>
      <c r="AR371" s="84"/>
      <c r="AS371" s="84"/>
      <c r="AT371" s="84"/>
      <c r="AU371" s="84"/>
      <c r="AV371" s="84"/>
      <c r="AW371" s="84"/>
      <c r="AX371" s="84"/>
      <c r="AY371" s="84"/>
      <c r="AZ371" s="84"/>
      <c r="BA371" s="84"/>
      <c r="BB371" s="84"/>
      <c r="BC371" s="84"/>
      <c r="BD371" s="84"/>
      <c r="BE371" s="84"/>
      <c r="BF371" s="84"/>
      <c r="BG371" s="84"/>
      <c r="BH371" s="84"/>
      <c r="BI371" s="84"/>
      <c r="BJ371" s="84"/>
      <c r="BK371" s="84"/>
      <c r="BL371" s="84"/>
      <c r="BM371" s="84"/>
      <c r="BN371" s="84"/>
      <c r="BO371" s="84"/>
      <c r="BP371" s="84"/>
      <c r="BQ371" s="84"/>
      <c r="BR371" s="84"/>
      <c r="BS371" s="84"/>
      <c r="BT371" s="84"/>
      <c r="BU371" s="84"/>
      <c r="BV371" s="84"/>
      <c r="BW371" s="84"/>
      <c r="BX371" s="84"/>
      <c r="BY371" s="84"/>
      <c r="BZ371" s="84"/>
      <c r="CA371" s="84"/>
      <c r="CB371" s="84"/>
      <c r="CC371" s="84"/>
      <c r="CD371" s="84"/>
      <c r="CE371" s="84"/>
      <c r="CF371" s="84"/>
      <c r="CG371" s="84"/>
      <c r="CH371" s="84"/>
      <c r="CI371" s="84"/>
      <c r="CJ371" s="84"/>
      <c r="CK371" s="84"/>
      <c r="CL371" s="84"/>
      <c r="CM371" s="84"/>
      <c r="CN371" s="84"/>
      <c r="CO371" s="84"/>
      <c r="CP371" s="84"/>
      <c r="CQ371" s="84"/>
      <c r="CR371" s="84"/>
      <c r="CS371" s="84"/>
      <c r="CT371" s="84"/>
      <c r="CU371" s="84"/>
      <c r="CV371" s="84"/>
      <c r="CW371" s="84"/>
      <c r="CX371" s="84"/>
      <c r="CY371" s="84"/>
      <c r="CZ371" s="84"/>
      <c r="DA371" s="84"/>
      <c r="DB371" s="84"/>
      <c r="DC371" s="84"/>
      <c r="DD371" s="84"/>
      <c r="DE371" s="84"/>
      <c r="DF371" s="84"/>
      <c r="DG371" s="84"/>
      <c r="DH371" s="84"/>
      <c r="DI371" s="84"/>
      <c r="DJ371" s="84"/>
      <c r="DK371" s="84"/>
      <c r="DL371" s="84"/>
      <c r="DM371" s="84"/>
      <c r="DN371" s="84"/>
      <c r="DO371" s="84"/>
      <c r="DP371" s="84"/>
      <c r="DQ371" s="84"/>
      <c r="DR371" s="84"/>
      <c r="DS371" s="84"/>
      <c r="DT371" s="84"/>
      <c r="DU371" s="84"/>
      <c r="DV371" s="84"/>
      <c r="DW371" s="84"/>
      <c r="DX371" s="84"/>
      <c r="DY371" s="84"/>
      <c r="DZ371" s="84"/>
      <c r="EA371" s="84"/>
      <c r="EB371" s="84"/>
      <c r="EC371" s="84"/>
    </row>
    <row r="372" spans="1:133" s="7" customFormat="1">
      <c r="A372" s="108">
        <f t="shared" si="75"/>
        <v>332</v>
      </c>
      <c r="B372" s="109" t="s">
        <v>1765</v>
      </c>
      <c r="C372" s="110" t="s">
        <v>1742</v>
      </c>
      <c r="D372" s="104">
        <v>100</v>
      </c>
      <c r="E372" s="105">
        <v>0</v>
      </c>
      <c r="F372" s="105">
        <f t="shared" si="77"/>
        <v>100</v>
      </c>
      <c r="G372" s="112" t="s">
        <v>1773</v>
      </c>
      <c r="H372" s="110" t="s">
        <v>1774</v>
      </c>
      <c r="I372" s="106">
        <v>250</v>
      </c>
      <c r="J372" s="106">
        <v>0</v>
      </c>
      <c r="K372" s="106">
        <f t="shared" si="76"/>
        <v>250</v>
      </c>
      <c r="L372" s="129"/>
      <c r="M372" s="129"/>
      <c r="N372" s="130">
        <v>250</v>
      </c>
      <c r="O372" s="131">
        <v>0</v>
      </c>
      <c r="P372" s="132">
        <f t="shared" si="74"/>
        <v>250</v>
      </c>
      <c r="Q372" s="84"/>
      <c r="R372" s="84"/>
      <c r="S372" s="84"/>
      <c r="T372" s="84"/>
      <c r="U372" s="84"/>
      <c r="V372" s="84"/>
      <c r="W372" s="84"/>
      <c r="X372" s="84"/>
      <c r="Y372" s="84"/>
      <c r="Z372" s="84"/>
      <c r="AA372" s="84"/>
      <c r="AB372" s="84"/>
      <c r="AC372" s="84"/>
      <c r="AD372" s="84"/>
      <c r="AE372" s="84"/>
      <c r="AF372" s="84"/>
      <c r="AG372" s="84"/>
      <c r="AH372" s="84"/>
      <c r="AI372" s="84"/>
      <c r="AJ372" s="84"/>
      <c r="AK372" s="84"/>
      <c r="AL372" s="84"/>
      <c r="AM372" s="84"/>
      <c r="AN372" s="84"/>
      <c r="AO372" s="84"/>
      <c r="AP372" s="84"/>
      <c r="AQ372" s="84"/>
      <c r="AR372" s="84"/>
      <c r="AS372" s="84"/>
      <c r="AT372" s="84"/>
      <c r="AU372" s="84"/>
      <c r="AV372" s="84"/>
      <c r="AW372" s="84"/>
      <c r="AX372" s="84"/>
      <c r="AY372" s="84"/>
      <c r="AZ372" s="84"/>
      <c r="BA372" s="84"/>
      <c r="BB372" s="84"/>
      <c r="BC372" s="84"/>
      <c r="BD372" s="84"/>
      <c r="BE372" s="84"/>
      <c r="BF372" s="84"/>
      <c r="BG372" s="84"/>
      <c r="BH372" s="84"/>
      <c r="BI372" s="84"/>
      <c r="BJ372" s="84"/>
      <c r="BK372" s="84"/>
      <c r="BL372" s="84"/>
      <c r="BM372" s="84"/>
      <c r="BN372" s="84"/>
      <c r="BO372" s="84"/>
      <c r="BP372" s="84"/>
      <c r="BQ372" s="84"/>
      <c r="BR372" s="84"/>
      <c r="BS372" s="84"/>
      <c r="BT372" s="84"/>
      <c r="BU372" s="84"/>
      <c r="BV372" s="84"/>
      <c r="BW372" s="84"/>
      <c r="BX372" s="84"/>
      <c r="BY372" s="84"/>
      <c r="BZ372" s="84"/>
      <c r="CA372" s="84"/>
      <c r="CB372" s="84"/>
      <c r="CC372" s="84"/>
      <c r="CD372" s="84"/>
      <c r="CE372" s="84"/>
      <c r="CF372" s="84"/>
      <c r="CG372" s="84"/>
      <c r="CH372" s="84"/>
      <c r="CI372" s="84"/>
      <c r="CJ372" s="84"/>
      <c r="CK372" s="84"/>
      <c r="CL372" s="84"/>
      <c r="CM372" s="84"/>
      <c r="CN372" s="84"/>
      <c r="CO372" s="84"/>
      <c r="CP372" s="84"/>
      <c r="CQ372" s="84"/>
      <c r="CR372" s="84"/>
      <c r="CS372" s="84"/>
      <c r="CT372" s="84"/>
      <c r="CU372" s="84"/>
      <c r="CV372" s="84"/>
      <c r="CW372" s="84"/>
      <c r="CX372" s="84"/>
      <c r="CY372" s="84"/>
      <c r="CZ372" s="84"/>
      <c r="DA372" s="84"/>
      <c r="DB372" s="84"/>
      <c r="DC372" s="84"/>
      <c r="DD372" s="84"/>
      <c r="DE372" s="84"/>
      <c r="DF372" s="84"/>
      <c r="DG372" s="84"/>
      <c r="DH372" s="84"/>
      <c r="DI372" s="84"/>
      <c r="DJ372" s="84"/>
      <c r="DK372" s="84"/>
      <c r="DL372" s="84"/>
      <c r="DM372" s="84"/>
      <c r="DN372" s="84"/>
      <c r="DO372" s="84"/>
      <c r="DP372" s="84"/>
      <c r="DQ372" s="84"/>
      <c r="DR372" s="84"/>
      <c r="DS372" s="84"/>
      <c r="DT372" s="84"/>
      <c r="DU372" s="84"/>
      <c r="DV372" s="84"/>
      <c r="DW372" s="84"/>
      <c r="DX372" s="84"/>
      <c r="DY372" s="84"/>
      <c r="DZ372" s="84"/>
      <c r="EA372" s="84"/>
      <c r="EB372" s="84"/>
      <c r="EC372" s="84"/>
    </row>
    <row r="373" spans="1:133" s="7" customFormat="1" ht="15.6" customHeight="1">
      <c r="A373" s="108">
        <f t="shared" si="75"/>
        <v>333</v>
      </c>
      <c r="B373" s="176" t="s">
        <v>1768</v>
      </c>
      <c r="C373" s="110" t="s">
        <v>1769</v>
      </c>
      <c r="D373" s="186">
        <v>150</v>
      </c>
      <c r="E373" s="105">
        <v>0</v>
      </c>
      <c r="F373" s="105">
        <f t="shared" si="77"/>
        <v>150</v>
      </c>
      <c r="G373" s="112" t="s">
        <v>1779</v>
      </c>
      <c r="H373" s="110" t="s">
        <v>1780</v>
      </c>
      <c r="I373" s="106">
        <v>250</v>
      </c>
      <c r="J373" s="106">
        <v>0</v>
      </c>
      <c r="K373" s="106">
        <f t="shared" si="76"/>
        <v>250</v>
      </c>
      <c r="L373" s="129"/>
      <c r="M373" s="129"/>
      <c r="N373" s="130">
        <v>250</v>
      </c>
      <c r="O373" s="131">
        <v>0</v>
      </c>
      <c r="P373" s="132">
        <f t="shared" si="74"/>
        <v>250</v>
      </c>
      <c r="Q373" s="84"/>
      <c r="R373" s="84"/>
      <c r="S373" s="84"/>
      <c r="T373" s="84"/>
      <c r="U373" s="84"/>
      <c r="V373" s="84"/>
      <c r="W373" s="84"/>
      <c r="X373" s="84"/>
      <c r="Y373" s="84"/>
      <c r="Z373" s="84"/>
      <c r="AA373" s="84"/>
      <c r="AB373" s="84"/>
      <c r="AC373" s="84"/>
      <c r="AD373" s="84"/>
      <c r="AE373" s="84"/>
      <c r="AF373" s="84"/>
      <c r="AG373" s="84"/>
      <c r="AH373" s="84"/>
      <c r="AI373" s="84"/>
      <c r="AJ373" s="84"/>
      <c r="AK373" s="84"/>
      <c r="AL373" s="84"/>
      <c r="AM373" s="84"/>
      <c r="AN373" s="84"/>
      <c r="AO373" s="84"/>
      <c r="AP373" s="84"/>
      <c r="AQ373" s="84"/>
      <c r="AR373" s="84"/>
      <c r="AS373" s="84"/>
      <c r="AT373" s="84"/>
      <c r="AU373" s="84"/>
      <c r="AV373" s="84"/>
      <c r="AW373" s="84"/>
      <c r="AX373" s="84"/>
      <c r="AY373" s="84"/>
      <c r="AZ373" s="84"/>
      <c r="BA373" s="84"/>
      <c r="BB373" s="84"/>
      <c r="BC373" s="84"/>
      <c r="BD373" s="84"/>
      <c r="BE373" s="84"/>
      <c r="BF373" s="84"/>
      <c r="BG373" s="84"/>
      <c r="BH373" s="84"/>
      <c r="BI373" s="84"/>
      <c r="BJ373" s="84"/>
      <c r="BK373" s="84"/>
      <c r="BL373" s="84"/>
      <c r="BM373" s="84"/>
      <c r="BN373" s="84"/>
      <c r="BO373" s="84"/>
      <c r="BP373" s="84"/>
      <c r="BQ373" s="84"/>
      <c r="BR373" s="84"/>
      <c r="BS373" s="84"/>
      <c r="BT373" s="84"/>
      <c r="BU373" s="84"/>
      <c r="BV373" s="84"/>
      <c r="BW373" s="84"/>
      <c r="BX373" s="84"/>
      <c r="BY373" s="84"/>
      <c r="BZ373" s="84"/>
      <c r="CA373" s="84"/>
      <c r="CB373" s="84"/>
      <c r="CC373" s="84"/>
      <c r="CD373" s="84"/>
      <c r="CE373" s="84"/>
      <c r="CF373" s="84"/>
      <c r="CG373" s="84"/>
      <c r="CH373" s="84"/>
      <c r="CI373" s="84"/>
      <c r="CJ373" s="84"/>
      <c r="CK373" s="84"/>
      <c r="CL373" s="84"/>
      <c r="CM373" s="84"/>
      <c r="CN373" s="84"/>
      <c r="CO373" s="84"/>
      <c r="CP373" s="84"/>
      <c r="CQ373" s="84"/>
      <c r="CR373" s="84"/>
      <c r="CS373" s="84"/>
      <c r="CT373" s="84"/>
      <c r="CU373" s="84"/>
      <c r="CV373" s="84"/>
      <c r="CW373" s="84"/>
      <c r="CX373" s="84"/>
      <c r="CY373" s="84"/>
      <c r="CZ373" s="84"/>
      <c r="DA373" s="84"/>
      <c r="DB373" s="84"/>
      <c r="DC373" s="84"/>
      <c r="DD373" s="84"/>
      <c r="DE373" s="84"/>
      <c r="DF373" s="84"/>
      <c r="DG373" s="84"/>
      <c r="DH373" s="84"/>
      <c r="DI373" s="84"/>
      <c r="DJ373" s="84"/>
      <c r="DK373" s="84"/>
      <c r="DL373" s="84"/>
      <c r="DM373" s="84"/>
      <c r="DN373" s="84"/>
      <c r="DO373" s="84"/>
      <c r="DP373" s="84"/>
      <c r="DQ373" s="84"/>
      <c r="DR373" s="84"/>
      <c r="DS373" s="84"/>
      <c r="DT373" s="84"/>
      <c r="DU373" s="84"/>
      <c r="DV373" s="84"/>
      <c r="DW373" s="84"/>
      <c r="DX373" s="84"/>
      <c r="DY373" s="84"/>
      <c r="DZ373" s="84"/>
      <c r="EA373" s="84"/>
      <c r="EB373" s="84"/>
      <c r="EC373" s="84"/>
    </row>
    <row r="374" spans="1:133" s="7" customFormat="1">
      <c r="A374" s="108">
        <f t="shared" si="75"/>
        <v>334</v>
      </c>
      <c r="B374" s="109" t="s">
        <v>1771</v>
      </c>
      <c r="C374" s="110" t="s">
        <v>1772</v>
      </c>
      <c r="D374" s="186">
        <v>250</v>
      </c>
      <c r="E374" s="105">
        <v>0</v>
      </c>
      <c r="F374" s="105">
        <f t="shared" si="77"/>
        <v>250</v>
      </c>
      <c r="G374" s="112" t="s">
        <v>1782</v>
      </c>
      <c r="H374" s="110" t="s">
        <v>3100</v>
      </c>
      <c r="I374" s="106">
        <v>300</v>
      </c>
      <c r="J374" s="106">
        <v>0</v>
      </c>
      <c r="K374" s="106">
        <f t="shared" si="76"/>
        <v>300</v>
      </c>
      <c r="L374" s="129">
        <v>300</v>
      </c>
      <c r="M374" s="129"/>
      <c r="N374" s="130">
        <v>300</v>
      </c>
      <c r="O374" s="131">
        <v>0</v>
      </c>
      <c r="P374" s="132">
        <f t="shared" si="74"/>
        <v>300</v>
      </c>
      <c r="Q374" s="84"/>
      <c r="R374" s="84"/>
      <c r="S374" s="84"/>
      <c r="T374" s="84"/>
      <c r="U374" s="84"/>
      <c r="V374" s="84"/>
      <c r="W374" s="84"/>
      <c r="X374" s="84"/>
      <c r="Y374" s="84"/>
      <c r="Z374" s="84"/>
      <c r="AA374" s="84"/>
      <c r="AB374" s="84"/>
      <c r="AC374" s="84"/>
      <c r="AD374" s="84"/>
      <c r="AE374" s="84"/>
      <c r="AF374" s="84"/>
      <c r="AG374" s="84"/>
      <c r="AH374" s="84"/>
      <c r="AI374" s="84"/>
      <c r="AJ374" s="84"/>
      <c r="AK374" s="84"/>
      <c r="AL374" s="84"/>
      <c r="AM374" s="84"/>
      <c r="AN374" s="84"/>
      <c r="AO374" s="84"/>
      <c r="AP374" s="84"/>
      <c r="AQ374" s="84"/>
      <c r="AR374" s="84"/>
      <c r="AS374" s="84"/>
      <c r="AT374" s="84"/>
      <c r="AU374" s="84"/>
      <c r="AV374" s="84"/>
      <c r="AW374" s="84"/>
      <c r="AX374" s="84"/>
      <c r="AY374" s="84"/>
      <c r="AZ374" s="84"/>
      <c r="BA374" s="84"/>
      <c r="BB374" s="84"/>
      <c r="BC374" s="84"/>
      <c r="BD374" s="84"/>
      <c r="BE374" s="84"/>
      <c r="BF374" s="84"/>
      <c r="BG374" s="84"/>
      <c r="BH374" s="84"/>
      <c r="BI374" s="84"/>
      <c r="BJ374" s="84"/>
      <c r="BK374" s="84"/>
      <c r="BL374" s="84"/>
      <c r="BM374" s="84"/>
      <c r="BN374" s="84"/>
      <c r="BO374" s="84"/>
      <c r="BP374" s="84"/>
      <c r="BQ374" s="84"/>
      <c r="BR374" s="84"/>
      <c r="BS374" s="84"/>
      <c r="BT374" s="84"/>
      <c r="BU374" s="84"/>
      <c r="BV374" s="84"/>
      <c r="BW374" s="84"/>
      <c r="BX374" s="84"/>
      <c r="BY374" s="84"/>
      <c r="BZ374" s="84"/>
      <c r="CA374" s="84"/>
      <c r="CB374" s="84"/>
      <c r="CC374" s="84"/>
      <c r="CD374" s="84"/>
      <c r="CE374" s="84"/>
      <c r="CF374" s="84"/>
      <c r="CG374" s="84"/>
      <c r="CH374" s="84"/>
      <c r="CI374" s="84"/>
      <c r="CJ374" s="84"/>
      <c r="CK374" s="84"/>
      <c r="CL374" s="84"/>
      <c r="CM374" s="84"/>
      <c r="CN374" s="84"/>
      <c r="CO374" s="84"/>
      <c r="CP374" s="84"/>
      <c r="CQ374" s="84"/>
      <c r="CR374" s="84"/>
      <c r="CS374" s="84"/>
      <c r="CT374" s="84"/>
      <c r="CU374" s="84"/>
      <c r="CV374" s="84"/>
      <c r="CW374" s="84"/>
      <c r="CX374" s="84"/>
      <c r="CY374" s="84"/>
      <c r="CZ374" s="84"/>
      <c r="DA374" s="84"/>
      <c r="DB374" s="84"/>
      <c r="DC374" s="84"/>
      <c r="DD374" s="84"/>
      <c r="DE374" s="84"/>
      <c r="DF374" s="84"/>
      <c r="DG374" s="84"/>
      <c r="DH374" s="84"/>
      <c r="DI374" s="84"/>
      <c r="DJ374" s="84"/>
      <c r="DK374" s="84"/>
      <c r="DL374" s="84"/>
      <c r="DM374" s="84"/>
      <c r="DN374" s="84"/>
      <c r="DO374" s="84"/>
      <c r="DP374" s="84"/>
      <c r="DQ374" s="84"/>
      <c r="DR374" s="84"/>
      <c r="DS374" s="84"/>
      <c r="DT374" s="84"/>
      <c r="DU374" s="84"/>
      <c r="DV374" s="84"/>
      <c r="DW374" s="84"/>
      <c r="DX374" s="84"/>
      <c r="DY374" s="84"/>
      <c r="DZ374" s="84"/>
      <c r="EA374" s="84"/>
      <c r="EB374" s="84"/>
      <c r="EC374" s="84"/>
    </row>
    <row r="375" spans="1:133" s="7" customFormat="1" ht="16.5" customHeight="1">
      <c r="A375" s="108">
        <f t="shared" si="75"/>
        <v>335</v>
      </c>
      <c r="B375" s="176" t="s">
        <v>1777</v>
      </c>
      <c r="C375" s="110" t="s">
        <v>1778</v>
      </c>
      <c r="D375" s="186">
        <v>150</v>
      </c>
      <c r="E375" s="105">
        <v>0</v>
      </c>
      <c r="F375" s="105">
        <f t="shared" si="77"/>
        <v>150</v>
      </c>
      <c r="G375" s="112" t="s">
        <v>3101</v>
      </c>
      <c r="H375" s="110" t="s">
        <v>1787</v>
      </c>
      <c r="I375" s="106">
        <v>250</v>
      </c>
      <c r="J375" s="106">
        <v>0</v>
      </c>
      <c r="K375" s="106">
        <f t="shared" si="76"/>
        <v>250</v>
      </c>
      <c r="L375" s="129">
        <v>300</v>
      </c>
      <c r="M375" s="129">
        <v>200</v>
      </c>
      <c r="N375" s="130">
        <v>250</v>
      </c>
      <c r="O375" s="131">
        <v>0</v>
      </c>
      <c r="P375" s="132">
        <f t="shared" si="74"/>
        <v>250</v>
      </c>
      <c r="Q375" s="84"/>
      <c r="R375" s="84"/>
      <c r="S375" s="84"/>
      <c r="T375" s="84"/>
      <c r="U375" s="84"/>
      <c r="V375" s="84"/>
      <c r="W375" s="84"/>
      <c r="X375" s="84"/>
      <c r="Y375" s="84"/>
      <c r="Z375" s="84"/>
      <c r="AA375" s="84"/>
      <c r="AB375" s="84"/>
      <c r="AC375" s="84"/>
      <c r="AD375" s="84"/>
      <c r="AE375" s="84"/>
      <c r="AF375" s="84"/>
      <c r="AG375" s="84"/>
      <c r="AH375" s="84"/>
      <c r="AI375" s="84"/>
      <c r="AJ375" s="84"/>
      <c r="AK375" s="84"/>
      <c r="AL375" s="84"/>
      <c r="AM375" s="84"/>
      <c r="AN375" s="84"/>
      <c r="AO375" s="84"/>
      <c r="AP375" s="84"/>
      <c r="AQ375" s="84"/>
      <c r="AR375" s="84"/>
      <c r="AS375" s="84"/>
      <c r="AT375" s="84"/>
      <c r="AU375" s="84"/>
      <c r="AV375" s="84"/>
      <c r="AW375" s="84"/>
      <c r="AX375" s="84"/>
      <c r="AY375" s="84"/>
      <c r="AZ375" s="84"/>
      <c r="BA375" s="84"/>
      <c r="BB375" s="84"/>
      <c r="BC375" s="84"/>
      <c r="BD375" s="84"/>
      <c r="BE375" s="84"/>
      <c r="BF375" s="84"/>
      <c r="BG375" s="84"/>
      <c r="BH375" s="84"/>
      <c r="BI375" s="84"/>
      <c r="BJ375" s="84"/>
      <c r="BK375" s="84"/>
      <c r="BL375" s="84"/>
      <c r="BM375" s="84"/>
      <c r="BN375" s="84"/>
      <c r="BO375" s="84"/>
      <c r="BP375" s="84"/>
      <c r="BQ375" s="84"/>
      <c r="BR375" s="84"/>
      <c r="BS375" s="84"/>
      <c r="BT375" s="84"/>
      <c r="BU375" s="84"/>
      <c r="BV375" s="84"/>
      <c r="BW375" s="84"/>
      <c r="BX375" s="84"/>
      <c r="BY375" s="84"/>
      <c r="BZ375" s="84"/>
      <c r="CA375" s="84"/>
      <c r="CB375" s="84"/>
      <c r="CC375" s="84"/>
      <c r="CD375" s="84"/>
      <c r="CE375" s="84"/>
      <c r="CF375" s="84"/>
      <c r="CG375" s="84"/>
      <c r="CH375" s="84"/>
      <c r="CI375" s="84"/>
      <c r="CJ375" s="84"/>
      <c r="CK375" s="84"/>
      <c r="CL375" s="84"/>
      <c r="CM375" s="84"/>
      <c r="CN375" s="84"/>
      <c r="CO375" s="84"/>
      <c r="CP375" s="84"/>
      <c r="CQ375" s="84"/>
      <c r="CR375" s="84"/>
      <c r="CS375" s="84"/>
      <c r="CT375" s="84"/>
      <c r="CU375" s="84"/>
      <c r="CV375" s="84"/>
      <c r="CW375" s="84"/>
      <c r="CX375" s="84"/>
      <c r="CY375" s="84"/>
      <c r="CZ375" s="84"/>
      <c r="DA375" s="84"/>
      <c r="DB375" s="84"/>
      <c r="DC375" s="84"/>
      <c r="DD375" s="84"/>
      <c r="DE375" s="84"/>
      <c r="DF375" s="84"/>
      <c r="DG375" s="84"/>
      <c r="DH375" s="84"/>
      <c r="DI375" s="84"/>
      <c r="DJ375" s="84"/>
      <c r="DK375" s="84"/>
      <c r="DL375" s="84"/>
      <c r="DM375" s="84"/>
      <c r="DN375" s="84"/>
      <c r="DO375" s="84"/>
      <c r="DP375" s="84"/>
      <c r="DQ375" s="84"/>
      <c r="DR375" s="84"/>
      <c r="DS375" s="84"/>
      <c r="DT375" s="84"/>
      <c r="DU375" s="84"/>
      <c r="DV375" s="84"/>
      <c r="DW375" s="84"/>
      <c r="DX375" s="84"/>
      <c r="DY375" s="84"/>
      <c r="DZ375" s="84"/>
      <c r="EA375" s="84"/>
      <c r="EB375" s="84"/>
      <c r="EC375" s="84"/>
    </row>
    <row r="376" spans="1:133" s="7" customFormat="1" ht="15" customHeight="1">
      <c r="A376" s="108">
        <f t="shared" si="75"/>
        <v>336</v>
      </c>
      <c r="B376" s="109" t="s">
        <v>3102</v>
      </c>
      <c r="C376" s="110" t="s">
        <v>3103</v>
      </c>
      <c r="D376" s="186">
        <v>150</v>
      </c>
      <c r="E376" s="105">
        <v>0</v>
      </c>
      <c r="F376" s="105">
        <f t="shared" si="77"/>
        <v>150</v>
      </c>
      <c r="G376" s="112" t="s">
        <v>3104</v>
      </c>
      <c r="H376" s="110" t="s">
        <v>1789</v>
      </c>
      <c r="I376" s="106">
        <v>300</v>
      </c>
      <c r="J376" s="106">
        <v>0</v>
      </c>
      <c r="K376" s="106">
        <f t="shared" si="76"/>
        <v>300</v>
      </c>
      <c r="L376" s="129"/>
      <c r="M376" s="129">
        <v>300</v>
      </c>
      <c r="N376" s="130">
        <v>300</v>
      </c>
      <c r="O376" s="131">
        <v>0</v>
      </c>
      <c r="P376" s="132">
        <f t="shared" si="74"/>
        <v>300</v>
      </c>
      <c r="Q376" s="84"/>
      <c r="R376" s="84"/>
      <c r="S376" s="84"/>
      <c r="T376" s="84"/>
      <c r="U376" s="84"/>
      <c r="V376" s="84"/>
      <c r="W376" s="84"/>
      <c r="X376" s="84"/>
      <c r="Y376" s="84"/>
      <c r="Z376" s="84"/>
      <c r="AA376" s="84"/>
      <c r="AB376" s="84"/>
      <c r="AC376" s="84"/>
      <c r="AD376" s="84"/>
      <c r="AE376" s="84"/>
      <c r="AF376" s="84"/>
      <c r="AG376" s="84"/>
      <c r="AH376" s="84"/>
      <c r="AI376" s="84"/>
      <c r="AJ376" s="84"/>
      <c r="AK376" s="84"/>
      <c r="AL376" s="84"/>
      <c r="AM376" s="84"/>
      <c r="AN376" s="84"/>
      <c r="AO376" s="84"/>
      <c r="AP376" s="84"/>
      <c r="AQ376" s="84"/>
      <c r="AR376" s="84"/>
      <c r="AS376" s="84"/>
      <c r="AT376" s="84"/>
      <c r="AU376" s="84"/>
      <c r="AV376" s="84"/>
      <c r="AW376" s="84"/>
      <c r="AX376" s="84"/>
      <c r="AY376" s="84"/>
      <c r="AZ376" s="84"/>
      <c r="BA376" s="84"/>
      <c r="BB376" s="84"/>
      <c r="BC376" s="84"/>
      <c r="BD376" s="84"/>
      <c r="BE376" s="84"/>
      <c r="BF376" s="84"/>
      <c r="BG376" s="84"/>
      <c r="BH376" s="84"/>
      <c r="BI376" s="84"/>
      <c r="BJ376" s="84"/>
      <c r="BK376" s="84"/>
      <c r="BL376" s="84"/>
      <c r="BM376" s="84"/>
      <c r="BN376" s="84"/>
      <c r="BO376" s="84"/>
      <c r="BP376" s="84"/>
      <c r="BQ376" s="84"/>
      <c r="BR376" s="84"/>
      <c r="BS376" s="84"/>
      <c r="BT376" s="84"/>
      <c r="BU376" s="84"/>
      <c r="BV376" s="84"/>
      <c r="BW376" s="84"/>
      <c r="BX376" s="84"/>
      <c r="BY376" s="84"/>
      <c r="BZ376" s="84"/>
      <c r="CA376" s="84"/>
      <c r="CB376" s="84"/>
      <c r="CC376" s="84"/>
      <c r="CD376" s="84"/>
      <c r="CE376" s="84"/>
      <c r="CF376" s="84"/>
      <c r="CG376" s="84"/>
      <c r="CH376" s="84"/>
      <c r="CI376" s="84"/>
      <c r="CJ376" s="84"/>
      <c r="CK376" s="84"/>
      <c r="CL376" s="84"/>
      <c r="CM376" s="84"/>
      <c r="CN376" s="84"/>
      <c r="CO376" s="84"/>
      <c r="CP376" s="84"/>
      <c r="CQ376" s="84"/>
      <c r="CR376" s="84"/>
      <c r="CS376" s="84"/>
      <c r="CT376" s="84"/>
      <c r="CU376" s="84"/>
      <c r="CV376" s="84"/>
      <c r="CW376" s="84"/>
      <c r="CX376" s="84"/>
      <c r="CY376" s="84"/>
      <c r="CZ376" s="84"/>
      <c r="DA376" s="84"/>
      <c r="DB376" s="84"/>
      <c r="DC376" s="84"/>
      <c r="DD376" s="84"/>
      <c r="DE376" s="84"/>
      <c r="DF376" s="84"/>
      <c r="DG376" s="84"/>
      <c r="DH376" s="84"/>
      <c r="DI376" s="84"/>
      <c r="DJ376" s="84"/>
      <c r="DK376" s="84"/>
      <c r="DL376" s="84"/>
      <c r="DM376" s="84"/>
      <c r="DN376" s="84"/>
      <c r="DO376" s="84"/>
      <c r="DP376" s="84"/>
      <c r="DQ376" s="84"/>
      <c r="DR376" s="84"/>
      <c r="DS376" s="84"/>
      <c r="DT376" s="84"/>
      <c r="DU376" s="84"/>
      <c r="DV376" s="84"/>
      <c r="DW376" s="84"/>
      <c r="DX376" s="84"/>
      <c r="DY376" s="84"/>
      <c r="DZ376" s="84"/>
      <c r="EA376" s="84"/>
      <c r="EB376" s="84"/>
      <c r="EC376" s="84"/>
    </row>
    <row r="377" spans="1:133" s="7" customFormat="1" ht="15" customHeight="1">
      <c r="A377" s="108">
        <f t="shared" si="75"/>
        <v>337</v>
      </c>
      <c r="B377" s="176" t="s">
        <v>1784</v>
      </c>
      <c r="C377" s="187" t="s">
        <v>1785</v>
      </c>
      <c r="D377" s="186">
        <v>300</v>
      </c>
      <c r="E377" s="105">
        <v>0</v>
      </c>
      <c r="F377" s="105">
        <f t="shared" si="77"/>
        <v>300</v>
      </c>
      <c r="G377" s="112" t="s">
        <v>1792</v>
      </c>
      <c r="H377" s="110" t="s">
        <v>1793</v>
      </c>
      <c r="I377" s="106">
        <v>250</v>
      </c>
      <c r="J377" s="106">
        <v>0</v>
      </c>
      <c r="K377" s="106">
        <f t="shared" si="76"/>
        <v>250</v>
      </c>
      <c r="L377" s="129"/>
      <c r="M377" s="129"/>
      <c r="N377" s="130">
        <v>250</v>
      </c>
      <c r="O377" s="131">
        <v>0</v>
      </c>
      <c r="P377" s="132">
        <f t="shared" si="74"/>
        <v>250</v>
      </c>
      <c r="Q377" s="84"/>
      <c r="R377" s="84"/>
      <c r="S377" s="84"/>
      <c r="T377" s="84"/>
      <c r="U377" s="84"/>
      <c r="V377" s="84"/>
      <c r="W377" s="84"/>
      <c r="X377" s="84"/>
      <c r="Y377" s="84"/>
      <c r="Z377" s="84"/>
      <c r="AA377" s="84"/>
      <c r="AB377" s="84"/>
      <c r="AC377" s="84"/>
      <c r="AD377" s="84"/>
      <c r="AE377" s="84"/>
      <c r="AF377" s="84"/>
      <c r="AG377" s="84"/>
      <c r="AH377" s="84"/>
      <c r="AI377" s="84"/>
      <c r="AJ377" s="84"/>
      <c r="AK377" s="84"/>
      <c r="AL377" s="84"/>
      <c r="AM377" s="84"/>
      <c r="AN377" s="84"/>
      <c r="AO377" s="84"/>
      <c r="AP377" s="84"/>
      <c r="AQ377" s="84"/>
      <c r="AR377" s="84"/>
      <c r="AS377" s="84"/>
      <c r="AT377" s="84"/>
      <c r="AU377" s="84"/>
      <c r="AV377" s="84"/>
      <c r="AW377" s="84"/>
      <c r="AX377" s="84"/>
      <c r="AY377" s="84"/>
      <c r="AZ377" s="84"/>
      <c r="BA377" s="84"/>
      <c r="BB377" s="84"/>
      <c r="BC377" s="84"/>
      <c r="BD377" s="84"/>
      <c r="BE377" s="84"/>
      <c r="BF377" s="84"/>
      <c r="BG377" s="84"/>
      <c r="BH377" s="84"/>
      <c r="BI377" s="84"/>
      <c r="BJ377" s="84"/>
      <c r="BK377" s="84"/>
      <c r="BL377" s="84"/>
      <c r="BM377" s="84"/>
      <c r="BN377" s="84"/>
      <c r="BO377" s="84"/>
      <c r="BP377" s="84"/>
      <c r="BQ377" s="84"/>
      <c r="BR377" s="84"/>
      <c r="BS377" s="84"/>
      <c r="BT377" s="84"/>
      <c r="BU377" s="84"/>
      <c r="BV377" s="84"/>
      <c r="BW377" s="84"/>
      <c r="BX377" s="84"/>
      <c r="BY377" s="84"/>
      <c r="BZ377" s="84"/>
      <c r="CA377" s="84"/>
      <c r="CB377" s="84"/>
      <c r="CC377" s="84"/>
      <c r="CD377" s="84"/>
      <c r="CE377" s="84"/>
      <c r="CF377" s="84"/>
      <c r="CG377" s="84"/>
      <c r="CH377" s="84"/>
      <c r="CI377" s="84"/>
      <c r="CJ377" s="84"/>
      <c r="CK377" s="84"/>
      <c r="CL377" s="84"/>
      <c r="CM377" s="84"/>
      <c r="CN377" s="84"/>
      <c r="CO377" s="84"/>
      <c r="CP377" s="84"/>
      <c r="CQ377" s="84"/>
      <c r="CR377" s="84"/>
      <c r="CS377" s="84"/>
      <c r="CT377" s="84"/>
      <c r="CU377" s="84"/>
      <c r="CV377" s="84"/>
      <c r="CW377" s="84"/>
      <c r="CX377" s="84"/>
      <c r="CY377" s="84"/>
      <c r="CZ377" s="84"/>
      <c r="DA377" s="84"/>
      <c r="DB377" s="84"/>
      <c r="DC377" s="84"/>
      <c r="DD377" s="84"/>
      <c r="DE377" s="84"/>
      <c r="DF377" s="84"/>
      <c r="DG377" s="84"/>
      <c r="DH377" s="84"/>
      <c r="DI377" s="84"/>
      <c r="DJ377" s="84"/>
      <c r="DK377" s="84"/>
      <c r="DL377" s="84"/>
      <c r="DM377" s="84"/>
      <c r="DN377" s="84"/>
      <c r="DO377" s="84"/>
      <c r="DP377" s="84"/>
      <c r="DQ377" s="84"/>
      <c r="DR377" s="84"/>
      <c r="DS377" s="84"/>
      <c r="DT377" s="84"/>
      <c r="DU377" s="84"/>
      <c r="DV377" s="84"/>
      <c r="DW377" s="84"/>
      <c r="DX377" s="84"/>
      <c r="DY377" s="84"/>
      <c r="DZ377" s="84"/>
      <c r="EA377" s="84"/>
      <c r="EB377" s="84"/>
      <c r="EC377" s="84"/>
    </row>
    <row r="378" spans="1:133" s="7" customFormat="1" ht="15.75" customHeight="1">
      <c r="A378" s="108">
        <f t="shared" si="75"/>
        <v>338</v>
      </c>
      <c r="B378" s="109" t="s">
        <v>1761</v>
      </c>
      <c r="C378" s="110" t="s">
        <v>1746</v>
      </c>
      <c r="D378" s="186">
        <v>250</v>
      </c>
      <c r="E378" s="105">
        <v>0</v>
      </c>
      <c r="F378" s="105">
        <f t="shared" si="77"/>
        <v>250</v>
      </c>
      <c r="G378" s="112" t="s">
        <v>1796</v>
      </c>
      <c r="H378" s="110" t="s">
        <v>1797</v>
      </c>
      <c r="I378" s="106">
        <v>200</v>
      </c>
      <c r="J378" s="106">
        <v>0</v>
      </c>
      <c r="K378" s="106">
        <f t="shared" si="76"/>
        <v>200</v>
      </c>
      <c r="L378" s="129"/>
      <c r="M378" s="129">
        <v>200</v>
      </c>
      <c r="N378" s="130">
        <v>200</v>
      </c>
      <c r="O378" s="131">
        <v>0</v>
      </c>
      <c r="P378" s="132">
        <f t="shared" si="74"/>
        <v>200</v>
      </c>
      <c r="Q378" s="84"/>
      <c r="R378" s="84"/>
      <c r="S378" s="84"/>
      <c r="T378" s="84"/>
      <c r="U378" s="84"/>
      <c r="V378" s="84"/>
      <c r="W378" s="84"/>
      <c r="X378" s="84"/>
      <c r="Y378" s="84"/>
      <c r="Z378" s="84"/>
      <c r="AA378" s="84"/>
      <c r="AB378" s="84"/>
      <c r="AC378" s="84"/>
      <c r="AD378" s="84"/>
      <c r="AE378" s="84"/>
      <c r="AF378" s="84"/>
      <c r="AG378" s="84"/>
      <c r="AH378" s="84"/>
      <c r="AI378" s="84"/>
      <c r="AJ378" s="84"/>
      <c r="AK378" s="84"/>
      <c r="AL378" s="84"/>
      <c r="AM378" s="84"/>
      <c r="AN378" s="84"/>
      <c r="AO378" s="84"/>
      <c r="AP378" s="84"/>
      <c r="AQ378" s="84"/>
      <c r="AR378" s="84"/>
      <c r="AS378" s="84"/>
      <c r="AT378" s="84"/>
      <c r="AU378" s="84"/>
      <c r="AV378" s="84"/>
      <c r="AW378" s="84"/>
      <c r="AX378" s="84"/>
      <c r="AY378" s="84"/>
      <c r="AZ378" s="84"/>
      <c r="BA378" s="84"/>
      <c r="BB378" s="84"/>
      <c r="BC378" s="84"/>
      <c r="BD378" s="84"/>
      <c r="BE378" s="84"/>
      <c r="BF378" s="84"/>
      <c r="BG378" s="84"/>
      <c r="BH378" s="84"/>
      <c r="BI378" s="84"/>
      <c r="BJ378" s="84"/>
      <c r="BK378" s="84"/>
      <c r="BL378" s="84"/>
      <c r="BM378" s="84"/>
      <c r="BN378" s="84"/>
      <c r="BO378" s="84"/>
      <c r="BP378" s="84"/>
      <c r="BQ378" s="84"/>
      <c r="BR378" s="84"/>
      <c r="BS378" s="84"/>
      <c r="BT378" s="84"/>
      <c r="BU378" s="84"/>
      <c r="BV378" s="84"/>
      <c r="BW378" s="84"/>
      <c r="BX378" s="84"/>
      <c r="BY378" s="84"/>
      <c r="BZ378" s="84"/>
      <c r="CA378" s="84"/>
      <c r="CB378" s="84"/>
      <c r="CC378" s="84"/>
      <c r="CD378" s="84"/>
      <c r="CE378" s="84"/>
      <c r="CF378" s="84"/>
      <c r="CG378" s="84"/>
      <c r="CH378" s="84"/>
      <c r="CI378" s="84"/>
      <c r="CJ378" s="84"/>
      <c r="CK378" s="84"/>
      <c r="CL378" s="84"/>
      <c r="CM378" s="84"/>
      <c r="CN378" s="84"/>
      <c r="CO378" s="84"/>
      <c r="CP378" s="84"/>
      <c r="CQ378" s="84"/>
      <c r="CR378" s="84"/>
      <c r="CS378" s="84"/>
      <c r="CT378" s="84"/>
      <c r="CU378" s="84"/>
      <c r="CV378" s="84"/>
      <c r="CW378" s="84"/>
      <c r="CX378" s="84"/>
      <c r="CY378" s="84"/>
      <c r="CZ378" s="84"/>
      <c r="DA378" s="84"/>
      <c r="DB378" s="84"/>
      <c r="DC378" s="84"/>
      <c r="DD378" s="84"/>
      <c r="DE378" s="84"/>
      <c r="DF378" s="84"/>
      <c r="DG378" s="84"/>
      <c r="DH378" s="84"/>
      <c r="DI378" s="84"/>
      <c r="DJ378" s="84"/>
      <c r="DK378" s="84"/>
      <c r="DL378" s="84"/>
      <c r="DM378" s="84"/>
      <c r="DN378" s="84"/>
      <c r="DO378" s="84"/>
      <c r="DP378" s="84"/>
      <c r="DQ378" s="84"/>
      <c r="DR378" s="84"/>
      <c r="DS378" s="84"/>
      <c r="DT378" s="84"/>
      <c r="DU378" s="84"/>
      <c r="DV378" s="84"/>
      <c r="DW378" s="84"/>
      <c r="DX378" s="84"/>
      <c r="DY378" s="84"/>
      <c r="DZ378" s="84"/>
      <c r="EA378" s="84"/>
      <c r="EB378" s="84"/>
      <c r="EC378" s="84"/>
    </row>
    <row r="379" spans="1:133" s="7" customFormat="1" ht="15.75" customHeight="1">
      <c r="A379" s="108">
        <f t="shared" si="75"/>
        <v>339</v>
      </c>
      <c r="B379" s="109" t="s">
        <v>1790</v>
      </c>
      <c r="C379" s="110" t="s">
        <v>1791</v>
      </c>
      <c r="D379" s="186">
        <v>250</v>
      </c>
      <c r="E379" s="105">
        <v>0</v>
      </c>
      <c r="F379" s="105">
        <f t="shared" si="77"/>
        <v>250</v>
      </c>
      <c r="G379" s="112" t="s">
        <v>1801</v>
      </c>
      <c r="H379" s="187" t="s">
        <v>1802</v>
      </c>
      <c r="I379" s="106">
        <v>300</v>
      </c>
      <c r="J379" s="106">
        <v>0</v>
      </c>
      <c r="K379" s="106">
        <f t="shared" si="76"/>
        <v>300</v>
      </c>
      <c r="L379" s="129"/>
      <c r="M379" s="129"/>
      <c r="N379" s="130">
        <v>300</v>
      </c>
      <c r="O379" s="131">
        <v>0</v>
      </c>
      <c r="P379" s="132">
        <f t="shared" si="74"/>
        <v>300</v>
      </c>
      <c r="Q379" s="84"/>
      <c r="R379" s="84"/>
      <c r="S379" s="84"/>
      <c r="T379" s="84"/>
      <c r="U379" s="84"/>
      <c r="V379" s="84"/>
      <c r="W379" s="84"/>
      <c r="X379" s="84"/>
      <c r="Y379" s="84"/>
      <c r="Z379" s="84"/>
      <c r="AA379" s="84"/>
      <c r="AB379" s="84"/>
      <c r="AC379" s="84"/>
      <c r="AD379" s="84"/>
      <c r="AE379" s="84"/>
      <c r="AF379" s="84"/>
      <c r="AG379" s="84"/>
      <c r="AH379" s="84"/>
      <c r="AI379" s="84"/>
      <c r="AJ379" s="84"/>
      <c r="AK379" s="84"/>
      <c r="AL379" s="84"/>
      <c r="AM379" s="84"/>
      <c r="AN379" s="84"/>
      <c r="AO379" s="84"/>
      <c r="AP379" s="84"/>
      <c r="AQ379" s="84"/>
      <c r="AR379" s="84"/>
      <c r="AS379" s="84"/>
      <c r="AT379" s="84"/>
      <c r="AU379" s="84"/>
      <c r="AV379" s="84"/>
      <c r="AW379" s="84"/>
      <c r="AX379" s="84"/>
      <c r="AY379" s="84"/>
      <c r="AZ379" s="84"/>
      <c r="BA379" s="84"/>
      <c r="BB379" s="84"/>
      <c r="BC379" s="84"/>
      <c r="BD379" s="84"/>
      <c r="BE379" s="84"/>
      <c r="BF379" s="84"/>
      <c r="BG379" s="84"/>
      <c r="BH379" s="84"/>
      <c r="BI379" s="84"/>
      <c r="BJ379" s="84"/>
      <c r="BK379" s="84"/>
      <c r="BL379" s="84"/>
      <c r="BM379" s="84"/>
      <c r="BN379" s="84"/>
      <c r="BO379" s="84"/>
      <c r="BP379" s="84"/>
      <c r="BQ379" s="84"/>
      <c r="BR379" s="84"/>
      <c r="BS379" s="84"/>
      <c r="BT379" s="84"/>
      <c r="BU379" s="84"/>
      <c r="BV379" s="84"/>
      <c r="BW379" s="84"/>
      <c r="BX379" s="84"/>
      <c r="BY379" s="84"/>
      <c r="BZ379" s="84"/>
      <c r="CA379" s="84"/>
      <c r="CB379" s="84"/>
      <c r="CC379" s="84"/>
      <c r="CD379" s="84"/>
      <c r="CE379" s="84"/>
      <c r="CF379" s="84"/>
      <c r="CG379" s="84"/>
      <c r="CH379" s="84"/>
      <c r="CI379" s="84"/>
      <c r="CJ379" s="84"/>
      <c r="CK379" s="84"/>
      <c r="CL379" s="84"/>
      <c r="CM379" s="84"/>
      <c r="CN379" s="84"/>
      <c r="CO379" s="84"/>
      <c r="CP379" s="84"/>
      <c r="CQ379" s="84"/>
      <c r="CR379" s="84"/>
      <c r="CS379" s="84"/>
      <c r="CT379" s="84"/>
      <c r="CU379" s="84"/>
      <c r="CV379" s="84"/>
      <c r="CW379" s="84"/>
      <c r="CX379" s="84"/>
      <c r="CY379" s="84"/>
      <c r="CZ379" s="84"/>
      <c r="DA379" s="84"/>
      <c r="DB379" s="84"/>
      <c r="DC379" s="84"/>
      <c r="DD379" s="84"/>
      <c r="DE379" s="84"/>
      <c r="DF379" s="84"/>
      <c r="DG379" s="84"/>
      <c r="DH379" s="84"/>
      <c r="DI379" s="84"/>
      <c r="DJ379" s="84"/>
      <c r="DK379" s="84"/>
      <c r="DL379" s="84"/>
      <c r="DM379" s="84"/>
      <c r="DN379" s="84"/>
      <c r="DO379" s="84"/>
      <c r="DP379" s="84"/>
      <c r="DQ379" s="84"/>
      <c r="DR379" s="84"/>
      <c r="DS379" s="84"/>
      <c r="DT379" s="84"/>
      <c r="DU379" s="84"/>
      <c r="DV379" s="84"/>
      <c r="DW379" s="84"/>
      <c r="DX379" s="84"/>
      <c r="DY379" s="84"/>
      <c r="DZ379" s="84"/>
      <c r="EA379" s="84"/>
      <c r="EB379" s="84"/>
      <c r="EC379" s="84"/>
    </row>
    <row r="380" spans="1:133" s="7" customFormat="1">
      <c r="A380" s="108">
        <f t="shared" si="75"/>
        <v>340</v>
      </c>
      <c r="B380" s="109" t="s">
        <v>1794</v>
      </c>
      <c r="C380" s="110" t="s">
        <v>1795</v>
      </c>
      <c r="D380" s="104">
        <v>250</v>
      </c>
      <c r="E380" s="105">
        <v>0</v>
      </c>
      <c r="F380" s="105">
        <f t="shared" si="77"/>
        <v>250</v>
      </c>
      <c r="G380" s="112" t="s">
        <v>1805</v>
      </c>
      <c r="H380" s="110" t="s">
        <v>1806</v>
      </c>
      <c r="I380" s="106">
        <v>250</v>
      </c>
      <c r="J380" s="106">
        <v>0</v>
      </c>
      <c r="K380" s="106">
        <f t="shared" si="76"/>
        <v>250</v>
      </c>
      <c r="L380" s="129">
        <v>350</v>
      </c>
      <c r="M380" s="129"/>
      <c r="N380" s="130">
        <v>350</v>
      </c>
      <c r="O380" s="131">
        <v>0</v>
      </c>
      <c r="P380" s="132">
        <f t="shared" si="74"/>
        <v>350</v>
      </c>
      <c r="Q380" s="84"/>
      <c r="R380" s="84"/>
      <c r="S380" s="84"/>
      <c r="T380" s="84"/>
      <c r="U380" s="84"/>
      <c r="V380" s="84"/>
      <c r="W380" s="84"/>
      <c r="X380" s="84"/>
      <c r="Y380" s="84"/>
      <c r="Z380" s="84"/>
      <c r="AA380" s="84"/>
      <c r="AB380" s="84"/>
      <c r="AC380" s="84"/>
      <c r="AD380" s="84"/>
      <c r="AE380" s="84"/>
      <c r="AF380" s="84"/>
      <c r="AG380" s="84"/>
      <c r="AH380" s="84"/>
      <c r="AI380" s="84"/>
      <c r="AJ380" s="84"/>
      <c r="AK380" s="84"/>
      <c r="AL380" s="84"/>
      <c r="AM380" s="84"/>
      <c r="AN380" s="84"/>
      <c r="AO380" s="84"/>
      <c r="AP380" s="84"/>
      <c r="AQ380" s="84"/>
      <c r="AR380" s="84"/>
      <c r="AS380" s="84"/>
      <c r="AT380" s="84"/>
      <c r="AU380" s="84"/>
      <c r="AV380" s="84"/>
      <c r="AW380" s="84"/>
      <c r="AX380" s="84"/>
      <c r="AY380" s="84"/>
      <c r="AZ380" s="84"/>
      <c r="BA380" s="84"/>
      <c r="BB380" s="84"/>
      <c r="BC380" s="84"/>
      <c r="BD380" s="84"/>
      <c r="BE380" s="84"/>
      <c r="BF380" s="84"/>
      <c r="BG380" s="84"/>
      <c r="BH380" s="84"/>
      <c r="BI380" s="84"/>
      <c r="BJ380" s="84"/>
      <c r="BK380" s="84"/>
      <c r="BL380" s="84"/>
      <c r="BM380" s="84"/>
      <c r="BN380" s="84"/>
      <c r="BO380" s="84"/>
      <c r="BP380" s="84"/>
      <c r="BQ380" s="84"/>
      <c r="BR380" s="84"/>
      <c r="BS380" s="84"/>
      <c r="BT380" s="84"/>
      <c r="BU380" s="84"/>
      <c r="BV380" s="84"/>
      <c r="BW380" s="84"/>
      <c r="BX380" s="84"/>
      <c r="BY380" s="84"/>
      <c r="BZ380" s="84"/>
      <c r="CA380" s="84"/>
      <c r="CB380" s="84"/>
      <c r="CC380" s="84"/>
      <c r="CD380" s="84"/>
      <c r="CE380" s="84"/>
      <c r="CF380" s="84"/>
      <c r="CG380" s="84"/>
      <c r="CH380" s="84"/>
      <c r="CI380" s="84"/>
      <c r="CJ380" s="84"/>
      <c r="CK380" s="84"/>
      <c r="CL380" s="84"/>
      <c r="CM380" s="84"/>
      <c r="CN380" s="84"/>
      <c r="CO380" s="84"/>
      <c r="CP380" s="84"/>
      <c r="CQ380" s="84"/>
      <c r="CR380" s="84"/>
      <c r="CS380" s="84"/>
      <c r="CT380" s="84"/>
      <c r="CU380" s="84"/>
      <c r="CV380" s="84"/>
      <c r="CW380" s="84"/>
      <c r="CX380" s="84"/>
      <c r="CY380" s="84"/>
      <c r="CZ380" s="84"/>
      <c r="DA380" s="84"/>
      <c r="DB380" s="84"/>
      <c r="DC380" s="84"/>
      <c r="DD380" s="84"/>
      <c r="DE380" s="84"/>
      <c r="DF380" s="84"/>
      <c r="DG380" s="84"/>
      <c r="DH380" s="84"/>
      <c r="DI380" s="84"/>
      <c r="DJ380" s="84"/>
      <c r="DK380" s="84"/>
      <c r="DL380" s="84"/>
      <c r="DM380" s="84"/>
      <c r="DN380" s="84"/>
      <c r="DO380" s="84"/>
      <c r="DP380" s="84"/>
      <c r="DQ380" s="84"/>
      <c r="DR380" s="84"/>
      <c r="DS380" s="84"/>
      <c r="DT380" s="84"/>
      <c r="DU380" s="84"/>
      <c r="DV380" s="84"/>
      <c r="DW380" s="84"/>
      <c r="DX380" s="84"/>
      <c r="DY380" s="84"/>
      <c r="DZ380" s="84"/>
      <c r="EA380" s="84"/>
      <c r="EB380" s="84"/>
      <c r="EC380" s="84"/>
    </row>
    <row r="381" spans="1:133" s="7" customFormat="1" ht="16.5" customHeight="1">
      <c r="A381" s="108">
        <f t="shared" si="75"/>
        <v>341</v>
      </c>
      <c r="B381" s="176" t="s">
        <v>1799</v>
      </c>
      <c r="C381" s="110" t="s">
        <v>1800</v>
      </c>
      <c r="D381" s="186">
        <v>250</v>
      </c>
      <c r="E381" s="105">
        <v>0</v>
      </c>
      <c r="F381" s="105">
        <f t="shared" si="77"/>
        <v>250</v>
      </c>
      <c r="G381" s="112" t="s">
        <v>1809</v>
      </c>
      <c r="H381" s="110" t="s">
        <v>1810</v>
      </c>
      <c r="I381" s="106">
        <v>350</v>
      </c>
      <c r="J381" s="106">
        <v>0</v>
      </c>
      <c r="K381" s="106">
        <f t="shared" si="76"/>
        <v>350</v>
      </c>
      <c r="L381" s="129">
        <v>700</v>
      </c>
      <c r="M381" s="129"/>
      <c r="N381" s="130">
        <v>450</v>
      </c>
      <c r="O381" s="131">
        <v>0</v>
      </c>
      <c r="P381" s="132">
        <f t="shared" si="74"/>
        <v>450</v>
      </c>
      <c r="Q381" s="84"/>
      <c r="R381" s="84"/>
      <c r="S381" s="84"/>
      <c r="T381" s="84"/>
      <c r="U381" s="84"/>
      <c r="V381" s="84"/>
      <c r="W381" s="84"/>
      <c r="X381" s="84"/>
      <c r="Y381" s="84"/>
      <c r="Z381" s="84"/>
      <c r="AA381" s="84"/>
      <c r="AB381" s="84"/>
      <c r="AC381" s="84"/>
      <c r="AD381" s="84"/>
      <c r="AE381" s="84"/>
      <c r="AF381" s="84"/>
      <c r="AG381" s="84"/>
      <c r="AH381" s="84"/>
      <c r="AI381" s="84"/>
      <c r="AJ381" s="84"/>
      <c r="AK381" s="84"/>
      <c r="AL381" s="84"/>
      <c r="AM381" s="84"/>
      <c r="AN381" s="84"/>
      <c r="AO381" s="84"/>
      <c r="AP381" s="84"/>
      <c r="AQ381" s="84"/>
      <c r="AR381" s="84"/>
      <c r="AS381" s="84"/>
      <c r="AT381" s="84"/>
      <c r="AU381" s="84"/>
      <c r="AV381" s="84"/>
      <c r="AW381" s="84"/>
      <c r="AX381" s="84"/>
      <c r="AY381" s="84"/>
      <c r="AZ381" s="84"/>
      <c r="BA381" s="84"/>
      <c r="BB381" s="84"/>
      <c r="BC381" s="84"/>
      <c r="BD381" s="84"/>
      <c r="BE381" s="84"/>
      <c r="BF381" s="84"/>
      <c r="BG381" s="84"/>
      <c r="BH381" s="84"/>
      <c r="BI381" s="84"/>
      <c r="BJ381" s="84"/>
      <c r="BK381" s="84"/>
      <c r="BL381" s="84"/>
      <c r="BM381" s="84"/>
      <c r="BN381" s="84"/>
      <c r="BO381" s="84"/>
      <c r="BP381" s="84"/>
      <c r="BQ381" s="84"/>
      <c r="BR381" s="84"/>
      <c r="BS381" s="84"/>
      <c r="BT381" s="84"/>
      <c r="BU381" s="84"/>
      <c r="BV381" s="84"/>
      <c r="BW381" s="84"/>
      <c r="BX381" s="84"/>
      <c r="BY381" s="84"/>
      <c r="BZ381" s="84"/>
      <c r="CA381" s="84"/>
      <c r="CB381" s="84"/>
      <c r="CC381" s="84"/>
      <c r="CD381" s="84"/>
      <c r="CE381" s="84"/>
      <c r="CF381" s="84"/>
      <c r="CG381" s="84"/>
      <c r="CH381" s="84"/>
      <c r="CI381" s="84"/>
      <c r="CJ381" s="84"/>
      <c r="CK381" s="84"/>
      <c r="CL381" s="84"/>
      <c r="CM381" s="84"/>
      <c r="CN381" s="84"/>
      <c r="CO381" s="84"/>
      <c r="CP381" s="84"/>
      <c r="CQ381" s="84"/>
      <c r="CR381" s="84"/>
      <c r="CS381" s="84"/>
      <c r="CT381" s="84"/>
      <c r="CU381" s="84"/>
      <c r="CV381" s="84"/>
      <c r="CW381" s="84"/>
      <c r="CX381" s="84"/>
      <c r="CY381" s="84"/>
      <c r="CZ381" s="84"/>
      <c r="DA381" s="84"/>
      <c r="DB381" s="84"/>
      <c r="DC381" s="84"/>
      <c r="DD381" s="84"/>
      <c r="DE381" s="84"/>
      <c r="DF381" s="84"/>
      <c r="DG381" s="84"/>
      <c r="DH381" s="84"/>
      <c r="DI381" s="84"/>
      <c r="DJ381" s="84"/>
      <c r="DK381" s="84"/>
      <c r="DL381" s="84"/>
      <c r="DM381" s="84"/>
      <c r="DN381" s="84"/>
      <c r="DO381" s="84"/>
      <c r="DP381" s="84"/>
      <c r="DQ381" s="84"/>
      <c r="DR381" s="84"/>
      <c r="DS381" s="84"/>
      <c r="DT381" s="84"/>
      <c r="DU381" s="84"/>
      <c r="DV381" s="84"/>
      <c r="DW381" s="84"/>
      <c r="DX381" s="84"/>
      <c r="DY381" s="84"/>
      <c r="DZ381" s="84"/>
      <c r="EA381" s="84"/>
      <c r="EB381" s="84"/>
      <c r="EC381" s="84"/>
    </row>
    <row r="382" spans="1:133" s="7" customFormat="1" ht="16.5" customHeight="1">
      <c r="A382" s="108">
        <f t="shared" si="75"/>
        <v>342</v>
      </c>
      <c r="B382" s="109"/>
      <c r="C382" s="103" t="s">
        <v>1804</v>
      </c>
      <c r="D382" s="104"/>
      <c r="E382" s="105"/>
      <c r="F382" s="105"/>
      <c r="G382" s="140" t="s">
        <v>1813</v>
      </c>
      <c r="H382" s="141" t="s">
        <v>1814</v>
      </c>
      <c r="I382" s="106">
        <v>250</v>
      </c>
      <c r="J382" s="106">
        <v>0</v>
      </c>
      <c r="K382" s="106">
        <f t="shared" si="76"/>
        <v>250</v>
      </c>
      <c r="L382" s="129">
        <v>350</v>
      </c>
      <c r="M382" s="129"/>
      <c r="N382" s="130">
        <v>350</v>
      </c>
      <c r="O382" s="131">
        <v>0</v>
      </c>
      <c r="P382" s="132">
        <f t="shared" si="74"/>
        <v>350</v>
      </c>
      <c r="Q382" s="84"/>
      <c r="R382" s="84"/>
      <c r="S382" s="84"/>
      <c r="T382" s="84"/>
      <c r="U382" s="84"/>
      <c r="V382" s="84"/>
      <c r="W382" s="84"/>
      <c r="X382" s="84"/>
      <c r="Y382" s="84"/>
      <c r="Z382" s="84"/>
      <c r="AA382" s="84"/>
      <c r="AB382" s="84"/>
      <c r="AC382" s="84"/>
      <c r="AD382" s="84"/>
      <c r="AE382" s="84"/>
      <c r="AF382" s="84"/>
      <c r="AG382" s="84"/>
      <c r="AH382" s="84"/>
      <c r="AI382" s="84"/>
      <c r="AJ382" s="84"/>
      <c r="AK382" s="84"/>
      <c r="AL382" s="84"/>
      <c r="AM382" s="84"/>
      <c r="AN382" s="84"/>
      <c r="AO382" s="84"/>
      <c r="AP382" s="84"/>
      <c r="AQ382" s="84"/>
      <c r="AR382" s="84"/>
      <c r="AS382" s="84"/>
      <c r="AT382" s="84"/>
      <c r="AU382" s="84"/>
      <c r="AV382" s="84"/>
      <c r="AW382" s="84"/>
      <c r="AX382" s="84"/>
      <c r="AY382" s="84"/>
      <c r="AZ382" s="84"/>
      <c r="BA382" s="84"/>
      <c r="BB382" s="84"/>
      <c r="BC382" s="84"/>
      <c r="BD382" s="84"/>
      <c r="BE382" s="84"/>
      <c r="BF382" s="84"/>
      <c r="BG382" s="84"/>
      <c r="BH382" s="84"/>
      <c r="BI382" s="84"/>
      <c r="BJ382" s="84"/>
      <c r="BK382" s="84"/>
      <c r="BL382" s="84"/>
      <c r="BM382" s="84"/>
      <c r="BN382" s="84"/>
      <c r="BO382" s="84"/>
      <c r="BP382" s="84"/>
      <c r="BQ382" s="84"/>
      <c r="BR382" s="84"/>
      <c r="BS382" s="84"/>
      <c r="BT382" s="84"/>
      <c r="BU382" s="84"/>
      <c r="BV382" s="84"/>
      <c r="BW382" s="84"/>
      <c r="BX382" s="84"/>
      <c r="BY382" s="84"/>
      <c r="BZ382" s="84"/>
      <c r="CA382" s="84"/>
      <c r="CB382" s="84"/>
      <c r="CC382" s="84"/>
      <c r="CD382" s="84"/>
      <c r="CE382" s="84"/>
      <c r="CF382" s="84"/>
      <c r="CG382" s="84"/>
      <c r="CH382" s="84"/>
      <c r="CI382" s="84"/>
      <c r="CJ382" s="84"/>
      <c r="CK382" s="84"/>
      <c r="CL382" s="84"/>
      <c r="CM382" s="84"/>
      <c r="CN382" s="84"/>
      <c r="CO382" s="84"/>
      <c r="CP382" s="84"/>
      <c r="CQ382" s="84"/>
      <c r="CR382" s="84"/>
      <c r="CS382" s="84"/>
      <c r="CT382" s="84"/>
      <c r="CU382" s="84"/>
      <c r="CV382" s="84"/>
      <c r="CW382" s="84"/>
      <c r="CX382" s="84"/>
      <c r="CY382" s="84"/>
      <c r="CZ382" s="84"/>
      <c r="DA382" s="84"/>
      <c r="DB382" s="84"/>
      <c r="DC382" s="84"/>
      <c r="DD382" s="84"/>
      <c r="DE382" s="84"/>
      <c r="DF382" s="84"/>
      <c r="DG382" s="84"/>
      <c r="DH382" s="84"/>
      <c r="DI382" s="84"/>
      <c r="DJ382" s="84"/>
      <c r="DK382" s="84"/>
      <c r="DL382" s="84"/>
      <c r="DM382" s="84"/>
      <c r="DN382" s="84"/>
      <c r="DO382" s="84"/>
      <c r="DP382" s="84"/>
      <c r="DQ382" s="84"/>
      <c r="DR382" s="84"/>
      <c r="DS382" s="84"/>
      <c r="DT382" s="84"/>
      <c r="DU382" s="84"/>
      <c r="DV382" s="84"/>
      <c r="DW382" s="84"/>
      <c r="DX382" s="84"/>
      <c r="DY382" s="84"/>
      <c r="DZ382" s="84"/>
      <c r="EA382" s="84"/>
      <c r="EB382" s="84"/>
      <c r="EC382" s="84"/>
    </row>
    <row r="383" spans="1:133" s="7" customFormat="1" ht="19.5" customHeight="1">
      <c r="A383" s="108">
        <f t="shared" si="75"/>
        <v>343</v>
      </c>
      <c r="B383" s="109" t="s">
        <v>1807</v>
      </c>
      <c r="C383" s="110" t="s">
        <v>1808</v>
      </c>
      <c r="D383" s="186">
        <v>150</v>
      </c>
      <c r="E383" s="105">
        <v>0</v>
      </c>
      <c r="F383" s="105">
        <f t="shared" si="77"/>
        <v>150</v>
      </c>
      <c r="G383" s="140" t="s">
        <v>1818</v>
      </c>
      <c r="H383" s="110" t="s">
        <v>1819</v>
      </c>
      <c r="I383" s="106">
        <v>350</v>
      </c>
      <c r="J383" s="106">
        <v>0</v>
      </c>
      <c r="K383" s="106">
        <f t="shared" si="76"/>
        <v>350</v>
      </c>
      <c r="L383" s="129"/>
      <c r="M383" s="129"/>
      <c r="N383" s="130">
        <v>400</v>
      </c>
      <c r="O383" s="131">
        <v>0</v>
      </c>
      <c r="P383" s="132">
        <f t="shared" si="74"/>
        <v>400</v>
      </c>
      <c r="Q383" s="84"/>
      <c r="R383" s="84"/>
      <c r="S383" s="84"/>
      <c r="T383" s="84"/>
      <c r="U383" s="84"/>
      <c r="V383" s="84"/>
      <c r="W383" s="84"/>
      <c r="X383" s="84"/>
      <c r="Y383" s="84"/>
      <c r="Z383" s="84"/>
      <c r="AA383" s="84"/>
      <c r="AB383" s="84"/>
      <c r="AC383" s="84"/>
      <c r="AD383" s="84"/>
      <c r="AE383" s="84"/>
      <c r="AF383" s="84"/>
      <c r="AG383" s="84"/>
      <c r="AH383" s="84"/>
      <c r="AI383" s="84"/>
      <c r="AJ383" s="84"/>
      <c r="AK383" s="84"/>
      <c r="AL383" s="84"/>
      <c r="AM383" s="84"/>
      <c r="AN383" s="84"/>
      <c r="AO383" s="84"/>
      <c r="AP383" s="84"/>
      <c r="AQ383" s="84"/>
      <c r="AR383" s="84"/>
      <c r="AS383" s="84"/>
      <c r="AT383" s="84"/>
      <c r="AU383" s="84"/>
      <c r="AV383" s="84"/>
      <c r="AW383" s="84"/>
      <c r="AX383" s="84"/>
      <c r="AY383" s="84"/>
      <c r="AZ383" s="84"/>
      <c r="BA383" s="84"/>
      <c r="BB383" s="84"/>
      <c r="BC383" s="84"/>
      <c r="BD383" s="84"/>
      <c r="BE383" s="84"/>
      <c r="BF383" s="84"/>
      <c r="BG383" s="84"/>
      <c r="BH383" s="84"/>
      <c r="BI383" s="84"/>
      <c r="BJ383" s="84"/>
      <c r="BK383" s="84"/>
      <c r="BL383" s="84"/>
      <c r="BM383" s="84"/>
      <c r="BN383" s="84"/>
      <c r="BO383" s="84"/>
      <c r="BP383" s="84"/>
      <c r="BQ383" s="84"/>
      <c r="BR383" s="84"/>
      <c r="BS383" s="84"/>
      <c r="BT383" s="84"/>
      <c r="BU383" s="84"/>
      <c r="BV383" s="84"/>
      <c r="BW383" s="84"/>
      <c r="BX383" s="84"/>
      <c r="BY383" s="84"/>
      <c r="BZ383" s="84"/>
      <c r="CA383" s="84"/>
      <c r="CB383" s="84"/>
      <c r="CC383" s="84"/>
      <c r="CD383" s="84"/>
      <c r="CE383" s="84"/>
      <c r="CF383" s="84"/>
      <c r="CG383" s="84"/>
      <c r="CH383" s="84"/>
      <c r="CI383" s="84"/>
      <c r="CJ383" s="84"/>
      <c r="CK383" s="84"/>
      <c r="CL383" s="84"/>
      <c r="CM383" s="84"/>
      <c r="CN383" s="84"/>
      <c r="CO383" s="84"/>
      <c r="CP383" s="84"/>
      <c r="CQ383" s="84"/>
      <c r="CR383" s="84"/>
      <c r="CS383" s="84"/>
      <c r="CT383" s="84"/>
      <c r="CU383" s="84"/>
      <c r="CV383" s="84"/>
      <c r="CW383" s="84"/>
      <c r="CX383" s="84"/>
      <c r="CY383" s="84"/>
      <c r="CZ383" s="84"/>
      <c r="DA383" s="84"/>
      <c r="DB383" s="84"/>
      <c r="DC383" s="84"/>
      <c r="DD383" s="84"/>
      <c r="DE383" s="84"/>
      <c r="DF383" s="84"/>
      <c r="DG383" s="84"/>
      <c r="DH383" s="84"/>
      <c r="DI383" s="84"/>
      <c r="DJ383" s="84"/>
      <c r="DK383" s="84"/>
      <c r="DL383" s="84"/>
      <c r="DM383" s="84"/>
      <c r="DN383" s="84"/>
      <c r="DO383" s="84"/>
      <c r="DP383" s="84"/>
      <c r="DQ383" s="84"/>
      <c r="DR383" s="84"/>
      <c r="DS383" s="84"/>
      <c r="DT383" s="84"/>
      <c r="DU383" s="84"/>
      <c r="DV383" s="84"/>
      <c r="DW383" s="84"/>
      <c r="DX383" s="84"/>
      <c r="DY383" s="84"/>
      <c r="DZ383" s="84"/>
      <c r="EA383" s="84"/>
      <c r="EB383" s="84"/>
      <c r="EC383" s="84"/>
    </row>
    <row r="384" spans="1:133" s="7" customFormat="1" ht="30" customHeight="1">
      <c r="A384" s="108">
        <f t="shared" si="75"/>
        <v>344</v>
      </c>
      <c r="B384" s="109" t="s">
        <v>1811</v>
      </c>
      <c r="C384" s="110" t="s">
        <v>1812</v>
      </c>
      <c r="D384" s="186">
        <v>200</v>
      </c>
      <c r="E384" s="105">
        <v>0</v>
      </c>
      <c r="F384" s="105">
        <f t="shared" si="77"/>
        <v>200</v>
      </c>
      <c r="G384" s="112" t="s">
        <v>3105</v>
      </c>
      <c r="H384" s="110" t="s">
        <v>3106</v>
      </c>
      <c r="I384" s="106">
        <v>200</v>
      </c>
      <c r="J384" s="106">
        <v>0</v>
      </c>
      <c r="K384" s="106">
        <f t="shared" si="76"/>
        <v>200</v>
      </c>
      <c r="L384" s="129"/>
      <c r="M384" s="129"/>
      <c r="N384" s="130">
        <v>200</v>
      </c>
      <c r="O384" s="131">
        <v>0</v>
      </c>
      <c r="P384" s="132">
        <f t="shared" si="74"/>
        <v>200</v>
      </c>
      <c r="Q384" s="84"/>
      <c r="R384" s="84"/>
      <c r="S384" s="84"/>
      <c r="T384" s="84"/>
      <c r="U384" s="84"/>
      <c r="V384" s="84"/>
      <c r="W384" s="84"/>
      <c r="X384" s="84"/>
      <c r="Y384" s="84"/>
      <c r="Z384" s="84"/>
      <c r="AA384" s="84"/>
      <c r="AB384" s="84"/>
      <c r="AC384" s="84"/>
      <c r="AD384" s="84"/>
      <c r="AE384" s="84"/>
      <c r="AF384" s="84"/>
      <c r="AG384" s="84"/>
      <c r="AH384" s="84"/>
      <c r="AI384" s="84"/>
      <c r="AJ384" s="84"/>
      <c r="AK384" s="84"/>
      <c r="AL384" s="84"/>
      <c r="AM384" s="84"/>
      <c r="AN384" s="84"/>
      <c r="AO384" s="84"/>
      <c r="AP384" s="84"/>
      <c r="AQ384" s="84"/>
      <c r="AR384" s="84"/>
      <c r="AS384" s="84"/>
      <c r="AT384" s="84"/>
      <c r="AU384" s="84"/>
      <c r="AV384" s="84"/>
      <c r="AW384" s="84"/>
      <c r="AX384" s="84"/>
      <c r="AY384" s="84"/>
      <c r="AZ384" s="84"/>
      <c r="BA384" s="84"/>
      <c r="BB384" s="84"/>
      <c r="BC384" s="84"/>
      <c r="BD384" s="84"/>
      <c r="BE384" s="84"/>
      <c r="BF384" s="84"/>
      <c r="BG384" s="84"/>
      <c r="BH384" s="84"/>
      <c r="BI384" s="84"/>
      <c r="BJ384" s="84"/>
      <c r="BK384" s="84"/>
      <c r="BL384" s="84"/>
      <c r="BM384" s="84"/>
      <c r="BN384" s="84"/>
      <c r="BO384" s="84"/>
      <c r="BP384" s="84"/>
      <c r="BQ384" s="84"/>
      <c r="BR384" s="84"/>
      <c r="BS384" s="84"/>
      <c r="BT384" s="84"/>
      <c r="BU384" s="84"/>
      <c r="BV384" s="84"/>
      <c r="BW384" s="84"/>
      <c r="BX384" s="84"/>
      <c r="BY384" s="84"/>
      <c r="BZ384" s="84"/>
      <c r="CA384" s="84"/>
      <c r="CB384" s="84"/>
      <c r="CC384" s="84"/>
      <c r="CD384" s="84"/>
      <c r="CE384" s="84"/>
      <c r="CF384" s="84"/>
      <c r="CG384" s="84"/>
      <c r="CH384" s="84"/>
      <c r="CI384" s="84"/>
      <c r="CJ384" s="84"/>
      <c r="CK384" s="84"/>
      <c r="CL384" s="84"/>
      <c r="CM384" s="84"/>
      <c r="CN384" s="84"/>
      <c r="CO384" s="84"/>
      <c r="CP384" s="84"/>
      <c r="CQ384" s="84"/>
      <c r="CR384" s="84"/>
      <c r="CS384" s="84"/>
      <c r="CT384" s="84"/>
      <c r="CU384" s="84"/>
      <c r="CV384" s="84"/>
      <c r="CW384" s="84"/>
      <c r="CX384" s="84"/>
      <c r="CY384" s="84"/>
      <c r="CZ384" s="84"/>
      <c r="DA384" s="84"/>
      <c r="DB384" s="84"/>
      <c r="DC384" s="84"/>
      <c r="DD384" s="84"/>
      <c r="DE384" s="84"/>
      <c r="DF384" s="84"/>
      <c r="DG384" s="84"/>
      <c r="DH384" s="84"/>
      <c r="DI384" s="84"/>
      <c r="DJ384" s="84"/>
      <c r="DK384" s="84"/>
      <c r="DL384" s="84"/>
      <c r="DM384" s="84"/>
      <c r="DN384" s="84"/>
      <c r="DO384" s="84"/>
      <c r="DP384" s="84"/>
      <c r="DQ384" s="84"/>
      <c r="DR384" s="84"/>
      <c r="DS384" s="84"/>
      <c r="DT384" s="84"/>
      <c r="DU384" s="84"/>
      <c r="DV384" s="84"/>
      <c r="DW384" s="84"/>
      <c r="DX384" s="84"/>
      <c r="DY384" s="84"/>
      <c r="DZ384" s="84"/>
      <c r="EA384" s="84"/>
      <c r="EB384" s="84"/>
      <c r="EC384" s="84"/>
    </row>
    <row r="385" spans="1:133" s="7" customFormat="1" ht="30.75" customHeight="1">
      <c r="A385" s="108">
        <f t="shared" si="75"/>
        <v>345</v>
      </c>
      <c r="B385" s="109" t="s">
        <v>1816</v>
      </c>
      <c r="C385" s="110" t="s">
        <v>1817</v>
      </c>
      <c r="D385" s="104">
        <v>2100</v>
      </c>
      <c r="E385" s="105">
        <v>0</v>
      </c>
      <c r="F385" s="105">
        <f t="shared" si="77"/>
        <v>2100</v>
      </c>
      <c r="G385" s="112" t="s">
        <v>3107</v>
      </c>
      <c r="H385" s="110" t="s">
        <v>3108</v>
      </c>
      <c r="I385" s="106">
        <v>350</v>
      </c>
      <c r="J385" s="106">
        <v>0</v>
      </c>
      <c r="K385" s="106">
        <f t="shared" si="76"/>
        <v>350</v>
      </c>
      <c r="L385" s="129">
        <v>350</v>
      </c>
      <c r="M385" s="129"/>
      <c r="N385" s="130">
        <v>350</v>
      </c>
      <c r="O385" s="131">
        <v>0</v>
      </c>
      <c r="P385" s="132">
        <f t="shared" si="74"/>
        <v>350</v>
      </c>
      <c r="Q385" s="84"/>
      <c r="R385" s="84"/>
      <c r="S385" s="84"/>
      <c r="T385" s="84"/>
      <c r="U385" s="84"/>
      <c r="V385" s="84"/>
      <c r="W385" s="84"/>
      <c r="X385" s="84"/>
      <c r="Y385" s="84"/>
      <c r="Z385" s="84"/>
      <c r="AA385" s="84"/>
      <c r="AB385" s="84"/>
      <c r="AC385" s="84"/>
      <c r="AD385" s="84"/>
      <c r="AE385" s="84"/>
      <c r="AF385" s="84"/>
      <c r="AG385" s="84"/>
      <c r="AH385" s="84"/>
      <c r="AI385" s="84"/>
      <c r="AJ385" s="84"/>
      <c r="AK385" s="84"/>
      <c r="AL385" s="84"/>
      <c r="AM385" s="84"/>
      <c r="AN385" s="84"/>
      <c r="AO385" s="84"/>
      <c r="AP385" s="84"/>
      <c r="AQ385" s="84"/>
      <c r="AR385" s="84"/>
      <c r="AS385" s="84"/>
      <c r="AT385" s="84"/>
      <c r="AU385" s="84"/>
      <c r="AV385" s="84"/>
      <c r="AW385" s="84"/>
      <c r="AX385" s="84"/>
      <c r="AY385" s="84"/>
      <c r="AZ385" s="84"/>
      <c r="BA385" s="84"/>
      <c r="BB385" s="84"/>
      <c r="BC385" s="84"/>
      <c r="BD385" s="84"/>
      <c r="BE385" s="84"/>
      <c r="BF385" s="84"/>
      <c r="BG385" s="84"/>
      <c r="BH385" s="84"/>
      <c r="BI385" s="84"/>
      <c r="BJ385" s="84"/>
      <c r="BK385" s="84"/>
      <c r="BL385" s="84"/>
      <c r="BM385" s="84"/>
      <c r="BN385" s="84"/>
      <c r="BO385" s="84"/>
      <c r="BP385" s="84"/>
      <c r="BQ385" s="84"/>
      <c r="BR385" s="84"/>
      <c r="BS385" s="84"/>
      <c r="BT385" s="84"/>
      <c r="BU385" s="84"/>
      <c r="BV385" s="84"/>
      <c r="BW385" s="84"/>
      <c r="BX385" s="84"/>
      <c r="BY385" s="84"/>
      <c r="BZ385" s="84"/>
      <c r="CA385" s="84"/>
      <c r="CB385" s="84"/>
      <c r="CC385" s="84"/>
      <c r="CD385" s="84"/>
      <c r="CE385" s="84"/>
      <c r="CF385" s="84"/>
      <c r="CG385" s="84"/>
      <c r="CH385" s="84"/>
      <c r="CI385" s="84"/>
      <c r="CJ385" s="84"/>
      <c r="CK385" s="84"/>
      <c r="CL385" s="84"/>
      <c r="CM385" s="84"/>
      <c r="CN385" s="84"/>
      <c r="CO385" s="84"/>
      <c r="CP385" s="84"/>
      <c r="CQ385" s="84"/>
      <c r="CR385" s="84"/>
      <c r="CS385" s="84"/>
      <c r="CT385" s="84"/>
      <c r="CU385" s="84"/>
      <c r="CV385" s="84"/>
      <c r="CW385" s="84"/>
      <c r="CX385" s="84"/>
      <c r="CY385" s="84"/>
      <c r="CZ385" s="84"/>
      <c r="DA385" s="84"/>
      <c r="DB385" s="84"/>
      <c r="DC385" s="84"/>
      <c r="DD385" s="84"/>
      <c r="DE385" s="84"/>
      <c r="DF385" s="84"/>
      <c r="DG385" s="84"/>
      <c r="DH385" s="84"/>
      <c r="DI385" s="84"/>
      <c r="DJ385" s="84"/>
      <c r="DK385" s="84"/>
      <c r="DL385" s="84"/>
      <c r="DM385" s="84"/>
      <c r="DN385" s="84"/>
      <c r="DO385" s="84"/>
      <c r="DP385" s="84"/>
      <c r="DQ385" s="84"/>
      <c r="DR385" s="84"/>
      <c r="DS385" s="84"/>
      <c r="DT385" s="84"/>
      <c r="DU385" s="84"/>
      <c r="DV385" s="84"/>
      <c r="DW385" s="84"/>
      <c r="DX385" s="84"/>
      <c r="DY385" s="84"/>
      <c r="DZ385" s="84"/>
      <c r="EA385" s="84"/>
      <c r="EB385" s="84"/>
      <c r="EC385" s="84"/>
    </row>
    <row r="386" spans="1:133" s="7" customFormat="1" ht="16.149999999999999" customHeight="1">
      <c r="A386" s="108">
        <f t="shared" si="75"/>
        <v>346</v>
      </c>
      <c r="B386" s="176" t="s">
        <v>1821</v>
      </c>
      <c r="C386" s="110" t="s">
        <v>1822</v>
      </c>
      <c r="D386" s="186">
        <v>200</v>
      </c>
      <c r="E386" s="105">
        <v>0</v>
      </c>
      <c r="F386" s="105">
        <f t="shared" si="77"/>
        <v>200</v>
      </c>
      <c r="G386" s="112" t="s">
        <v>3109</v>
      </c>
      <c r="H386" s="110" t="s">
        <v>3110</v>
      </c>
      <c r="I386" s="106">
        <v>400</v>
      </c>
      <c r="J386" s="106">
        <v>0</v>
      </c>
      <c r="K386" s="106">
        <f t="shared" si="76"/>
        <v>400</v>
      </c>
      <c r="L386" s="129">
        <v>700</v>
      </c>
      <c r="M386" s="129"/>
      <c r="N386" s="130">
        <v>600</v>
      </c>
      <c r="O386" s="131">
        <v>0</v>
      </c>
      <c r="P386" s="132">
        <f t="shared" si="74"/>
        <v>600</v>
      </c>
      <c r="Q386" s="84"/>
      <c r="R386" s="84"/>
      <c r="S386" s="84"/>
      <c r="T386" s="84"/>
      <c r="U386" s="84"/>
      <c r="V386" s="84"/>
      <c r="W386" s="84"/>
      <c r="X386" s="84"/>
      <c r="Y386" s="84"/>
      <c r="Z386" s="84"/>
      <c r="AA386" s="84"/>
      <c r="AB386" s="84"/>
      <c r="AC386" s="84"/>
      <c r="AD386" s="84"/>
      <c r="AE386" s="84"/>
      <c r="AF386" s="84"/>
      <c r="AG386" s="84"/>
      <c r="AH386" s="84"/>
      <c r="AI386" s="84"/>
      <c r="AJ386" s="84"/>
      <c r="AK386" s="84"/>
      <c r="AL386" s="84"/>
      <c r="AM386" s="84"/>
      <c r="AN386" s="84"/>
      <c r="AO386" s="84"/>
      <c r="AP386" s="84"/>
      <c r="AQ386" s="84"/>
      <c r="AR386" s="84"/>
      <c r="AS386" s="84"/>
      <c r="AT386" s="84"/>
      <c r="AU386" s="84"/>
      <c r="AV386" s="84"/>
      <c r="AW386" s="84"/>
      <c r="AX386" s="84"/>
      <c r="AY386" s="84"/>
      <c r="AZ386" s="84"/>
      <c r="BA386" s="84"/>
      <c r="BB386" s="84"/>
      <c r="BC386" s="84"/>
      <c r="BD386" s="84"/>
      <c r="BE386" s="84"/>
      <c r="BF386" s="84"/>
      <c r="BG386" s="84"/>
      <c r="BH386" s="84"/>
      <c r="BI386" s="84"/>
      <c r="BJ386" s="84"/>
      <c r="BK386" s="84"/>
      <c r="BL386" s="84"/>
      <c r="BM386" s="84"/>
      <c r="BN386" s="84"/>
      <c r="BO386" s="84"/>
      <c r="BP386" s="84"/>
      <c r="BQ386" s="84"/>
      <c r="BR386" s="84"/>
      <c r="BS386" s="84"/>
      <c r="BT386" s="84"/>
      <c r="BU386" s="84"/>
      <c r="BV386" s="84"/>
      <c r="BW386" s="84"/>
      <c r="BX386" s="84"/>
      <c r="BY386" s="84"/>
      <c r="BZ386" s="84"/>
      <c r="CA386" s="84"/>
      <c r="CB386" s="84"/>
      <c r="CC386" s="84"/>
      <c r="CD386" s="84"/>
      <c r="CE386" s="84"/>
      <c r="CF386" s="84"/>
      <c r="CG386" s="84"/>
      <c r="CH386" s="84"/>
      <c r="CI386" s="84"/>
      <c r="CJ386" s="84"/>
      <c r="CK386" s="84"/>
      <c r="CL386" s="84"/>
      <c r="CM386" s="84"/>
      <c r="CN386" s="84"/>
      <c r="CO386" s="84"/>
      <c r="CP386" s="84"/>
      <c r="CQ386" s="84"/>
      <c r="CR386" s="84"/>
      <c r="CS386" s="84"/>
      <c r="CT386" s="84"/>
      <c r="CU386" s="84"/>
      <c r="CV386" s="84"/>
      <c r="CW386" s="84"/>
      <c r="CX386" s="84"/>
      <c r="CY386" s="84"/>
      <c r="CZ386" s="84"/>
      <c r="DA386" s="84"/>
      <c r="DB386" s="84"/>
      <c r="DC386" s="84"/>
      <c r="DD386" s="84"/>
      <c r="DE386" s="84"/>
      <c r="DF386" s="84"/>
      <c r="DG386" s="84"/>
      <c r="DH386" s="84"/>
      <c r="DI386" s="84"/>
      <c r="DJ386" s="84"/>
      <c r="DK386" s="84"/>
      <c r="DL386" s="84"/>
      <c r="DM386" s="84"/>
      <c r="DN386" s="84"/>
      <c r="DO386" s="84"/>
      <c r="DP386" s="84"/>
      <c r="DQ386" s="84"/>
      <c r="DR386" s="84"/>
      <c r="DS386" s="84"/>
      <c r="DT386" s="84"/>
      <c r="DU386" s="84"/>
      <c r="DV386" s="84"/>
      <c r="DW386" s="84"/>
      <c r="DX386" s="84"/>
      <c r="DY386" s="84"/>
      <c r="DZ386" s="84"/>
      <c r="EA386" s="84"/>
      <c r="EB386" s="84"/>
      <c r="EC386" s="84"/>
    </row>
    <row r="387" spans="1:133" s="7" customFormat="1" ht="16.149999999999999" customHeight="1">
      <c r="A387" s="108">
        <f t="shared" si="75"/>
        <v>347</v>
      </c>
      <c r="B387" s="109" t="s">
        <v>1833</v>
      </c>
      <c r="C387" s="110" t="s">
        <v>1834</v>
      </c>
      <c r="D387" s="186">
        <v>250</v>
      </c>
      <c r="E387" s="105">
        <v>0</v>
      </c>
      <c r="F387" s="105">
        <f t="shared" si="77"/>
        <v>250</v>
      </c>
      <c r="G387" s="112" t="s">
        <v>1846</v>
      </c>
      <c r="H387" s="110" t="s">
        <v>1822</v>
      </c>
      <c r="I387" s="106">
        <v>250</v>
      </c>
      <c r="J387" s="106">
        <v>0</v>
      </c>
      <c r="K387" s="106">
        <f t="shared" si="76"/>
        <v>250</v>
      </c>
      <c r="L387" s="129">
        <v>350</v>
      </c>
      <c r="M387" s="129"/>
      <c r="N387" s="130">
        <v>350</v>
      </c>
      <c r="O387" s="131">
        <v>0</v>
      </c>
      <c r="P387" s="132">
        <f t="shared" si="74"/>
        <v>350</v>
      </c>
      <c r="Q387" s="84"/>
      <c r="R387" s="84"/>
      <c r="S387" s="84"/>
      <c r="T387" s="84"/>
      <c r="U387" s="84"/>
      <c r="V387" s="84"/>
      <c r="W387" s="84"/>
      <c r="X387" s="84"/>
      <c r="Y387" s="84"/>
      <c r="Z387" s="84"/>
      <c r="AA387" s="84"/>
      <c r="AB387" s="84"/>
      <c r="AC387" s="84"/>
      <c r="AD387" s="84"/>
      <c r="AE387" s="84"/>
      <c r="AF387" s="84"/>
      <c r="AG387" s="84"/>
      <c r="AH387" s="84"/>
      <c r="AI387" s="84"/>
      <c r="AJ387" s="84"/>
      <c r="AK387" s="84"/>
      <c r="AL387" s="84"/>
      <c r="AM387" s="84"/>
      <c r="AN387" s="84"/>
      <c r="AO387" s="84"/>
      <c r="AP387" s="84"/>
      <c r="AQ387" s="84"/>
      <c r="AR387" s="84"/>
      <c r="AS387" s="84"/>
      <c r="AT387" s="84"/>
      <c r="AU387" s="84"/>
      <c r="AV387" s="84"/>
      <c r="AW387" s="84"/>
      <c r="AX387" s="84"/>
      <c r="AY387" s="84"/>
      <c r="AZ387" s="84"/>
      <c r="BA387" s="84"/>
      <c r="BB387" s="84"/>
      <c r="BC387" s="84"/>
      <c r="BD387" s="84"/>
      <c r="BE387" s="84"/>
      <c r="BF387" s="84"/>
      <c r="BG387" s="84"/>
      <c r="BH387" s="84"/>
      <c r="BI387" s="84"/>
      <c r="BJ387" s="84"/>
      <c r="BK387" s="84"/>
      <c r="BL387" s="84"/>
      <c r="BM387" s="84"/>
      <c r="BN387" s="84"/>
      <c r="BO387" s="84"/>
      <c r="BP387" s="84"/>
      <c r="BQ387" s="84"/>
      <c r="BR387" s="84"/>
      <c r="BS387" s="84"/>
      <c r="BT387" s="84"/>
      <c r="BU387" s="84"/>
      <c r="BV387" s="84"/>
      <c r="BW387" s="84"/>
      <c r="BX387" s="84"/>
      <c r="BY387" s="84"/>
      <c r="BZ387" s="84"/>
      <c r="CA387" s="84"/>
      <c r="CB387" s="84"/>
      <c r="CC387" s="84"/>
      <c r="CD387" s="84"/>
      <c r="CE387" s="84"/>
      <c r="CF387" s="84"/>
      <c r="CG387" s="84"/>
      <c r="CH387" s="84"/>
      <c r="CI387" s="84"/>
      <c r="CJ387" s="84"/>
      <c r="CK387" s="84"/>
      <c r="CL387" s="84"/>
      <c r="CM387" s="84"/>
      <c r="CN387" s="84"/>
      <c r="CO387" s="84"/>
      <c r="CP387" s="84"/>
      <c r="CQ387" s="84"/>
      <c r="CR387" s="84"/>
      <c r="CS387" s="84"/>
      <c r="CT387" s="84"/>
      <c r="CU387" s="84"/>
      <c r="CV387" s="84"/>
      <c r="CW387" s="84"/>
      <c r="CX387" s="84"/>
      <c r="CY387" s="84"/>
      <c r="CZ387" s="84"/>
      <c r="DA387" s="84"/>
      <c r="DB387" s="84"/>
      <c r="DC387" s="84"/>
      <c r="DD387" s="84"/>
      <c r="DE387" s="84"/>
      <c r="DF387" s="84"/>
      <c r="DG387" s="84"/>
      <c r="DH387" s="84"/>
      <c r="DI387" s="84"/>
      <c r="DJ387" s="84"/>
      <c r="DK387" s="84"/>
      <c r="DL387" s="84"/>
      <c r="DM387" s="84"/>
      <c r="DN387" s="84"/>
      <c r="DO387" s="84"/>
      <c r="DP387" s="84"/>
      <c r="DQ387" s="84"/>
      <c r="DR387" s="84"/>
      <c r="DS387" s="84"/>
      <c r="DT387" s="84"/>
      <c r="DU387" s="84"/>
      <c r="DV387" s="84"/>
      <c r="DW387" s="84"/>
      <c r="DX387" s="84"/>
      <c r="DY387" s="84"/>
      <c r="DZ387" s="84"/>
      <c r="EA387" s="84"/>
      <c r="EB387" s="84"/>
      <c r="EC387" s="84"/>
    </row>
    <row r="388" spans="1:133" s="7" customFormat="1" ht="19.5" customHeight="1">
      <c r="A388" s="108">
        <f t="shared" si="75"/>
        <v>348</v>
      </c>
      <c r="B388" s="109" t="s">
        <v>3111</v>
      </c>
      <c r="C388" s="110" t="s">
        <v>3108</v>
      </c>
      <c r="D388" s="104">
        <v>250</v>
      </c>
      <c r="E388" s="105">
        <v>0</v>
      </c>
      <c r="F388" s="105">
        <f t="shared" si="77"/>
        <v>250</v>
      </c>
      <c r="G388" s="112" t="s">
        <v>1849</v>
      </c>
      <c r="H388" s="110" t="s">
        <v>1795</v>
      </c>
      <c r="I388" s="106">
        <v>300</v>
      </c>
      <c r="J388" s="106">
        <v>0</v>
      </c>
      <c r="K388" s="106">
        <f t="shared" si="76"/>
        <v>300</v>
      </c>
      <c r="L388" s="129">
        <v>700</v>
      </c>
      <c r="M388" s="129"/>
      <c r="N388" s="130">
        <v>450</v>
      </c>
      <c r="O388" s="131">
        <v>0</v>
      </c>
      <c r="P388" s="132">
        <f t="shared" si="74"/>
        <v>450</v>
      </c>
      <c r="Q388" s="84"/>
      <c r="R388" s="84"/>
      <c r="S388" s="84"/>
      <c r="T388" s="84"/>
      <c r="U388" s="84"/>
      <c r="V388" s="84"/>
      <c r="W388" s="84"/>
      <c r="X388" s="84"/>
      <c r="Y388" s="84"/>
      <c r="Z388" s="84"/>
      <c r="AA388" s="84"/>
      <c r="AB388" s="84"/>
      <c r="AC388" s="84"/>
      <c r="AD388" s="84"/>
      <c r="AE388" s="84"/>
      <c r="AF388" s="84"/>
      <c r="AG388" s="84"/>
      <c r="AH388" s="84"/>
      <c r="AI388" s="84"/>
      <c r="AJ388" s="84"/>
      <c r="AK388" s="84"/>
      <c r="AL388" s="84"/>
      <c r="AM388" s="84"/>
      <c r="AN388" s="84"/>
      <c r="AO388" s="84"/>
      <c r="AP388" s="84"/>
      <c r="AQ388" s="84"/>
      <c r="AR388" s="84"/>
      <c r="AS388" s="84"/>
      <c r="AT388" s="84"/>
      <c r="AU388" s="84"/>
      <c r="AV388" s="84"/>
      <c r="AW388" s="84"/>
      <c r="AX388" s="84"/>
      <c r="AY388" s="84"/>
      <c r="AZ388" s="84"/>
      <c r="BA388" s="84"/>
      <c r="BB388" s="84"/>
      <c r="BC388" s="84"/>
      <c r="BD388" s="84"/>
      <c r="BE388" s="84"/>
      <c r="BF388" s="84"/>
      <c r="BG388" s="84"/>
      <c r="BH388" s="84"/>
      <c r="BI388" s="84"/>
      <c r="BJ388" s="84"/>
      <c r="BK388" s="84"/>
      <c r="BL388" s="84"/>
      <c r="BM388" s="84"/>
      <c r="BN388" s="84"/>
      <c r="BO388" s="84"/>
      <c r="BP388" s="84"/>
      <c r="BQ388" s="84"/>
      <c r="BR388" s="84"/>
      <c r="BS388" s="84"/>
      <c r="BT388" s="84"/>
      <c r="BU388" s="84"/>
      <c r="BV388" s="84"/>
      <c r="BW388" s="84"/>
      <c r="BX388" s="84"/>
      <c r="BY388" s="84"/>
      <c r="BZ388" s="84"/>
      <c r="CA388" s="84"/>
      <c r="CB388" s="84"/>
      <c r="CC388" s="84"/>
      <c r="CD388" s="84"/>
      <c r="CE388" s="84"/>
      <c r="CF388" s="84"/>
      <c r="CG388" s="84"/>
      <c r="CH388" s="84"/>
      <c r="CI388" s="84"/>
      <c r="CJ388" s="84"/>
      <c r="CK388" s="84"/>
      <c r="CL388" s="84"/>
      <c r="CM388" s="84"/>
      <c r="CN388" s="84"/>
      <c r="CO388" s="84"/>
      <c r="CP388" s="84"/>
      <c r="CQ388" s="84"/>
      <c r="CR388" s="84"/>
      <c r="CS388" s="84"/>
      <c r="CT388" s="84"/>
      <c r="CU388" s="84"/>
      <c r="CV388" s="84"/>
      <c r="CW388" s="84"/>
      <c r="CX388" s="84"/>
      <c r="CY388" s="84"/>
      <c r="CZ388" s="84"/>
      <c r="DA388" s="84"/>
      <c r="DB388" s="84"/>
      <c r="DC388" s="84"/>
      <c r="DD388" s="84"/>
      <c r="DE388" s="84"/>
      <c r="DF388" s="84"/>
      <c r="DG388" s="84"/>
      <c r="DH388" s="84"/>
      <c r="DI388" s="84"/>
      <c r="DJ388" s="84"/>
      <c r="DK388" s="84"/>
      <c r="DL388" s="84"/>
      <c r="DM388" s="84"/>
      <c r="DN388" s="84"/>
      <c r="DO388" s="84"/>
      <c r="DP388" s="84"/>
      <c r="DQ388" s="84"/>
      <c r="DR388" s="84"/>
      <c r="DS388" s="84"/>
      <c r="DT388" s="84"/>
      <c r="DU388" s="84"/>
      <c r="DV388" s="84"/>
      <c r="DW388" s="84"/>
      <c r="DX388" s="84"/>
      <c r="DY388" s="84"/>
      <c r="DZ388" s="84"/>
      <c r="EA388" s="84"/>
      <c r="EB388" s="84"/>
      <c r="EC388" s="84"/>
    </row>
    <row r="389" spans="1:133" s="7" customFormat="1" ht="16.5" customHeight="1">
      <c r="A389" s="108">
        <f t="shared" si="75"/>
        <v>349</v>
      </c>
      <c r="B389" s="109" t="s">
        <v>1845</v>
      </c>
      <c r="C389" s="110" t="s">
        <v>1806</v>
      </c>
      <c r="D389" s="186">
        <v>200</v>
      </c>
      <c r="E389" s="105">
        <v>0</v>
      </c>
      <c r="F389" s="105">
        <f t="shared" si="77"/>
        <v>200</v>
      </c>
      <c r="G389" s="112" t="s">
        <v>1852</v>
      </c>
      <c r="H389" s="110" t="s">
        <v>1851</v>
      </c>
      <c r="I389" s="106">
        <v>200</v>
      </c>
      <c r="J389" s="106">
        <v>0</v>
      </c>
      <c r="K389" s="106">
        <f t="shared" si="76"/>
        <v>200</v>
      </c>
      <c r="L389" s="129">
        <v>300</v>
      </c>
      <c r="M389" s="129"/>
      <c r="N389" s="130">
        <v>350</v>
      </c>
      <c r="O389" s="131">
        <v>0</v>
      </c>
      <c r="P389" s="132">
        <f t="shared" si="74"/>
        <v>350</v>
      </c>
      <c r="Q389" s="84"/>
      <c r="R389" s="84"/>
      <c r="S389" s="84"/>
      <c r="T389" s="84"/>
      <c r="U389" s="84"/>
      <c r="V389" s="84"/>
      <c r="W389" s="84"/>
      <c r="X389" s="84"/>
      <c r="Y389" s="84"/>
      <c r="Z389" s="84"/>
      <c r="AA389" s="84"/>
      <c r="AB389" s="84"/>
      <c r="AC389" s="84"/>
      <c r="AD389" s="84"/>
      <c r="AE389" s="84"/>
      <c r="AF389" s="84"/>
      <c r="AG389" s="84"/>
      <c r="AH389" s="84"/>
      <c r="AI389" s="84"/>
      <c r="AJ389" s="84"/>
      <c r="AK389" s="84"/>
      <c r="AL389" s="84"/>
      <c r="AM389" s="84"/>
      <c r="AN389" s="84"/>
      <c r="AO389" s="84"/>
      <c r="AP389" s="84"/>
      <c r="AQ389" s="84"/>
      <c r="AR389" s="84"/>
      <c r="AS389" s="84"/>
      <c r="AT389" s="84"/>
      <c r="AU389" s="84"/>
      <c r="AV389" s="84"/>
      <c r="AW389" s="84"/>
      <c r="AX389" s="84"/>
      <c r="AY389" s="84"/>
      <c r="AZ389" s="84"/>
      <c r="BA389" s="84"/>
      <c r="BB389" s="84"/>
      <c r="BC389" s="84"/>
      <c r="BD389" s="84"/>
      <c r="BE389" s="84"/>
      <c r="BF389" s="84"/>
      <c r="BG389" s="84"/>
      <c r="BH389" s="84"/>
      <c r="BI389" s="84"/>
      <c r="BJ389" s="84"/>
      <c r="BK389" s="84"/>
      <c r="BL389" s="84"/>
      <c r="BM389" s="84"/>
      <c r="BN389" s="84"/>
      <c r="BO389" s="84"/>
      <c r="BP389" s="84"/>
      <c r="BQ389" s="84"/>
      <c r="BR389" s="84"/>
      <c r="BS389" s="84"/>
      <c r="BT389" s="84"/>
      <c r="BU389" s="84"/>
      <c r="BV389" s="84"/>
      <c r="BW389" s="84"/>
      <c r="BX389" s="84"/>
      <c r="BY389" s="84"/>
      <c r="BZ389" s="84"/>
      <c r="CA389" s="84"/>
      <c r="CB389" s="84"/>
      <c r="CC389" s="84"/>
      <c r="CD389" s="84"/>
      <c r="CE389" s="84"/>
      <c r="CF389" s="84"/>
      <c r="CG389" s="84"/>
      <c r="CH389" s="84"/>
      <c r="CI389" s="84"/>
      <c r="CJ389" s="84"/>
      <c r="CK389" s="84"/>
      <c r="CL389" s="84"/>
      <c r="CM389" s="84"/>
      <c r="CN389" s="84"/>
      <c r="CO389" s="84"/>
      <c r="CP389" s="84"/>
      <c r="CQ389" s="84"/>
      <c r="CR389" s="84"/>
      <c r="CS389" s="84"/>
      <c r="CT389" s="84"/>
      <c r="CU389" s="84"/>
      <c r="CV389" s="84"/>
      <c r="CW389" s="84"/>
      <c r="CX389" s="84"/>
      <c r="CY389" s="84"/>
      <c r="CZ389" s="84"/>
      <c r="DA389" s="84"/>
      <c r="DB389" s="84"/>
      <c r="DC389" s="84"/>
      <c r="DD389" s="84"/>
      <c r="DE389" s="84"/>
      <c r="DF389" s="84"/>
      <c r="DG389" s="84"/>
      <c r="DH389" s="84"/>
      <c r="DI389" s="84"/>
      <c r="DJ389" s="84"/>
      <c r="DK389" s="84"/>
      <c r="DL389" s="84"/>
      <c r="DM389" s="84"/>
      <c r="DN389" s="84"/>
      <c r="DO389" s="84"/>
      <c r="DP389" s="84"/>
      <c r="DQ389" s="84"/>
      <c r="DR389" s="84"/>
      <c r="DS389" s="84"/>
      <c r="DT389" s="84"/>
      <c r="DU389" s="84"/>
      <c r="DV389" s="84"/>
      <c r="DW389" s="84"/>
      <c r="DX389" s="84"/>
      <c r="DY389" s="84"/>
      <c r="DZ389" s="84"/>
      <c r="EA389" s="84"/>
      <c r="EB389" s="84"/>
      <c r="EC389" s="84"/>
    </row>
    <row r="390" spans="1:133" s="7" customFormat="1">
      <c r="A390" s="108">
        <f t="shared" si="75"/>
        <v>350</v>
      </c>
      <c r="B390" s="109" t="s">
        <v>1847</v>
      </c>
      <c r="C390" s="110" t="s">
        <v>1848</v>
      </c>
      <c r="D390" s="186">
        <v>250</v>
      </c>
      <c r="E390" s="105">
        <v>0</v>
      </c>
      <c r="F390" s="105">
        <f t="shared" si="77"/>
        <v>250</v>
      </c>
      <c r="G390" s="112" t="s">
        <v>1854</v>
      </c>
      <c r="H390" s="110" t="s">
        <v>1834</v>
      </c>
      <c r="I390" s="106">
        <v>350</v>
      </c>
      <c r="J390" s="106">
        <v>0</v>
      </c>
      <c r="K390" s="106">
        <f t="shared" si="76"/>
        <v>350</v>
      </c>
      <c r="L390" s="129"/>
      <c r="M390" s="129"/>
      <c r="N390" s="130">
        <v>450</v>
      </c>
      <c r="O390" s="131">
        <v>0</v>
      </c>
      <c r="P390" s="132">
        <f t="shared" si="74"/>
        <v>450</v>
      </c>
      <c r="Q390" s="84"/>
      <c r="R390" s="84"/>
      <c r="S390" s="84"/>
      <c r="T390" s="84"/>
      <c r="U390" s="84"/>
      <c r="V390" s="84"/>
      <c r="W390" s="84"/>
      <c r="X390" s="84"/>
      <c r="Y390" s="84"/>
      <c r="Z390" s="84"/>
      <c r="AA390" s="84"/>
      <c r="AB390" s="84"/>
      <c r="AC390" s="84"/>
      <c r="AD390" s="84"/>
      <c r="AE390" s="84"/>
      <c r="AF390" s="84"/>
      <c r="AG390" s="84"/>
      <c r="AH390" s="84"/>
      <c r="AI390" s="84"/>
      <c r="AJ390" s="84"/>
      <c r="AK390" s="84"/>
      <c r="AL390" s="84"/>
      <c r="AM390" s="84"/>
      <c r="AN390" s="84"/>
      <c r="AO390" s="84"/>
      <c r="AP390" s="84"/>
      <c r="AQ390" s="84"/>
      <c r="AR390" s="84"/>
      <c r="AS390" s="84"/>
      <c r="AT390" s="84"/>
      <c r="AU390" s="84"/>
      <c r="AV390" s="84"/>
      <c r="AW390" s="84"/>
      <c r="AX390" s="84"/>
      <c r="AY390" s="84"/>
      <c r="AZ390" s="84"/>
      <c r="BA390" s="84"/>
      <c r="BB390" s="84"/>
      <c r="BC390" s="84"/>
      <c r="BD390" s="84"/>
      <c r="BE390" s="84"/>
      <c r="BF390" s="84"/>
      <c r="BG390" s="84"/>
      <c r="BH390" s="84"/>
      <c r="BI390" s="84"/>
      <c r="BJ390" s="84"/>
      <c r="BK390" s="84"/>
      <c r="BL390" s="84"/>
      <c r="BM390" s="84"/>
      <c r="BN390" s="84"/>
      <c r="BO390" s="84"/>
      <c r="BP390" s="84"/>
      <c r="BQ390" s="84"/>
      <c r="BR390" s="84"/>
      <c r="BS390" s="84"/>
      <c r="BT390" s="84"/>
      <c r="BU390" s="84"/>
      <c r="BV390" s="84"/>
      <c r="BW390" s="84"/>
      <c r="BX390" s="84"/>
      <c r="BY390" s="84"/>
      <c r="BZ390" s="84"/>
      <c r="CA390" s="84"/>
      <c r="CB390" s="84"/>
      <c r="CC390" s="84"/>
      <c r="CD390" s="84"/>
      <c r="CE390" s="84"/>
      <c r="CF390" s="84"/>
      <c r="CG390" s="84"/>
      <c r="CH390" s="84"/>
      <c r="CI390" s="84"/>
      <c r="CJ390" s="84"/>
      <c r="CK390" s="84"/>
      <c r="CL390" s="84"/>
      <c r="CM390" s="84"/>
      <c r="CN390" s="84"/>
      <c r="CO390" s="84"/>
      <c r="CP390" s="84"/>
      <c r="CQ390" s="84"/>
      <c r="CR390" s="84"/>
      <c r="CS390" s="84"/>
      <c r="CT390" s="84"/>
      <c r="CU390" s="84"/>
      <c r="CV390" s="84"/>
      <c r="CW390" s="84"/>
      <c r="CX390" s="84"/>
      <c r="CY390" s="84"/>
      <c r="CZ390" s="84"/>
      <c r="DA390" s="84"/>
      <c r="DB390" s="84"/>
      <c r="DC390" s="84"/>
      <c r="DD390" s="84"/>
      <c r="DE390" s="84"/>
      <c r="DF390" s="84"/>
      <c r="DG390" s="84"/>
      <c r="DH390" s="84"/>
      <c r="DI390" s="84"/>
      <c r="DJ390" s="84"/>
      <c r="DK390" s="84"/>
      <c r="DL390" s="84"/>
      <c r="DM390" s="84"/>
      <c r="DN390" s="84"/>
      <c r="DO390" s="84"/>
      <c r="DP390" s="84"/>
      <c r="DQ390" s="84"/>
      <c r="DR390" s="84"/>
      <c r="DS390" s="84"/>
      <c r="DT390" s="84"/>
      <c r="DU390" s="84"/>
      <c r="DV390" s="84"/>
      <c r="DW390" s="84"/>
      <c r="DX390" s="84"/>
      <c r="DY390" s="84"/>
      <c r="DZ390" s="84"/>
      <c r="EA390" s="84"/>
      <c r="EB390" s="84"/>
      <c r="EC390" s="84"/>
    </row>
    <row r="391" spans="1:133" s="7" customFormat="1">
      <c r="A391" s="108">
        <f t="shared" si="75"/>
        <v>351</v>
      </c>
      <c r="B391" s="109" t="s">
        <v>1850</v>
      </c>
      <c r="C391" s="110" t="s">
        <v>1851</v>
      </c>
      <c r="D391" s="186">
        <v>150</v>
      </c>
      <c r="E391" s="105">
        <v>0</v>
      </c>
      <c r="F391" s="105">
        <f t="shared" si="77"/>
        <v>150</v>
      </c>
      <c r="G391" s="112" t="s">
        <v>1859</v>
      </c>
      <c r="H391" s="110" t="s">
        <v>1812</v>
      </c>
      <c r="I391" s="106">
        <v>250</v>
      </c>
      <c r="J391" s="106">
        <v>0</v>
      </c>
      <c r="K391" s="106">
        <f t="shared" si="76"/>
        <v>250</v>
      </c>
      <c r="L391" s="129">
        <v>350</v>
      </c>
      <c r="M391" s="129"/>
      <c r="N391" s="130">
        <v>350</v>
      </c>
      <c r="O391" s="131">
        <v>0</v>
      </c>
      <c r="P391" s="132">
        <f t="shared" si="74"/>
        <v>350</v>
      </c>
      <c r="Q391" s="84"/>
      <c r="R391" s="84"/>
      <c r="S391" s="84"/>
      <c r="T391" s="84"/>
      <c r="U391" s="84"/>
      <c r="V391" s="84"/>
      <c r="W391" s="84"/>
      <c r="X391" s="84"/>
      <c r="Y391" s="84"/>
      <c r="Z391" s="84"/>
      <c r="AA391" s="84"/>
      <c r="AB391" s="84"/>
      <c r="AC391" s="84"/>
      <c r="AD391" s="84"/>
      <c r="AE391" s="84"/>
      <c r="AF391" s="84"/>
      <c r="AG391" s="84"/>
      <c r="AH391" s="84"/>
      <c r="AI391" s="84"/>
      <c r="AJ391" s="84"/>
      <c r="AK391" s="84"/>
      <c r="AL391" s="84"/>
      <c r="AM391" s="84"/>
      <c r="AN391" s="84"/>
      <c r="AO391" s="84"/>
      <c r="AP391" s="84"/>
      <c r="AQ391" s="84"/>
      <c r="AR391" s="84"/>
      <c r="AS391" s="84"/>
      <c r="AT391" s="84"/>
      <c r="AU391" s="84"/>
      <c r="AV391" s="84"/>
      <c r="AW391" s="84"/>
      <c r="AX391" s="84"/>
      <c r="AY391" s="84"/>
      <c r="AZ391" s="84"/>
      <c r="BA391" s="84"/>
      <c r="BB391" s="84"/>
      <c r="BC391" s="84"/>
      <c r="BD391" s="84"/>
      <c r="BE391" s="84"/>
      <c r="BF391" s="84"/>
      <c r="BG391" s="84"/>
      <c r="BH391" s="84"/>
      <c r="BI391" s="84"/>
      <c r="BJ391" s="84"/>
      <c r="BK391" s="84"/>
      <c r="BL391" s="84"/>
      <c r="BM391" s="84"/>
      <c r="BN391" s="84"/>
      <c r="BO391" s="84"/>
      <c r="BP391" s="84"/>
      <c r="BQ391" s="84"/>
      <c r="BR391" s="84"/>
      <c r="BS391" s="84"/>
      <c r="BT391" s="84"/>
      <c r="BU391" s="84"/>
      <c r="BV391" s="84"/>
      <c r="BW391" s="84"/>
      <c r="BX391" s="84"/>
      <c r="BY391" s="84"/>
      <c r="BZ391" s="84"/>
      <c r="CA391" s="84"/>
      <c r="CB391" s="84"/>
      <c r="CC391" s="84"/>
      <c r="CD391" s="84"/>
      <c r="CE391" s="84"/>
      <c r="CF391" s="84"/>
      <c r="CG391" s="84"/>
      <c r="CH391" s="84"/>
      <c r="CI391" s="84"/>
      <c r="CJ391" s="84"/>
      <c r="CK391" s="84"/>
      <c r="CL391" s="84"/>
      <c r="CM391" s="84"/>
      <c r="CN391" s="84"/>
      <c r="CO391" s="84"/>
      <c r="CP391" s="84"/>
      <c r="CQ391" s="84"/>
      <c r="CR391" s="84"/>
      <c r="CS391" s="84"/>
      <c r="CT391" s="84"/>
      <c r="CU391" s="84"/>
      <c r="CV391" s="84"/>
      <c r="CW391" s="84"/>
      <c r="CX391" s="84"/>
      <c r="CY391" s="84"/>
      <c r="CZ391" s="84"/>
      <c r="DA391" s="84"/>
      <c r="DB391" s="84"/>
      <c r="DC391" s="84"/>
      <c r="DD391" s="84"/>
      <c r="DE391" s="84"/>
      <c r="DF391" s="84"/>
      <c r="DG391" s="84"/>
      <c r="DH391" s="84"/>
      <c r="DI391" s="84"/>
      <c r="DJ391" s="84"/>
      <c r="DK391" s="84"/>
      <c r="DL391" s="84"/>
      <c r="DM391" s="84"/>
      <c r="DN391" s="84"/>
      <c r="DO391" s="84"/>
      <c r="DP391" s="84"/>
      <c r="DQ391" s="84"/>
      <c r="DR391" s="84"/>
      <c r="DS391" s="84"/>
      <c r="DT391" s="84"/>
      <c r="DU391" s="84"/>
      <c r="DV391" s="84"/>
      <c r="DW391" s="84"/>
      <c r="DX391" s="84"/>
      <c r="DY391" s="84"/>
      <c r="DZ391" s="84"/>
      <c r="EA391" s="84"/>
      <c r="EB391" s="84"/>
      <c r="EC391" s="84"/>
    </row>
    <row r="392" spans="1:133" s="7" customFormat="1">
      <c r="A392" s="108">
        <f t="shared" si="75"/>
        <v>352</v>
      </c>
      <c r="B392" s="109" t="s">
        <v>1853</v>
      </c>
      <c r="C392" s="110" t="s">
        <v>1815</v>
      </c>
      <c r="D392" s="104">
        <v>200</v>
      </c>
      <c r="E392" s="105">
        <v>0</v>
      </c>
      <c r="F392" s="105">
        <f t="shared" si="77"/>
        <v>200</v>
      </c>
      <c r="G392" s="112" t="s">
        <v>1860</v>
      </c>
      <c r="H392" s="110" t="s">
        <v>1848</v>
      </c>
      <c r="I392" s="106">
        <v>350</v>
      </c>
      <c r="J392" s="106">
        <v>0</v>
      </c>
      <c r="K392" s="106">
        <f t="shared" si="76"/>
        <v>350</v>
      </c>
      <c r="L392" s="129"/>
      <c r="M392" s="129"/>
      <c r="N392" s="130">
        <v>450</v>
      </c>
      <c r="O392" s="131">
        <v>0</v>
      </c>
      <c r="P392" s="132">
        <f t="shared" si="74"/>
        <v>450</v>
      </c>
      <c r="Q392" s="84"/>
      <c r="R392" s="84"/>
      <c r="S392" s="84"/>
      <c r="T392" s="84"/>
      <c r="U392" s="84"/>
      <c r="V392" s="84"/>
      <c r="W392" s="84"/>
      <c r="X392" s="84"/>
      <c r="Y392" s="84"/>
      <c r="Z392" s="84"/>
      <c r="AA392" s="84"/>
      <c r="AB392" s="84"/>
      <c r="AC392" s="84"/>
      <c r="AD392" s="84"/>
      <c r="AE392" s="84"/>
      <c r="AF392" s="84"/>
      <c r="AG392" s="84"/>
      <c r="AH392" s="84"/>
      <c r="AI392" s="84"/>
      <c r="AJ392" s="84"/>
      <c r="AK392" s="84"/>
      <c r="AL392" s="84"/>
      <c r="AM392" s="84"/>
      <c r="AN392" s="84"/>
      <c r="AO392" s="84"/>
      <c r="AP392" s="84"/>
      <c r="AQ392" s="84"/>
      <c r="AR392" s="84"/>
      <c r="AS392" s="84"/>
      <c r="AT392" s="84"/>
      <c r="AU392" s="84"/>
      <c r="AV392" s="84"/>
      <c r="AW392" s="84"/>
      <c r="AX392" s="84"/>
      <c r="AY392" s="84"/>
      <c r="AZ392" s="84"/>
      <c r="BA392" s="84"/>
      <c r="BB392" s="84"/>
      <c r="BC392" s="84"/>
      <c r="BD392" s="84"/>
      <c r="BE392" s="84"/>
      <c r="BF392" s="84"/>
      <c r="BG392" s="84"/>
      <c r="BH392" s="84"/>
      <c r="BI392" s="84"/>
      <c r="BJ392" s="84"/>
      <c r="BK392" s="84"/>
      <c r="BL392" s="84"/>
      <c r="BM392" s="84"/>
      <c r="BN392" s="84"/>
      <c r="BO392" s="84"/>
      <c r="BP392" s="84"/>
      <c r="BQ392" s="84"/>
      <c r="BR392" s="84"/>
      <c r="BS392" s="84"/>
      <c r="BT392" s="84"/>
      <c r="BU392" s="84"/>
      <c r="BV392" s="84"/>
      <c r="BW392" s="84"/>
      <c r="BX392" s="84"/>
      <c r="BY392" s="84"/>
      <c r="BZ392" s="84"/>
      <c r="CA392" s="84"/>
      <c r="CB392" s="84"/>
      <c r="CC392" s="84"/>
      <c r="CD392" s="84"/>
      <c r="CE392" s="84"/>
      <c r="CF392" s="84"/>
      <c r="CG392" s="84"/>
      <c r="CH392" s="84"/>
      <c r="CI392" s="84"/>
      <c r="CJ392" s="84"/>
      <c r="CK392" s="84"/>
      <c r="CL392" s="84"/>
      <c r="CM392" s="84"/>
      <c r="CN392" s="84"/>
      <c r="CO392" s="84"/>
      <c r="CP392" s="84"/>
      <c r="CQ392" s="84"/>
      <c r="CR392" s="84"/>
      <c r="CS392" s="84"/>
      <c r="CT392" s="84"/>
      <c r="CU392" s="84"/>
      <c r="CV392" s="84"/>
      <c r="CW392" s="84"/>
      <c r="CX392" s="84"/>
      <c r="CY392" s="84"/>
      <c r="CZ392" s="84"/>
      <c r="DA392" s="84"/>
      <c r="DB392" s="84"/>
      <c r="DC392" s="84"/>
      <c r="DD392" s="84"/>
      <c r="DE392" s="84"/>
      <c r="DF392" s="84"/>
      <c r="DG392" s="84"/>
      <c r="DH392" s="84"/>
      <c r="DI392" s="84"/>
      <c r="DJ392" s="84"/>
      <c r="DK392" s="84"/>
      <c r="DL392" s="84"/>
      <c r="DM392" s="84"/>
      <c r="DN392" s="84"/>
      <c r="DO392" s="84"/>
      <c r="DP392" s="84"/>
      <c r="DQ392" s="84"/>
      <c r="DR392" s="84"/>
      <c r="DS392" s="84"/>
      <c r="DT392" s="84"/>
      <c r="DU392" s="84"/>
      <c r="DV392" s="84"/>
      <c r="DW392" s="84"/>
      <c r="DX392" s="84"/>
      <c r="DY392" s="84"/>
      <c r="DZ392" s="84"/>
      <c r="EA392" s="84"/>
      <c r="EB392" s="84"/>
      <c r="EC392" s="84"/>
    </row>
    <row r="393" spans="1:133" s="7" customFormat="1" ht="30">
      <c r="A393" s="108">
        <f t="shared" si="75"/>
        <v>353</v>
      </c>
      <c r="B393" s="109" t="s">
        <v>1857</v>
      </c>
      <c r="C393" s="110" t="s">
        <v>1858</v>
      </c>
      <c r="D393" s="104">
        <v>150</v>
      </c>
      <c r="E393" s="105">
        <v>0</v>
      </c>
      <c r="F393" s="105">
        <f t="shared" si="77"/>
        <v>150</v>
      </c>
      <c r="G393" s="112" t="s">
        <v>1863</v>
      </c>
      <c r="H393" s="110" t="s">
        <v>1864</v>
      </c>
      <c r="I393" s="106">
        <v>1500</v>
      </c>
      <c r="J393" s="106">
        <v>0</v>
      </c>
      <c r="K393" s="106">
        <f t="shared" si="76"/>
        <v>1500</v>
      </c>
      <c r="L393" s="129">
        <v>1500</v>
      </c>
      <c r="M393" s="129"/>
      <c r="N393" s="130">
        <v>1500</v>
      </c>
      <c r="O393" s="131">
        <v>0</v>
      </c>
      <c r="P393" s="132">
        <f t="shared" si="74"/>
        <v>1500</v>
      </c>
      <c r="Q393" s="84"/>
      <c r="R393" s="84"/>
      <c r="S393" s="84"/>
      <c r="T393" s="84"/>
      <c r="U393" s="84"/>
      <c r="V393" s="84"/>
      <c r="W393" s="84"/>
      <c r="X393" s="84"/>
      <c r="Y393" s="84"/>
      <c r="Z393" s="84"/>
      <c r="AA393" s="84"/>
      <c r="AB393" s="84"/>
      <c r="AC393" s="84"/>
      <c r="AD393" s="84"/>
      <c r="AE393" s="84"/>
      <c r="AF393" s="84"/>
      <c r="AG393" s="84"/>
      <c r="AH393" s="84"/>
      <c r="AI393" s="84"/>
      <c r="AJ393" s="84"/>
      <c r="AK393" s="84"/>
      <c r="AL393" s="84"/>
      <c r="AM393" s="84"/>
      <c r="AN393" s="84"/>
      <c r="AO393" s="84"/>
      <c r="AP393" s="84"/>
      <c r="AQ393" s="84"/>
      <c r="AR393" s="84"/>
      <c r="AS393" s="84"/>
      <c r="AT393" s="84"/>
      <c r="AU393" s="84"/>
      <c r="AV393" s="84"/>
      <c r="AW393" s="84"/>
      <c r="AX393" s="84"/>
      <c r="AY393" s="84"/>
      <c r="AZ393" s="84"/>
      <c r="BA393" s="84"/>
      <c r="BB393" s="84"/>
      <c r="BC393" s="84"/>
      <c r="BD393" s="84"/>
      <c r="BE393" s="84"/>
      <c r="BF393" s="84"/>
      <c r="BG393" s="84"/>
      <c r="BH393" s="84"/>
      <c r="BI393" s="84"/>
      <c r="BJ393" s="84"/>
      <c r="BK393" s="84"/>
      <c r="BL393" s="84"/>
      <c r="BM393" s="84"/>
      <c r="BN393" s="84"/>
      <c r="BO393" s="84"/>
      <c r="BP393" s="84"/>
      <c r="BQ393" s="84"/>
      <c r="BR393" s="84"/>
      <c r="BS393" s="84"/>
      <c r="BT393" s="84"/>
      <c r="BU393" s="84"/>
      <c r="BV393" s="84"/>
      <c r="BW393" s="84"/>
      <c r="BX393" s="84"/>
      <c r="BY393" s="84"/>
      <c r="BZ393" s="84"/>
      <c r="CA393" s="84"/>
      <c r="CB393" s="84"/>
      <c r="CC393" s="84"/>
      <c r="CD393" s="84"/>
      <c r="CE393" s="84"/>
      <c r="CF393" s="84"/>
      <c r="CG393" s="84"/>
      <c r="CH393" s="84"/>
      <c r="CI393" s="84"/>
      <c r="CJ393" s="84"/>
      <c r="CK393" s="84"/>
      <c r="CL393" s="84"/>
      <c r="CM393" s="84"/>
      <c r="CN393" s="84"/>
      <c r="CO393" s="84"/>
      <c r="CP393" s="84"/>
      <c r="CQ393" s="84"/>
      <c r="CR393" s="84"/>
      <c r="CS393" s="84"/>
      <c r="CT393" s="84"/>
      <c r="CU393" s="84"/>
      <c r="CV393" s="84"/>
      <c r="CW393" s="84"/>
      <c r="CX393" s="84"/>
      <c r="CY393" s="84"/>
      <c r="CZ393" s="84"/>
      <c r="DA393" s="84"/>
      <c r="DB393" s="84"/>
      <c r="DC393" s="84"/>
      <c r="DD393" s="84"/>
      <c r="DE393" s="84"/>
      <c r="DF393" s="84"/>
      <c r="DG393" s="84"/>
      <c r="DH393" s="84"/>
      <c r="DI393" s="84"/>
      <c r="DJ393" s="84"/>
      <c r="DK393" s="84"/>
      <c r="DL393" s="84"/>
      <c r="DM393" s="84"/>
      <c r="DN393" s="84"/>
      <c r="DO393" s="84"/>
      <c r="DP393" s="84"/>
      <c r="DQ393" s="84"/>
      <c r="DR393" s="84"/>
      <c r="DS393" s="84"/>
      <c r="DT393" s="84"/>
      <c r="DU393" s="84"/>
      <c r="DV393" s="84"/>
      <c r="DW393" s="84"/>
      <c r="DX393" s="84"/>
      <c r="DY393" s="84"/>
      <c r="DZ393" s="84"/>
      <c r="EA393" s="84"/>
      <c r="EB393" s="84"/>
      <c r="EC393" s="84"/>
    </row>
    <row r="394" spans="1:133" s="7" customFormat="1" ht="16.149999999999999" customHeight="1">
      <c r="A394" s="108">
        <f t="shared" si="75"/>
        <v>354</v>
      </c>
      <c r="B394" s="109"/>
      <c r="C394" s="110"/>
      <c r="D394" s="104"/>
      <c r="E394" s="105"/>
      <c r="F394" s="105"/>
      <c r="G394" s="112" t="s">
        <v>1875</v>
      </c>
      <c r="H394" s="110" t="s">
        <v>1876</v>
      </c>
      <c r="I394" s="106">
        <v>1500</v>
      </c>
      <c r="J394" s="106">
        <v>0</v>
      </c>
      <c r="K394" s="106">
        <f t="shared" si="76"/>
        <v>1500</v>
      </c>
      <c r="L394" s="129"/>
      <c r="M394" s="129"/>
      <c r="N394" s="130">
        <v>1500</v>
      </c>
      <c r="O394" s="131">
        <v>0</v>
      </c>
      <c r="P394" s="132">
        <f t="shared" si="74"/>
        <v>1500</v>
      </c>
      <c r="Q394" s="84"/>
      <c r="R394" s="84"/>
      <c r="S394" s="84"/>
      <c r="T394" s="84"/>
      <c r="U394" s="84"/>
      <c r="V394" s="84"/>
      <c r="W394" s="84"/>
      <c r="X394" s="84"/>
      <c r="Y394" s="84"/>
      <c r="Z394" s="84"/>
      <c r="AA394" s="84"/>
      <c r="AB394" s="84"/>
      <c r="AC394" s="84"/>
      <c r="AD394" s="84"/>
      <c r="AE394" s="84"/>
      <c r="AF394" s="84"/>
      <c r="AG394" s="84"/>
      <c r="AH394" s="84"/>
      <c r="AI394" s="84"/>
      <c r="AJ394" s="84"/>
      <c r="AK394" s="84"/>
      <c r="AL394" s="84"/>
      <c r="AM394" s="84"/>
      <c r="AN394" s="84"/>
      <c r="AO394" s="84"/>
      <c r="AP394" s="84"/>
      <c r="AQ394" s="84"/>
      <c r="AR394" s="84"/>
      <c r="AS394" s="84"/>
      <c r="AT394" s="84"/>
      <c r="AU394" s="84"/>
      <c r="AV394" s="84"/>
      <c r="AW394" s="84"/>
      <c r="AX394" s="84"/>
      <c r="AY394" s="84"/>
      <c r="AZ394" s="84"/>
      <c r="BA394" s="84"/>
      <c r="BB394" s="84"/>
      <c r="BC394" s="84"/>
      <c r="BD394" s="84"/>
      <c r="BE394" s="84"/>
      <c r="BF394" s="84"/>
      <c r="BG394" s="84"/>
      <c r="BH394" s="84"/>
      <c r="BI394" s="84"/>
      <c r="BJ394" s="84"/>
      <c r="BK394" s="84"/>
      <c r="BL394" s="84"/>
      <c r="BM394" s="84"/>
      <c r="BN394" s="84"/>
      <c r="BO394" s="84"/>
      <c r="BP394" s="84"/>
      <c r="BQ394" s="84"/>
      <c r="BR394" s="84"/>
      <c r="BS394" s="84"/>
      <c r="BT394" s="84"/>
      <c r="BU394" s="84"/>
      <c r="BV394" s="84"/>
      <c r="BW394" s="84"/>
      <c r="BX394" s="84"/>
      <c r="BY394" s="84"/>
      <c r="BZ394" s="84"/>
      <c r="CA394" s="84"/>
      <c r="CB394" s="84"/>
      <c r="CC394" s="84"/>
      <c r="CD394" s="84"/>
      <c r="CE394" s="84"/>
      <c r="CF394" s="84"/>
      <c r="CG394" s="84"/>
      <c r="CH394" s="84"/>
      <c r="CI394" s="84"/>
      <c r="CJ394" s="84"/>
      <c r="CK394" s="84"/>
      <c r="CL394" s="84"/>
      <c r="CM394" s="84"/>
      <c r="CN394" s="84"/>
      <c r="CO394" s="84"/>
      <c r="CP394" s="84"/>
      <c r="CQ394" s="84"/>
      <c r="CR394" s="84"/>
      <c r="CS394" s="84"/>
      <c r="CT394" s="84"/>
      <c r="CU394" s="84"/>
      <c r="CV394" s="84"/>
      <c r="CW394" s="84"/>
      <c r="CX394" s="84"/>
      <c r="CY394" s="84"/>
      <c r="CZ394" s="84"/>
      <c r="DA394" s="84"/>
      <c r="DB394" s="84"/>
      <c r="DC394" s="84"/>
      <c r="DD394" s="84"/>
      <c r="DE394" s="84"/>
      <c r="DF394" s="84"/>
      <c r="DG394" s="84"/>
      <c r="DH394" s="84"/>
      <c r="DI394" s="84"/>
      <c r="DJ394" s="84"/>
      <c r="DK394" s="84"/>
      <c r="DL394" s="84"/>
      <c r="DM394" s="84"/>
      <c r="DN394" s="84"/>
      <c r="DO394" s="84"/>
      <c r="DP394" s="84"/>
      <c r="DQ394" s="84"/>
      <c r="DR394" s="84"/>
      <c r="DS394" s="84"/>
      <c r="DT394" s="84"/>
      <c r="DU394" s="84"/>
      <c r="DV394" s="84"/>
      <c r="DW394" s="84"/>
      <c r="DX394" s="84"/>
      <c r="DY394" s="84"/>
      <c r="DZ394" s="84"/>
      <c r="EA394" s="84"/>
      <c r="EB394" s="84"/>
      <c r="EC394" s="84"/>
    </row>
    <row r="395" spans="1:133" s="7" customFormat="1" ht="18.75" customHeight="1">
      <c r="A395" s="108"/>
      <c r="B395" s="109" t="s">
        <v>1861</v>
      </c>
      <c r="C395" s="110" t="s">
        <v>1862</v>
      </c>
      <c r="D395" s="104">
        <v>3450</v>
      </c>
      <c r="E395" s="105">
        <v>0</v>
      </c>
      <c r="F395" s="105">
        <f t="shared" ref="F395:F430" si="78">D395</f>
        <v>3450</v>
      </c>
      <c r="G395" s="108"/>
      <c r="H395" s="107" t="s">
        <v>1804</v>
      </c>
      <c r="I395" s="106"/>
      <c r="J395" s="106"/>
      <c r="K395" s="106"/>
      <c r="L395" s="129"/>
      <c r="M395" s="129"/>
      <c r="N395" s="130"/>
      <c r="O395" s="131"/>
      <c r="P395" s="132"/>
      <c r="Q395" s="84"/>
      <c r="R395" s="84"/>
      <c r="S395" s="84"/>
      <c r="T395" s="84"/>
      <c r="U395" s="84"/>
      <c r="V395" s="84"/>
      <c r="W395" s="84"/>
      <c r="X395" s="84"/>
      <c r="Y395" s="84"/>
      <c r="Z395" s="84"/>
      <c r="AA395" s="84"/>
      <c r="AB395" s="84"/>
      <c r="AC395" s="84"/>
      <c r="AD395" s="84"/>
      <c r="AE395" s="84"/>
      <c r="AF395" s="84"/>
      <c r="AG395" s="84"/>
      <c r="AH395" s="84"/>
      <c r="AI395" s="84"/>
      <c r="AJ395" s="84"/>
      <c r="AK395" s="84"/>
      <c r="AL395" s="84"/>
      <c r="AM395" s="84"/>
      <c r="AN395" s="84"/>
      <c r="AO395" s="84"/>
      <c r="AP395" s="84"/>
      <c r="AQ395" s="84"/>
      <c r="AR395" s="84"/>
      <c r="AS395" s="84"/>
      <c r="AT395" s="84"/>
      <c r="AU395" s="84"/>
      <c r="AV395" s="84"/>
      <c r="AW395" s="84"/>
      <c r="AX395" s="84"/>
      <c r="AY395" s="84"/>
      <c r="AZ395" s="84"/>
      <c r="BA395" s="84"/>
      <c r="BB395" s="84"/>
      <c r="BC395" s="84"/>
      <c r="BD395" s="84"/>
      <c r="BE395" s="84"/>
      <c r="BF395" s="84"/>
      <c r="BG395" s="84"/>
      <c r="BH395" s="84"/>
      <c r="BI395" s="84"/>
      <c r="BJ395" s="84"/>
      <c r="BK395" s="84"/>
      <c r="BL395" s="84"/>
      <c r="BM395" s="84"/>
      <c r="BN395" s="84"/>
      <c r="BO395" s="84"/>
      <c r="BP395" s="84"/>
      <c r="BQ395" s="84"/>
      <c r="BR395" s="84"/>
      <c r="BS395" s="84"/>
      <c r="BT395" s="84"/>
      <c r="BU395" s="84"/>
      <c r="BV395" s="84"/>
      <c r="BW395" s="84"/>
      <c r="BX395" s="84"/>
      <c r="BY395" s="84"/>
      <c r="BZ395" s="84"/>
      <c r="CA395" s="84"/>
      <c r="CB395" s="84"/>
      <c r="CC395" s="84"/>
      <c r="CD395" s="84"/>
      <c r="CE395" s="84"/>
      <c r="CF395" s="84"/>
      <c r="CG395" s="84"/>
      <c r="CH395" s="84"/>
      <c r="CI395" s="84"/>
      <c r="CJ395" s="84"/>
      <c r="CK395" s="84"/>
      <c r="CL395" s="84"/>
      <c r="CM395" s="84"/>
      <c r="CN395" s="84"/>
      <c r="CO395" s="84"/>
      <c r="CP395" s="84"/>
      <c r="CQ395" s="84"/>
      <c r="CR395" s="84"/>
      <c r="CS395" s="84"/>
      <c r="CT395" s="84"/>
      <c r="CU395" s="84"/>
      <c r="CV395" s="84"/>
      <c r="CW395" s="84"/>
      <c r="CX395" s="84"/>
      <c r="CY395" s="84"/>
      <c r="CZ395" s="84"/>
      <c r="DA395" s="84"/>
      <c r="DB395" s="84"/>
      <c r="DC395" s="84"/>
      <c r="DD395" s="84"/>
      <c r="DE395" s="84"/>
      <c r="DF395" s="84"/>
      <c r="DG395" s="84"/>
      <c r="DH395" s="84"/>
      <c r="DI395" s="84"/>
      <c r="DJ395" s="84"/>
      <c r="DK395" s="84"/>
      <c r="DL395" s="84"/>
      <c r="DM395" s="84"/>
      <c r="DN395" s="84"/>
      <c r="DO395" s="84"/>
      <c r="DP395" s="84"/>
      <c r="DQ395" s="84"/>
      <c r="DR395" s="84"/>
      <c r="DS395" s="84"/>
      <c r="DT395" s="84"/>
      <c r="DU395" s="84"/>
      <c r="DV395" s="84"/>
      <c r="DW395" s="84"/>
      <c r="DX395" s="84"/>
      <c r="DY395" s="84"/>
      <c r="DZ395" s="84"/>
      <c r="EA395" s="84"/>
      <c r="EB395" s="84"/>
      <c r="EC395" s="84"/>
    </row>
    <row r="396" spans="1:133" s="7" customFormat="1" ht="15" customHeight="1">
      <c r="A396" s="108">
        <v>355</v>
      </c>
      <c r="B396" s="109" t="s">
        <v>1865</v>
      </c>
      <c r="C396" s="110" t="s">
        <v>1866</v>
      </c>
      <c r="D396" s="104">
        <v>5200</v>
      </c>
      <c r="E396" s="105">
        <v>0</v>
      </c>
      <c r="F396" s="105">
        <f t="shared" si="78"/>
        <v>5200</v>
      </c>
      <c r="G396" s="112" t="s">
        <v>1927</v>
      </c>
      <c r="H396" s="110" t="s">
        <v>1817</v>
      </c>
      <c r="I396" s="106">
        <v>2100</v>
      </c>
      <c r="J396" s="106">
        <v>0</v>
      </c>
      <c r="K396" s="106">
        <f t="shared" ref="K396:K435" si="79">I396+J396</f>
        <v>2100</v>
      </c>
      <c r="L396" s="129"/>
      <c r="M396" s="129"/>
      <c r="N396" s="130">
        <v>2100</v>
      </c>
      <c r="O396" s="131">
        <v>0</v>
      </c>
      <c r="P396" s="132">
        <f t="shared" ref="P396:P435" si="80">O396+N396</f>
        <v>2100</v>
      </c>
      <c r="Q396" s="84"/>
      <c r="R396" s="84"/>
      <c r="S396" s="84"/>
      <c r="T396" s="84"/>
      <c r="U396" s="84"/>
      <c r="V396" s="84"/>
      <c r="W396" s="84"/>
      <c r="X396" s="84"/>
      <c r="Y396" s="84"/>
      <c r="Z396" s="84"/>
      <c r="AA396" s="84"/>
      <c r="AB396" s="84"/>
      <c r="AC396" s="84"/>
      <c r="AD396" s="84"/>
      <c r="AE396" s="84"/>
      <c r="AF396" s="84"/>
      <c r="AG396" s="84"/>
      <c r="AH396" s="84"/>
      <c r="AI396" s="84"/>
      <c r="AJ396" s="84"/>
      <c r="AK396" s="84"/>
      <c r="AL396" s="84"/>
      <c r="AM396" s="84"/>
      <c r="AN396" s="84"/>
      <c r="AO396" s="84"/>
      <c r="AP396" s="84"/>
      <c r="AQ396" s="84"/>
      <c r="AR396" s="84"/>
      <c r="AS396" s="84"/>
      <c r="AT396" s="84"/>
      <c r="AU396" s="84"/>
      <c r="AV396" s="84"/>
      <c r="AW396" s="84"/>
      <c r="AX396" s="84"/>
      <c r="AY396" s="84"/>
      <c r="AZ396" s="84"/>
      <c r="BA396" s="84"/>
      <c r="BB396" s="84"/>
      <c r="BC396" s="84"/>
      <c r="BD396" s="84"/>
      <c r="BE396" s="84"/>
      <c r="BF396" s="84"/>
      <c r="BG396" s="84"/>
      <c r="BH396" s="84"/>
      <c r="BI396" s="84"/>
      <c r="BJ396" s="84"/>
      <c r="BK396" s="84"/>
      <c r="BL396" s="84"/>
      <c r="BM396" s="84"/>
      <c r="BN396" s="84"/>
      <c r="BO396" s="84"/>
      <c r="BP396" s="84"/>
      <c r="BQ396" s="84"/>
      <c r="BR396" s="84"/>
      <c r="BS396" s="84"/>
      <c r="BT396" s="84"/>
      <c r="BU396" s="84"/>
      <c r="BV396" s="84"/>
      <c r="BW396" s="84"/>
      <c r="BX396" s="84"/>
      <c r="BY396" s="84"/>
      <c r="BZ396" s="84"/>
      <c r="CA396" s="84"/>
      <c r="CB396" s="84"/>
      <c r="CC396" s="84"/>
      <c r="CD396" s="84"/>
      <c r="CE396" s="84"/>
      <c r="CF396" s="84"/>
      <c r="CG396" s="84"/>
      <c r="CH396" s="84"/>
      <c r="CI396" s="84"/>
      <c r="CJ396" s="84"/>
      <c r="CK396" s="84"/>
      <c r="CL396" s="84"/>
      <c r="CM396" s="84"/>
      <c r="CN396" s="84"/>
      <c r="CO396" s="84"/>
      <c r="CP396" s="84"/>
      <c r="CQ396" s="84"/>
      <c r="CR396" s="84"/>
      <c r="CS396" s="84"/>
      <c r="CT396" s="84"/>
      <c r="CU396" s="84"/>
      <c r="CV396" s="84"/>
      <c r="CW396" s="84"/>
      <c r="CX396" s="84"/>
      <c r="CY396" s="84"/>
      <c r="CZ396" s="84"/>
      <c r="DA396" s="84"/>
      <c r="DB396" s="84"/>
      <c r="DC396" s="84"/>
      <c r="DD396" s="84"/>
      <c r="DE396" s="84"/>
      <c r="DF396" s="84"/>
      <c r="DG396" s="84"/>
      <c r="DH396" s="84"/>
      <c r="DI396" s="84"/>
      <c r="DJ396" s="84"/>
      <c r="DK396" s="84"/>
      <c r="DL396" s="84"/>
      <c r="DM396" s="84"/>
      <c r="DN396" s="84"/>
      <c r="DO396" s="84"/>
      <c r="DP396" s="84"/>
      <c r="DQ396" s="84"/>
      <c r="DR396" s="84"/>
      <c r="DS396" s="84"/>
      <c r="DT396" s="84"/>
      <c r="DU396" s="84"/>
      <c r="DV396" s="84"/>
      <c r="DW396" s="84"/>
      <c r="DX396" s="84"/>
      <c r="DY396" s="84"/>
      <c r="DZ396" s="84"/>
      <c r="EA396" s="84"/>
      <c r="EB396" s="84"/>
      <c r="EC396" s="84"/>
    </row>
    <row r="397" spans="1:133" s="7" customFormat="1" ht="18" customHeight="1">
      <c r="A397" s="108">
        <f>A396+1</f>
        <v>356</v>
      </c>
      <c r="B397" s="109" t="s">
        <v>1869</v>
      </c>
      <c r="C397" s="110" t="s">
        <v>1870</v>
      </c>
      <c r="D397" s="104">
        <v>1700</v>
      </c>
      <c r="E397" s="105">
        <v>0</v>
      </c>
      <c r="F397" s="105">
        <f t="shared" si="78"/>
        <v>1700</v>
      </c>
      <c r="G397" s="112" t="s">
        <v>1930</v>
      </c>
      <c r="H397" s="142" t="s">
        <v>1931</v>
      </c>
      <c r="I397" s="106">
        <v>3450</v>
      </c>
      <c r="J397" s="106">
        <v>0</v>
      </c>
      <c r="K397" s="106">
        <f t="shared" si="79"/>
        <v>3450</v>
      </c>
      <c r="L397" s="129"/>
      <c r="M397" s="129"/>
      <c r="N397" s="130">
        <v>3450</v>
      </c>
      <c r="O397" s="131">
        <v>0</v>
      </c>
      <c r="P397" s="132">
        <f t="shared" si="80"/>
        <v>3450</v>
      </c>
      <c r="Q397" s="84"/>
      <c r="R397" s="84"/>
      <c r="S397" s="84"/>
      <c r="T397" s="84"/>
      <c r="U397" s="84"/>
      <c r="V397" s="84"/>
      <c r="W397" s="84"/>
      <c r="X397" s="84"/>
      <c r="Y397" s="84"/>
      <c r="Z397" s="84"/>
      <c r="AA397" s="84"/>
      <c r="AB397" s="84"/>
      <c r="AC397" s="84"/>
      <c r="AD397" s="84"/>
      <c r="AE397" s="84"/>
      <c r="AF397" s="84"/>
      <c r="AG397" s="84"/>
      <c r="AH397" s="84"/>
      <c r="AI397" s="84"/>
      <c r="AJ397" s="84"/>
      <c r="AK397" s="84"/>
      <c r="AL397" s="84"/>
      <c r="AM397" s="84"/>
      <c r="AN397" s="84"/>
      <c r="AO397" s="84"/>
      <c r="AP397" s="84"/>
      <c r="AQ397" s="84"/>
      <c r="AR397" s="84"/>
      <c r="AS397" s="84"/>
      <c r="AT397" s="84"/>
      <c r="AU397" s="84"/>
      <c r="AV397" s="84"/>
      <c r="AW397" s="84"/>
      <c r="AX397" s="84"/>
      <c r="AY397" s="84"/>
      <c r="AZ397" s="84"/>
      <c r="BA397" s="84"/>
      <c r="BB397" s="84"/>
      <c r="BC397" s="84"/>
      <c r="BD397" s="84"/>
      <c r="BE397" s="84"/>
      <c r="BF397" s="84"/>
      <c r="BG397" s="84"/>
      <c r="BH397" s="84"/>
      <c r="BI397" s="84"/>
      <c r="BJ397" s="84"/>
      <c r="BK397" s="84"/>
      <c r="BL397" s="84"/>
      <c r="BM397" s="84"/>
      <c r="BN397" s="84"/>
      <c r="BO397" s="84"/>
      <c r="BP397" s="84"/>
      <c r="BQ397" s="84"/>
      <c r="BR397" s="84"/>
      <c r="BS397" s="84"/>
      <c r="BT397" s="84"/>
      <c r="BU397" s="84"/>
      <c r="BV397" s="84"/>
      <c r="BW397" s="84"/>
      <c r="BX397" s="84"/>
      <c r="BY397" s="84"/>
      <c r="BZ397" s="84"/>
      <c r="CA397" s="84"/>
      <c r="CB397" s="84"/>
      <c r="CC397" s="84"/>
      <c r="CD397" s="84"/>
      <c r="CE397" s="84"/>
      <c r="CF397" s="84"/>
      <c r="CG397" s="84"/>
      <c r="CH397" s="84"/>
      <c r="CI397" s="84"/>
      <c r="CJ397" s="84"/>
      <c r="CK397" s="84"/>
      <c r="CL397" s="84"/>
      <c r="CM397" s="84"/>
      <c r="CN397" s="84"/>
      <c r="CO397" s="84"/>
      <c r="CP397" s="84"/>
      <c r="CQ397" s="84"/>
      <c r="CR397" s="84"/>
      <c r="CS397" s="84"/>
      <c r="CT397" s="84"/>
      <c r="CU397" s="84"/>
      <c r="CV397" s="84"/>
      <c r="CW397" s="84"/>
      <c r="CX397" s="84"/>
      <c r="CY397" s="84"/>
      <c r="CZ397" s="84"/>
      <c r="DA397" s="84"/>
      <c r="DB397" s="84"/>
      <c r="DC397" s="84"/>
      <c r="DD397" s="84"/>
      <c r="DE397" s="84"/>
      <c r="DF397" s="84"/>
      <c r="DG397" s="84"/>
      <c r="DH397" s="84"/>
      <c r="DI397" s="84"/>
      <c r="DJ397" s="84"/>
      <c r="DK397" s="84"/>
      <c r="DL397" s="84"/>
      <c r="DM397" s="84"/>
      <c r="DN397" s="84"/>
      <c r="DO397" s="84"/>
      <c r="DP397" s="84"/>
      <c r="DQ397" s="84"/>
      <c r="DR397" s="84"/>
      <c r="DS397" s="84"/>
      <c r="DT397" s="84"/>
      <c r="DU397" s="84"/>
      <c r="DV397" s="84"/>
      <c r="DW397" s="84"/>
      <c r="DX397" s="84"/>
      <c r="DY397" s="84"/>
      <c r="DZ397" s="84"/>
      <c r="EA397" s="84"/>
      <c r="EB397" s="84"/>
      <c r="EC397" s="84"/>
    </row>
    <row r="398" spans="1:133" s="7" customFormat="1" ht="17.25" customHeight="1">
      <c r="A398" s="108">
        <f t="shared" ref="A398:A435" si="81">A397+1</f>
        <v>357</v>
      </c>
      <c r="B398" s="109" t="s">
        <v>1873</v>
      </c>
      <c r="C398" s="110" t="s">
        <v>1874</v>
      </c>
      <c r="D398" s="104">
        <v>1800</v>
      </c>
      <c r="E398" s="105">
        <v>0</v>
      </c>
      <c r="F398" s="105">
        <f t="shared" si="78"/>
        <v>1800</v>
      </c>
      <c r="G398" s="112" t="s">
        <v>1934</v>
      </c>
      <c r="H398" s="142" t="s">
        <v>1935</v>
      </c>
      <c r="I398" s="106">
        <v>5200</v>
      </c>
      <c r="J398" s="106">
        <v>0</v>
      </c>
      <c r="K398" s="106">
        <f t="shared" si="79"/>
        <v>5200</v>
      </c>
      <c r="L398" s="129"/>
      <c r="M398" s="129"/>
      <c r="N398" s="130">
        <v>5200</v>
      </c>
      <c r="O398" s="131">
        <v>0</v>
      </c>
      <c r="P398" s="132">
        <f t="shared" si="80"/>
        <v>5200</v>
      </c>
      <c r="Q398" s="84"/>
      <c r="R398" s="84"/>
      <c r="S398" s="84"/>
      <c r="T398" s="84"/>
      <c r="U398" s="84"/>
      <c r="V398" s="84"/>
      <c r="W398" s="84"/>
      <c r="X398" s="84"/>
      <c r="Y398" s="84"/>
      <c r="Z398" s="84"/>
      <c r="AA398" s="84"/>
      <c r="AB398" s="84"/>
      <c r="AC398" s="84"/>
      <c r="AD398" s="84"/>
      <c r="AE398" s="84"/>
      <c r="AF398" s="84"/>
      <c r="AG398" s="84"/>
      <c r="AH398" s="84"/>
      <c r="AI398" s="84"/>
      <c r="AJ398" s="84"/>
      <c r="AK398" s="84"/>
      <c r="AL398" s="84"/>
      <c r="AM398" s="84"/>
      <c r="AN398" s="84"/>
      <c r="AO398" s="84"/>
      <c r="AP398" s="84"/>
      <c r="AQ398" s="84"/>
      <c r="AR398" s="84"/>
      <c r="AS398" s="84"/>
      <c r="AT398" s="84"/>
      <c r="AU398" s="84"/>
      <c r="AV398" s="84"/>
      <c r="AW398" s="84"/>
      <c r="AX398" s="84"/>
      <c r="AY398" s="84"/>
      <c r="AZ398" s="84"/>
      <c r="BA398" s="84"/>
      <c r="BB398" s="84"/>
      <c r="BC398" s="84"/>
      <c r="BD398" s="84"/>
      <c r="BE398" s="84"/>
      <c r="BF398" s="84"/>
      <c r="BG398" s="84"/>
      <c r="BH398" s="84"/>
      <c r="BI398" s="84"/>
      <c r="BJ398" s="84"/>
      <c r="BK398" s="84"/>
      <c r="BL398" s="84"/>
      <c r="BM398" s="84"/>
      <c r="BN398" s="84"/>
      <c r="BO398" s="84"/>
      <c r="BP398" s="84"/>
      <c r="BQ398" s="84"/>
      <c r="BR398" s="84"/>
      <c r="BS398" s="84"/>
      <c r="BT398" s="84"/>
      <c r="BU398" s="84"/>
      <c r="BV398" s="84"/>
      <c r="BW398" s="84"/>
      <c r="BX398" s="84"/>
      <c r="BY398" s="84"/>
      <c r="BZ398" s="84"/>
      <c r="CA398" s="84"/>
      <c r="CB398" s="84"/>
      <c r="CC398" s="84"/>
      <c r="CD398" s="84"/>
      <c r="CE398" s="84"/>
      <c r="CF398" s="84"/>
      <c r="CG398" s="84"/>
      <c r="CH398" s="84"/>
      <c r="CI398" s="84"/>
      <c r="CJ398" s="84"/>
      <c r="CK398" s="84"/>
      <c r="CL398" s="84"/>
      <c r="CM398" s="84"/>
      <c r="CN398" s="84"/>
      <c r="CO398" s="84"/>
      <c r="CP398" s="84"/>
      <c r="CQ398" s="84"/>
      <c r="CR398" s="84"/>
      <c r="CS398" s="84"/>
      <c r="CT398" s="84"/>
      <c r="CU398" s="84"/>
      <c r="CV398" s="84"/>
      <c r="CW398" s="84"/>
      <c r="CX398" s="84"/>
      <c r="CY398" s="84"/>
      <c r="CZ398" s="84"/>
      <c r="DA398" s="84"/>
      <c r="DB398" s="84"/>
      <c r="DC398" s="84"/>
      <c r="DD398" s="84"/>
      <c r="DE398" s="84"/>
      <c r="DF398" s="84"/>
      <c r="DG398" s="84"/>
      <c r="DH398" s="84"/>
      <c r="DI398" s="84"/>
      <c r="DJ398" s="84"/>
      <c r="DK398" s="84"/>
      <c r="DL398" s="84"/>
      <c r="DM398" s="84"/>
      <c r="DN398" s="84"/>
      <c r="DO398" s="84"/>
      <c r="DP398" s="84"/>
      <c r="DQ398" s="84"/>
      <c r="DR398" s="84"/>
      <c r="DS398" s="84"/>
      <c r="DT398" s="84"/>
      <c r="DU398" s="84"/>
      <c r="DV398" s="84"/>
      <c r="DW398" s="84"/>
      <c r="DX398" s="84"/>
      <c r="DY398" s="84"/>
      <c r="DZ398" s="84"/>
      <c r="EA398" s="84"/>
      <c r="EB398" s="84"/>
      <c r="EC398" s="84"/>
    </row>
    <row r="399" spans="1:133" s="7" customFormat="1">
      <c r="A399" s="108">
        <f t="shared" si="81"/>
        <v>358</v>
      </c>
      <c r="B399" s="109" t="s">
        <v>1923</v>
      </c>
      <c r="C399" s="110" t="s">
        <v>1924</v>
      </c>
      <c r="D399" s="104">
        <v>1900</v>
      </c>
      <c r="E399" s="105">
        <v>0</v>
      </c>
      <c r="F399" s="105">
        <f t="shared" si="78"/>
        <v>1900</v>
      </c>
      <c r="G399" s="112" t="s">
        <v>1938</v>
      </c>
      <c r="H399" s="110" t="s">
        <v>1870</v>
      </c>
      <c r="I399" s="106">
        <v>1700</v>
      </c>
      <c r="J399" s="106">
        <v>0</v>
      </c>
      <c r="K399" s="106">
        <f t="shared" si="79"/>
        <v>1700</v>
      </c>
      <c r="L399" s="129"/>
      <c r="M399" s="129"/>
      <c r="N399" s="130">
        <v>1700</v>
      </c>
      <c r="O399" s="131">
        <v>0</v>
      </c>
      <c r="P399" s="132">
        <f t="shared" si="80"/>
        <v>1700</v>
      </c>
      <c r="Q399" s="84"/>
      <c r="R399" s="84"/>
      <c r="S399" s="84"/>
      <c r="T399" s="84"/>
      <c r="U399" s="84"/>
      <c r="V399" s="84"/>
      <c r="W399" s="84"/>
      <c r="X399" s="84"/>
      <c r="Y399" s="84"/>
      <c r="Z399" s="84"/>
      <c r="AA399" s="84"/>
      <c r="AB399" s="84"/>
      <c r="AC399" s="84"/>
      <c r="AD399" s="84"/>
      <c r="AE399" s="84"/>
      <c r="AF399" s="84"/>
      <c r="AG399" s="84"/>
      <c r="AH399" s="84"/>
      <c r="AI399" s="84"/>
      <c r="AJ399" s="84"/>
      <c r="AK399" s="84"/>
      <c r="AL399" s="84"/>
      <c r="AM399" s="84"/>
      <c r="AN399" s="84"/>
      <c r="AO399" s="84"/>
      <c r="AP399" s="84"/>
      <c r="AQ399" s="84"/>
      <c r="AR399" s="84"/>
      <c r="AS399" s="84"/>
      <c r="AT399" s="84"/>
      <c r="AU399" s="84"/>
      <c r="AV399" s="84"/>
      <c r="AW399" s="84"/>
      <c r="AX399" s="84"/>
      <c r="AY399" s="84"/>
      <c r="AZ399" s="84"/>
      <c r="BA399" s="84"/>
      <c r="BB399" s="84"/>
      <c r="BC399" s="84"/>
      <c r="BD399" s="84"/>
      <c r="BE399" s="84"/>
      <c r="BF399" s="84"/>
      <c r="BG399" s="84"/>
      <c r="BH399" s="84"/>
      <c r="BI399" s="84"/>
      <c r="BJ399" s="84"/>
      <c r="BK399" s="84"/>
      <c r="BL399" s="84"/>
      <c r="BM399" s="84"/>
      <c r="BN399" s="84"/>
      <c r="BO399" s="84"/>
      <c r="BP399" s="84"/>
      <c r="BQ399" s="84"/>
      <c r="BR399" s="84"/>
      <c r="BS399" s="84"/>
      <c r="BT399" s="84"/>
      <c r="BU399" s="84"/>
      <c r="BV399" s="84"/>
      <c r="BW399" s="84"/>
      <c r="BX399" s="84"/>
      <c r="BY399" s="84"/>
      <c r="BZ399" s="84"/>
      <c r="CA399" s="84"/>
      <c r="CB399" s="84"/>
      <c r="CC399" s="84"/>
      <c r="CD399" s="84"/>
      <c r="CE399" s="84"/>
      <c r="CF399" s="84"/>
      <c r="CG399" s="84"/>
      <c r="CH399" s="84"/>
      <c r="CI399" s="84"/>
      <c r="CJ399" s="84"/>
      <c r="CK399" s="84"/>
      <c r="CL399" s="84"/>
      <c r="CM399" s="84"/>
      <c r="CN399" s="84"/>
      <c r="CO399" s="84"/>
      <c r="CP399" s="84"/>
      <c r="CQ399" s="84"/>
      <c r="CR399" s="84"/>
      <c r="CS399" s="84"/>
      <c r="CT399" s="84"/>
      <c r="CU399" s="84"/>
      <c r="CV399" s="84"/>
      <c r="CW399" s="84"/>
      <c r="CX399" s="84"/>
      <c r="CY399" s="84"/>
      <c r="CZ399" s="84"/>
      <c r="DA399" s="84"/>
      <c r="DB399" s="84"/>
      <c r="DC399" s="84"/>
      <c r="DD399" s="84"/>
      <c r="DE399" s="84"/>
      <c r="DF399" s="84"/>
      <c r="DG399" s="84"/>
      <c r="DH399" s="84"/>
      <c r="DI399" s="84"/>
      <c r="DJ399" s="84"/>
      <c r="DK399" s="84"/>
      <c r="DL399" s="84"/>
      <c r="DM399" s="84"/>
      <c r="DN399" s="84"/>
      <c r="DO399" s="84"/>
      <c r="DP399" s="84"/>
      <c r="DQ399" s="84"/>
      <c r="DR399" s="84"/>
      <c r="DS399" s="84"/>
      <c r="DT399" s="84"/>
      <c r="DU399" s="84"/>
      <c r="DV399" s="84"/>
      <c r="DW399" s="84"/>
      <c r="DX399" s="84"/>
      <c r="DY399" s="84"/>
      <c r="DZ399" s="84"/>
      <c r="EA399" s="84"/>
      <c r="EB399" s="84"/>
      <c r="EC399" s="84"/>
    </row>
    <row r="400" spans="1:133" s="7" customFormat="1">
      <c r="A400" s="108">
        <f t="shared" si="81"/>
        <v>359</v>
      </c>
      <c r="B400" s="109" t="s">
        <v>1925</v>
      </c>
      <c r="C400" s="110" t="s">
        <v>1926</v>
      </c>
      <c r="D400" s="104">
        <v>2050</v>
      </c>
      <c r="E400" s="105">
        <v>0</v>
      </c>
      <c r="F400" s="105">
        <f t="shared" si="78"/>
        <v>2050</v>
      </c>
      <c r="G400" s="112" t="s">
        <v>1941</v>
      </c>
      <c r="H400" s="110" t="s">
        <v>1874</v>
      </c>
      <c r="I400" s="106">
        <v>1800</v>
      </c>
      <c r="J400" s="106">
        <v>0</v>
      </c>
      <c r="K400" s="106">
        <f t="shared" si="79"/>
        <v>1800</v>
      </c>
      <c r="L400" s="129"/>
      <c r="M400" s="129"/>
      <c r="N400" s="130">
        <v>1800</v>
      </c>
      <c r="O400" s="131">
        <v>0</v>
      </c>
      <c r="P400" s="132">
        <f t="shared" si="80"/>
        <v>1800</v>
      </c>
      <c r="Q400" s="84"/>
      <c r="R400" s="84"/>
      <c r="S400" s="84"/>
      <c r="T400" s="84"/>
      <c r="U400" s="84"/>
      <c r="V400" s="84"/>
      <c r="W400" s="84"/>
      <c r="X400" s="84"/>
      <c r="Y400" s="84"/>
      <c r="Z400" s="84"/>
      <c r="AA400" s="84"/>
      <c r="AB400" s="84"/>
      <c r="AC400" s="84"/>
      <c r="AD400" s="84"/>
      <c r="AE400" s="84"/>
      <c r="AF400" s="84"/>
      <c r="AG400" s="84"/>
      <c r="AH400" s="84"/>
      <c r="AI400" s="84"/>
      <c r="AJ400" s="84"/>
      <c r="AK400" s="84"/>
      <c r="AL400" s="84"/>
      <c r="AM400" s="84"/>
      <c r="AN400" s="84"/>
      <c r="AO400" s="84"/>
      <c r="AP400" s="84"/>
      <c r="AQ400" s="84"/>
      <c r="AR400" s="84"/>
      <c r="AS400" s="84"/>
      <c r="AT400" s="84"/>
      <c r="AU400" s="84"/>
      <c r="AV400" s="84"/>
      <c r="AW400" s="84"/>
      <c r="AX400" s="84"/>
      <c r="AY400" s="84"/>
      <c r="AZ400" s="84"/>
      <c r="BA400" s="84"/>
      <c r="BB400" s="84"/>
      <c r="BC400" s="84"/>
      <c r="BD400" s="84"/>
      <c r="BE400" s="84"/>
      <c r="BF400" s="84"/>
      <c r="BG400" s="84"/>
      <c r="BH400" s="84"/>
      <c r="BI400" s="84"/>
      <c r="BJ400" s="84"/>
      <c r="BK400" s="84"/>
      <c r="BL400" s="84"/>
      <c r="BM400" s="84"/>
      <c r="BN400" s="84"/>
      <c r="BO400" s="84"/>
      <c r="BP400" s="84"/>
      <c r="BQ400" s="84"/>
      <c r="BR400" s="84"/>
      <c r="BS400" s="84"/>
      <c r="BT400" s="84"/>
      <c r="BU400" s="84"/>
      <c r="BV400" s="84"/>
      <c r="BW400" s="84"/>
      <c r="BX400" s="84"/>
      <c r="BY400" s="84"/>
      <c r="BZ400" s="84"/>
      <c r="CA400" s="84"/>
      <c r="CB400" s="84"/>
      <c r="CC400" s="84"/>
      <c r="CD400" s="84"/>
      <c r="CE400" s="84"/>
      <c r="CF400" s="84"/>
      <c r="CG400" s="84"/>
      <c r="CH400" s="84"/>
      <c r="CI400" s="84"/>
      <c r="CJ400" s="84"/>
      <c r="CK400" s="84"/>
      <c r="CL400" s="84"/>
      <c r="CM400" s="84"/>
      <c r="CN400" s="84"/>
      <c r="CO400" s="84"/>
      <c r="CP400" s="84"/>
      <c r="CQ400" s="84"/>
      <c r="CR400" s="84"/>
      <c r="CS400" s="84"/>
      <c r="CT400" s="84"/>
      <c r="CU400" s="84"/>
      <c r="CV400" s="84"/>
      <c r="CW400" s="84"/>
      <c r="CX400" s="84"/>
      <c r="CY400" s="84"/>
      <c r="CZ400" s="84"/>
      <c r="DA400" s="84"/>
      <c r="DB400" s="84"/>
      <c r="DC400" s="84"/>
      <c r="DD400" s="84"/>
      <c r="DE400" s="84"/>
      <c r="DF400" s="84"/>
      <c r="DG400" s="84"/>
      <c r="DH400" s="84"/>
      <c r="DI400" s="84"/>
      <c r="DJ400" s="84"/>
      <c r="DK400" s="84"/>
      <c r="DL400" s="84"/>
      <c r="DM400" s="84"/>
      <c r="DN400" s="84"/>
      <c r="DO400" s="84"/>
      <c r="DP400" s="84"/>
      <c r="DQ400" s="84"/>
      <c r="DR400" s="84"/>
      <c r="DS400" s="84"/>
      <c r="DT400" s="84"/>
      <c r="DU400" s="84"/>
      <c r="DV400" s="84"/>
      <c r="DW400" s="84"/>
      <c r="DX400" s="84"/>
      <c r="DY400" s="84"/>
      <c r="DZ400" s="84"/>
      <c r="EA400" s="84"/>
      <c r="EB400" s="84"/>
      <c r="EC400" s="84"/>
    </row>
    <row r="401" spans="1:133" s="7" customFormat="1" ht="16.149999999999999" customHeight="1">
      <c r="A401" s="108">
        <f t="shared" si="81"/>
        <v>360</v>
      </c>
      <c r="B401" s="109" t="s">
        <v>1928</v>
      </c>
      <c r="C401" s="110" t="s">
        <v>1929</v>
      </c>
      <c r="D401" s="104">
        <v>2200</v>
      </c>
      <c r="E401" s="105">
        <v>0</v>
      </c>
      <c r="F401" s="105">
        <f t="shared" si="78"/>
        <v>2200</v>
      </c>
      <c r="G401" s="112" t="s">
        <v>1944</v>
      </c>
      <c r="H401" s="110" t="s">
        <v>1924</v>
      </c>
      <c r="I401" s="106">
        <v>1900</v>
      </c>
      <c r="J401" s="106">
        <v>0</v>
      </c>
      <c r="K401" s="106">
        <f t="shared" si="79"/>
        <v>1900</v>
      </c>
      <c r="L401" s="129"/>
      <c r="M401" s="129"/>
      <c r="N401" s="130">
        <v>1900</v>
      </c>
      <c r="O401" s="131">
        <v>0</v>
      </c>
      <c r="P401" s="132">
        <f t="shared" si="80"/>
        <v>1900</v>
      </c>
      <c r="Q401" s="84"/>
      <c r="R401" s="84"/>
      <c r="S401" s="84"/>
      <c r="T401" s="84"/>
      <c r="U401" s="84"/>
      <c r="V401" s="84"/>
      <c r="W401" s="84"/>
      <c r="X401" s="84"/>
      <c r="Y401" s="84"/>
      <c r="Z401" s="84"/>
      <c r="AA401" s="84"/>
      <c r="AB401" s="84"/>
      <c r="AC401" s="84"/>
      <c r="AD401" s="84"/>
      <c r="AE401" s="84"/>
      <c r="AF401" s="84"/>
      <c r="AG401" s="84"/>
      <c r="AH401" s="84"/>
      <c r="AI401" s="84"/>
      <c r="AJ401" s="84"/>
      <c r="AK401" s="84"/>
      <c r="AL401" s="84"/>
      <c r="AM401" s="84"/>
      <c r="AN401" s="84"/>
      <c r="AO401" s="84"/>
      <c r="AP401" s="84"/>
      <c r="AQ401" s="84"/>
      <c r="AR401" s="84"/>
      <c r="AS401" s="84"/>
      <c r="AT401" s="84"/>
      <c r="AU401" s="84"/>
      <c r="AV401" s="84"/>
      <c r="AW401" s="84"/>
      <c r="AX401" s="84"/>
      <c r="AY401" s="84"/>
      <c r="AZ401" s="84"/>
      <c r="BA401" s="84"/>
      <c r="BB401" s="84"/>
      <c r="BC401" s="84"/>
      <c r="BD401" s="84"/>
      <c r="BE401" s="84"/>
      <c r="BF401" s="84"/>
      <c r="BG401" s="84"/>
      <c r="BH401" s="84"/>
      <c r="BI401" s="84"/>
      <c r="BJ401" s="84"/>
      <c r="BK401" s="84"/>
      <c r="BL401" s="84"/>
      <c r="BM401" s="84"/>
      <c r="BN401" s="84"/>
      <c r="BO401" s="84"/>
      <c r="BP401" s="84"/>
      <c r="BQ401" s="84"/>
      <c r="BR401" s="84"/>
      <c r="BS401" s="84"/>
      <c r="BT401" s="84"/>
      <c r="BU401" s="84"/>
      <c r="BV401" s="84"/>
      <c r="BW401" s="84"/>
      <c r="BX401" s="84"/>
      <c r="BY401" s="84"/>
      <c r="BZ401" s="84"/>
      <c r="CA401" s="84"/>
      <c r="CB401" s="84"/>
      <c r="CC401" s="84"/>
      <c r="CD401" s="84"/>
      <c r="CE401" s="84"/>
      <c r="CF401" s="84"/>
      <c r="CG401" s="84"/>
      <c r="CH401" s="84"/>
      <c r="CI401" s="84"/>
      <c r="CJ401" s="84"/>
      <c r="CK401" s="84"/>
      <c r="CL401" s="84"/>
      <c r="CM401" s="84"/>
      <c r="CN401" s="84"/>
      <c r="CO401" s="84"/>
      <c r="CP401" s="84"/>
      <c r="CQ401" s="84"/>
      <c r="CR401" s="84"/>
      <c r="CS401" s="84"/>
      <c r="CT401" s="84"/>
      <c r="CU401" s="84"/>
      <c r="CV401" s="84"/>
      <c r="CW401" s="84"/>
      <c r="CX401" s="84"/>
      <c r="CY401" s="84"/>
      <c r="CZ401" s="84"/>
      <c r="DA401" s="84"/>
      <c r="DB401" s="84"/>
      <c r="DC401" s="84"/>
      <c r="DD401" s="84"/>
      <c r="DE401" s="84"/>
      <c r="DF401" s="84"/>
      <c r="DG401" s="84"/>
      <c r="DH401" s="84"/>
      <c r="DI401" s="84"/>
      <c r="DJ401" s="84"/>
      <c r="DK401" s="84"/>
      <c r="DL401" s="84"/>
      <c r="DM401" s="84"/>
      <c r="DN401" s="84"/>
      <c r="DO401" s="84"/>
      <c r="DP401" s="84"/>
      <c r="DQ401" s="84"/>
      <c r="DR401" s="84"/>
      <c r="DS401" s="84"/>
      <c r="DT401" s="84"/>
      <c r="DU401" s="84"/>
      <c r="DV401" s="84"/>
      <c r="DW401" s="84"/>
      <c r="DX401" s="84"/>
      <c r="DY401" s="84"/>
      <c r="DZ401" s="84"/>
      <c r="EA401" s="84"/>
      <c r="EB401" s="84"/>
      <c r="EC401" s="84"/>
    </row>
    <row r="402" spans="1:133" s="7" customFormat="1" ht="16.149999999999999" customHeight="1">
      <c r="A402" s="108">
        <f t="shared" si="81"/>
        <v>361</v>
      </c>
      <c r="B402" s="109" t="s">
        <v>1932</v>
      </c>
      <c r="C402" s="110" t="s">
        <v>1933</v>
      </c>
      <c r="D402" s="104">
        <v>2200</v>
      </c>
      <c r="E402" s="105">
        <v>0</v>
      </c>
      <c r="F402" s="105">
        <f t="shared" si="78"/>
        <v>2200</v>
      </c>
      <c r="G402" s="112" t="s">
        <v>1947</v>
      </c>
      <c r="H402" s="110" t="s">
        <v>1948</v>
      </c>
      <c r="I402" s="106">
        <v>2050</v>
      </c>
      <c r="J402" s="106">
        <v>0</v>
      </c>
      <c r="K402" s="106">
        <f t="shared" si="79"/>
        <v>2050</v>
      </c>
      <c r="L402" s="129"/>
      <c r="M402" s="129"/>
      <c r="N402" s="130">
        <v>2050</v>
      </c>
      <c r="O402" s="131">
        <v>0</v>
      </c>
      <c r="P402" s="132">
        <f t="shared" si="80"/>
        <v>2050</v>
      </c>
      <c r="Q402" s="84"/>
      <c r="R402" s="84"/>
      <c r="S402" s="84"/>
      <c r="T402" s="84"/>
      <c r="U402" s="84"/>
      <c r="V402" s="84"/>
      <c r="W402" s="84"/>
      <c r="X402" s="84"/>
      <c r="Y402" s="84"/>
      <c r="Z402" s="84"/>
      <c r="AA402" s="84"/>
      <c r="AB402" s="84"/>
      <c r="AC402" s="84"/>
      <c r="AD402" s="84"/>
      <c r="AE402" s="84"/>
      <c r="AF402" s="84"/>
      <c r="AG402" s="84"/>
      <c r="AH402" s="84"/>
      <c r="AI402" s="84"/>
      <c r="AJ402" s="84"/>
      <c r="AK402" s="84"/>
      <c r="AL402" s="84"/>
      <c r="AM402" s="84"/>
      <c r="AN402" s="84"/>
      <c r="AO402" s="84"/>
      <c r="AP402" s="84"/>
      <c r="AQ402" s="84"/>
      <c r="AR402" s="84"/>
      <c r="AS402" s="84"/>
      <c r="AT402" s="84"/>
      <c r="AU402" s="84"/>
      <c r="AV402" s="84"/>
      <c r="AW402" s="84"/>
      <c r="AX402" s="84"/>
      <c r="AY402" s="84"/>
      <c r="AZ402" s="84"/>
      <c r="BA402" s="84"/>
      <c r="BB402" s="84"/>
      <c r="BC402" s="84"/>
      <c r="BD402" s="84"/>
      <c r="BE402" s="84"/>
      <c r="BF402" s="84"/>
      <c r="BG402" s="84"/>
      <c r="BH402" s="84"/>
      <c r="BI402" s="84"/>
      <c r="BJ402" s="84"/>
      <c r="BK402" s="84"/>
      <c r="BL402" s="84"/>
      <c r="BM402" s="84"/>
      <c r="BN402" s="84"/>
      <c r="BO402" s="84"/>
      <c r="BP402" s="84"/>
      <c r="BQ402" s="84"/>
      <c r="BR402" s="84"/>
      <c r="BS402" s="84"/>
      <c r="BT402" s="84"/>
      <c r="BU402" s="84"/>
      <c r="BV402" s="84"/>
      <c r="BW402" s="84"/>
      <c r="BX402" s="84"/>
      <c r="BY402" s="84"/>
      <c r="BZ402" s="84"/>
      <c r="CA402" s="84"/>
      <c r="CB402" s="84"/>
      <c r="CC402" s="84"/>
      <c r="CD402" s="84"/>
      <c r="CE402" s="84"/>
      <c r="CF402" s="84"/>
      <c r="CG402" s="84"/>
      <c r="CH402" s="84"/>
      <c r="CI402" s="84"/>
      <c r="CJ402" s="84"/>
      <c r="CK402" s="84"/>
      <c r="CL402" s="84"/>
      <c r="CM402" s="84"/>
      <c r="CN402" s="84"/>
      <c r="CO402" s="84"/>
      <c r="CP402" s="84"/>
      <c r="CQ402" s="84"/>
      <c r="CR402" s="84"/>
      <c r="CS402" s="84"/>
      <c r="CT402" s="84"/>
      <c r="CU402" s="84"/>
      <c r="CV402" s="84"/>
      <c r="CW402" s="84"/>
      <c r="CX402" s="84"/>
      <c r="CY402" s="84"/>
      <c r="CZ402" s="84"/>
      <c r="DA402" s="84"/>
      <c r="DB402" s="84"/>
      <c r="DC402" s="84"/>
      <c r="DD402" s="84"/>
      <c r="DE402" s="84"/>
      <c r="DF402" s="84"/>
      <c r="DG402" s="84"/>
      <c r="DH402" s="84"/>
      <c r="DI402" s="84"/>
      <c r="DJ402" s="84"/>
      <c r="DK402" s="84"/>
      <c r="DL402" s="84"/>
      <c r="DM402" s="84"/>
      <c r="DN402" s="84"/>
      <c r="DO402" s="84"/>
      <c r="DP402" s="84"/>
      <c r="DQ402" s="84"/>
      <c r="DR402" s="84"/>
      <c r="DS402" s="84"/>
      <c r="DT402" s="84"/>
      <c r="DU402" s="84"/>
      <c r="DV402" s="84"/>
      <c r="DW402" s="84"/>
      <c r="DX402" s="84"/>
      <c r="DY402" s="84"/>
      <c r="DZ402" s="84"/>
      <c r="EA402" s="84"/>
      <c r="EB402" s="84"/>
      <c r="EC402" s="84"/>
    </row>
    <row r="403" spans="1:133" s="7" customFormat="1" ht="15.75">
      <c r="A403" s="108">
        <f t="shared" si="81"/>
        <v>362</v>
      </c>
      <c r="B403" s="109" t="s">
        <v>1936</v>
      </c>
      <c r="C403" s="110" t="s">
        <v>1937</v>
      </c>
      <c r="D403" s="104">
        <v>3450</v>
      </c>
      <c r="E403" s="105">
        <v>0</v>
      </c>
      <c r="F403" s="105">
        <f t="shared" si="78"/>
        <v>3450</v>
      </c>
      <c r="G403" s="112" t="s">
        <v>1951</v>
      </c>
      <c r="H403" s="142" t="s">
        <v>1952</v>
      </c>
      <c r="I403" s="106">
        <v>2200</v>
      </c>
      <c r="J403" s="106">
        <v>0</v>
      </c>
      <c r="K403" s="106">
        <f t="shared" si="79"/>
        <v>2200</v>
      </c>
      <c r="L403" s="129"/>
      <c r="M403" s="129"/>
      <c r="N403" s="130">
        <v>2200</v>
      </c>
      <c r="O403" s="131">
        <v>0</v>
      </c>
      <c r="P403" s="132">
        <f t="shared" si="80"/>
        <v>2200</v>
      </c>
      <c r="Q403" s="84"/>
      <c r="R403" s="84"/>
      <c r="S403" s="84"/>
      <c r="T403" s="84"/>
      <c r="U403" s="84"/>
      <c r="V403" s="84"/>
      <c r="W403" s="84"/>
      <c r="X403" s="84"/>
      <c r="Y403" s="84"/>
      <c r="Z403" s="84"/>
      <c r="AA403" s="84"/>
      <c r="AB403" s="84"/>
      <c r="AC403" s="84"/>
      <c r="AD403" s="84"/>
      <c r="AE403" s="84"/>
      <c r="AF403" s="84"/>
      <c r="AG403" s="84"/>
      <c r="AH403" s="84"/>
      <c r="AI403" s="84"/>
      <c r="AJ403" s="84"/>
      <c r="AK403" s="84"/>
      <c r="AL403" s="84"/>
      <c r="AM403" s="84"/>
      <c r="AN403" s="84"/>
      <c r="AO403" s="84"/>
      <c r="AP403" s="84"/>
      <c r="AQ403" s="84"/>
      <c r="AR403" s="84"/>
      <c r="AS403" s="84"/>
      <c r="AT403" s="84"/>
      <c r="AU403" s="84"/>
      <c r="AV403" s="84"/>
      <c r="AW403" s="84"/>
      <c r="AX403" s="84"/>
      <c r="AY403" s="84"/>
      <c r="AZ403" s="84"/>
      <c r="BA403" s="84"/>
      <c r="BB403" s="84"/>
      <c r="BC403" s="84"/>
      <c r="BD403" s="84"/>
      <c r="BE403" s="84"/>
      <c r="BF403" s="84"/>
      <c r="BG403" s="84"/>
      <c r="BH403" s="84"/>
      <c r="BI403" s="84"/>
      <c r="BJ403" s="84"/>
      <c r="BK403" s="84"/>
      <c r="BL403" s="84"/>
      <c r="BM403" s="84"/>
      <c r="BN403" s="84"/>
      <c r="BO403" s="84"/>
      <c r="BP403" s="84"/>
      <c r="BQ403" s="84"/>
      <c r="BR403" s="84"/>
      <c r="BS403" s="84"/>
      <c r="BT403" s="84"/>
      <c r="BU403" s="84"/>
      <c r="BV403" s="84"/>
      <c r="BW403" s="84"/>
      <c r="BX403" s="84"/>
      <c r="BY403" s="84"/>
      <c r="BZ403" s="84"/>
      <c r="CA403" s="84"/>
      <c r="CB403" s="84"/>
      <c r="CC403" s="84"/>
      <c r="CD403" s="84"/>
      <c r="CE403" s="84"/>
      <c r="CF403" s="84"/>
      <c r="CG403" s="84"/>
      <c r="CH403" s="84"/>
      <c r="CI403" s="84"/>
      <c r="CJ403" s="84"/>
      <c r="CK403" s="84"/>
      <c r="CL403" s="84"/>
      <c r="CM403" s="84"/>
      <c r="CN403" s="84"/>
      <c r="CO403" s="84"/>
      <c r="CP403" s="84"/>
      <c r="CQ403" s="84"/>
      <c r="CR403" s="84"/>
      <c r="CS403" s="84"/>
      <c r="CT403" s="84"/>
      <c r="CU403" s="84"/>
      <c r="CV403" s="84"/>
      <c r="CW403" s="84"/>
      <c r="CX403" s="84"/>
      <c r="CY403" s="84"/>
      <c r="CZ403" s="84"/>
      <c r="DA403" s="84"/>
      <c r="DB403" s="84"/>
      <c r="DC403" s="84"/>
      <c r="DD403" s="84"/>
      <c r="DE403" s="84"/>
      <c r="DF403" s="84"/>
      <c r="DG403" s="84"/>
      <c r="DH403" s="84"/>
      <c r="DI403" s="84"/>
      <c r="DJ403" s="84"/>
      <c r="DK403" s="84"/>
      <c r="DL403" s="84"/>
      <c r="DM403" s="84"/>
      <c r="DN403" s="84"/>
      <c r="DO403" s="84"/>
      <c r="DP403" s="84"/>
      <c r="DQ403" s="84"/>
      <c r="DR403" s="84"/>
      <c r="DS403" s="84"/>
      <c r="DT403" s="84"/>
      <c r="DU403" s="84"/>
      <c r="DV403" s="84"/>
      <c r="DW403" s="84"/>
      <c r="DX403" s="84"/>
      <c r="DY403" s="84"/>
      <c r="DZ403" s="84"/>
      <c r="EA403" s="84"/>
      <c r="EB403" s="84"/>
      <c r="EC403" s="84"/>
    </row>
    <row r="404" spans="1:133" s="7" customFormat="1">
      <c r="A404" s="108">
        <f t="shared" si="81"/>
        <v>363</v>
      </c>
      <c r="B404" s="109" t="s">
        <v>1939</v>
      </c>
      <c r="C404" s="110" t="s">
        <v>1940</v>
      </c>
      <c r="D404" s="104">
        <v>1950</v>
      </c>
      <c r="E404" s="105">
        <v>0</v>
      </c>
      <c r="F404" s="105">
        <f t="shared" si="78"/>
        <v>1950</v>
      </c>
      <c r="G404" s="112" t="s">
        <v>1955</v>
      </c>
      <c r="H404" s="189" t="s">
        <v>1956</v>
      </c>
      <c r="I404" s="106">
        <v>2200</v>
      </c>
      <c r="J404" s="106">
        <v>0</v>
      </c>
      <c r="K404" s="106">
        <f t="shared" si="79"/>
        <v>2200</v>
      </c>
      <c r="L404" s="129"/>
      <c r="M404" s="129"/>
      <c r="N404" s="130">
        <v>2200</v>
      </c>
      <c r="O404" s="131">
        <v>0</v>
      </c>
      <c r="P404" s="132">
        <f t="shared" si="80"/>
        <v>2200</v>
      </c>
      <c r="Q404" s="84"/>
      <c r="R404" s="84"/>
      <c r="S404" s="84"/>
      <c r="T404" s="84"/>
      <c r="U404" s="84"/>
      <c r="V404" s="84"/>
      <c r="W404" s="84"/>
      <c r="X404" s="84"/>
      <c r="Y404" s="84"/>
      <c r="Z404" s="84"/>
      <c r="AA404" s="84"/>
      <c r="AB404" s="84"/>
      <c r="AC404" s="84"/>
      <c r="AD404" s="84"/>
      <c r="AE404" s="84"/>
      <c r="AF404" s="84"/>
      <c r="AG404" s="84"/>
      <c r="AH404" s="84"/>
      <c r="AI404" s="84"/>
      <c r="AJ404" s="84"/>
      <c r="AK404" s="84"/>
      <c r="AL404" s="84"/>
      <c r="AM404" s="84"/>
      <c r="AN404" s="84"/>
      <c r="AO404" s="84"/>
      <c r="AP404" s="84"/>
      <c r="AQ404" s="84"/>
      <c r="AR404" s="84"/>
      <c r="AS404" s="84"/>
      <c r="AT404" s="84"/>
      <c r="AU404" s="84"/>
      <c r="AV404" s="84"/>
      <c r="AW404" s="84"/>
      <c r="AX404" s="84"/>
      <c r="AY404" s="84"/>
      <c r="AZ404" s="84"/>
      <c r="BA404" s="84"/>
      <c r="BB404" s="84"/>
      <c r="BC404" s="84"/>
      <c r="BD404" s="84"/>
      <c r="BE404" s="84"/>
      <c r="BF404" s="84"/>
      <c r="BG404" s="84"/>
      <c r="BH404" s="84"/>
      <c r="BI404" s="84"/>
      <c r="BJ404" s="84"/>
      <c r="BK404" s="84"/>
      <c r="BL404" s="84"/>
      <c r="BM404" s="84"/>
      <c r="BN404" s="84"/>
      <c r="BO404" s="84"/>
      <c r="BP404" s="84"/>
      <c r="BQ404" s="84"/>
      <c r="BR404" s="84"/>
      <c r="BS404" s="84"/>
      <c r="BT404" s="84"/>
      <c r="BU404" s="84"/>
      <c r="BV404" s="84"/>
      <c r="BW404" s="84"/>
      <c r="BX404" s="84"/>
      <c r="BY404" s="84"/>
      <c r="BZ404" s="84"/>
      <c r="CA404" s="84"/>
      <c r="CB404" s="84"/>
      <c r="CC404" s="84"/>
      <c r="CD404" s="84"/>
      <c r="CE404" s="84"/>
      <c r="CF404" s="84"/>
      <c r="CG404" s="84"/>
      <c r="CH404" s="84"/>
      <c r="CI404" s="84"/>
      <c r="CJ404" s="84"/>
      <c r="CK404" s="84"/>
      <c r="CL404" s="84"/>
      <c r="CM404" s="84"/>
      <c r="CN404" s="84"/>
      <c r="CO404" s="84"/>
      <c r="CP404" s="84"/>
      <c r="CQ404" s="84"/>
      <c r="CR404" s="84"/>
      <c r="CS404" s="84"/>
      <c r="CT404" s="84"/>
      <c r="CU404" s="84"/>
      <c r="CV404" s="84"/>
      <c r="CW404" s="84"/>
      <c r="CX404" s="84"/>
      <c r="CY404" s="84"/>
      <c r="CZ404" s="84"/>
      <c r="DA404" s="84"/>
      <c r="DB404" s="84"/>
      <c r="DC404" s="84"/>
      <c r="DD404" s="84"/>
      <c r="DE404" s="84"/>
      <c r="DF404" s="84"/>
      <c r="DG404" s="84"/>
      <c r="DH404" s="84"/>
      <c r="DI404" s="84"/>
      <c r="DJ404" s="84"/>
      <c r="DK404" s="84"/>
      <c r="DL404" s="84"/>
      <c r="DM404" s="84"/>
      <c r="DN404" s="84"/>
      <c r="DO404" s="84"/>
      <c r="DP404" s="84"/>
      <c r="DQ404" s="84"/>
      <c r="DR404" s="84"/>
      <c r="DS404" s="84"/>
      <c r="DT404" s="84"/>
      <c r="DU404" s="84"/>
      <c r="DV404" s="84"/>
      <c r="DW404" s="84"/>
      <c r="DX404" s="84"/>
      <c r="DY404" s="84"/>
      <c r="DZ404" s="84"/>
      <c r="EA404" s="84"/>
      <c r="EB404" s="84"/>
      <c r="EC404" s="84"/>
    </row>
    <row r="405" spans="1:133" s="7" customFormat="1">
      <c r="A405" s="108">
        <f t="shared" si="81"/>
        <v>364</v>
      </c>
      <c r="B405" s="109" t="s">
        <v>1942</v>
      </c>
      <c r="C405" s="110" t="s">
        <v>1943</v>
      </c>
      <c r="D405" s="104">
        <v>3450</v>
      </c>
      <c r="E405" s="105">
        <v>0</v>
      </c>
      <c r="F405" s="105">
        <f t="shared" si="78"/>
        <v>3450</v>
      </c>
      <c r="G405" s="112" t="s">
        <v>1959</v>
      </c>
      <c r="H405" s="110" t="s">
        <v>1937</v>
      </c>
      <c r="I405" s="106">
        <v>3450</v>
      </c>
      <c r="J405" s="106">
        <v>0</v>
      </c>
      <c r="K405" s="106">
        <f t="shared" si="79"/>
        <v>3450</v>
      </c>
      <c r="L405" s="129"/>
      <c r="M405" s="129"/>
      <c r="N405" s="130">
        <v>3450</v>
      </c>
      <c r="O405" s="131">
        <v>0</v>
      </c>
      <c r="P405" s="132">
        <f t="shared" si="80"/>
        <v>3450</v>
      </c>
      <c r="Q405" s="84"/>
      <c r="R405" s="84"/>
      <c r="S405" s="84"/>
      <c r="T405" s="84"/>
      <c r="U405" s="84"/>
      <c r="V405" s="84"/>
      <c r="W405" s="84"/>
      <c r="X405" s="84"/>
      <c r="Y405" s="84"/>
      <c r="Z405" s="84"/>
      <c r="AA405" s="84"/>
      <c r="AB405" s="84"/>
      <c r="AC405" s="84"/>
      <c r="AD405" s="84"/>
      <c r="AE405" s="84"/>
      <c r="AF405" s="84"/>
      <c r="AG405" s="84"/>
      <c r="AH405" s="84"/>
      <c r="AI405" s="84"/>
      <c r="AJ405" s="84"/>
      <c r="AK405" s="84"/>
      <c r="AL405" s="84"/>
      <c r="AM405" s="84"/>
      <c r="AN405" s="84"/>
      <c r="AO405" s="84"/>
      <c r="AP405" s="84"/>
      <c r="AQ405" s="84"/>
      <c r="AR405" s="84"/>
      <c r="AS405" s="84"/>
      <c r="AT405" s="84"/>
      <c r="AU405" s="84"/>
      <c r="AV405" s="84"/>
      <c r="AW405" s="84"/>
      <c r="AX405" s="84"/>
      <c r="AY405" s="84"/>
      <c r="AZ405" s="84"/>
      <c r="BA405" s="84"/>
      <c r="BB405" s="84"/>
      <c r="BC405" s="84"/>
      <c r="BD405" s="84"/>
      <c r="BE405" s="84"/>
      <c r="BF405" s="84"/>
      <c r="BG405" s="84"/>
      <c r="BH405" s="84"/>
      <c r="BI405" s="84"/>
      <c r="BJ405" s="84"/>
      <c r="BK405" s="84"/>
      <c r="BL405" s="84"/>
      <c r="BM405" s="84"/>
      <c r="BN405" s="84"/>
      <c r="BO405" s="84"/>
      <c r="BP405" s="84"/>
      <c r="BQ405" s="84"/>
      <c r="BR405" s="84"/>
      <c r="BS405" s="84"/>
      <c r="BT405" s="84"/>
      <c r="BU405" s="84"/>
      <c r="BV405" s="84"/>
      <c r="BW405" s="84"/>
      <c r="BX405" s="84"/>
      <c r="BY405" s="84"/>
      <c r="BZ405" s="84"/>
      <c r="CA405" s="84"/>
      <c r="CB405" s="84"/>
      <c r="CC405" s="84"/>
      <c r="CD405" s="84"/>
      <c r="CE405" s="84"/>
      <c r="CF405" s="84"/>
      <c r="CG405" s="84"/>
      <c r="CH405" s="84"/>
      <c r="CI405" s="84"/>
      <c r="CJ405" s="84"/>
      <c r="CK405" s="84"/>
      <c r="CL405" s="84"/>
      <c r="CM405" s="84"/>
      <c r="CN405" s="84"/>
      <c r="CO405" s="84"/>
      <c r="CP405" s="84"/>
      <c r="CQ405" s="84"/>
      <c r="CR405" s="84"/>
      <c r="CS405" s="84"/>
      <c r="CT405" s="84"/>
      <c r="CU405" s="84"/>
      <c r="CV405" s="84"/>
      <c r="CW405" s="84"/>
      <c r="CX405" s="84"/>
      <c r="CY405" s="84"/>
      <c r="CZ405" s="84"/>
      <c r="DA405" s="84"/>
      <c r="DB405" s="84"/>
      <c r="DC405" s="84"/>
      <c r="DD405" s="84"/>
      <c r="DE405" s="84"/>
      <c r="DF405" s="84"/>
      <c r="DG405" s="84"/>
      <c r="DH405" s="84"/>
      <c r="DI405" s="84"/>
      <c r="DJ405" s="84"/>
      <c r="DK405" s="84"/>
      <c r="DL405" s="84"/>
      <c r="DM405" s="84"/>
      <c r="DN405" s="84"/>
      <c r="DO405" s="84"/>
      <c r="DP405" s="84"/>
      <c r="DQ405" s="84"/>
      <c r="DR405" s="84"/>
      <c r="DS405" s="84"/>
      <c r="DT405" s="84"/>
      <c r="DU405" s="84"/>
      <c r="DV405" s="84"/>
      <c r="DW405" s="84"/>
      <c r="DX405" s="84"/>
      <c r="DY405" s="84"/>
      <c r="DZ405" s="84"/>
      <c r="EA405" s="84"/>
      <c r="EB405" s="84"/>
      <c r="EC405" s="84"/>
    </row>
    <row r="406" spans="1:133" s="7" customFormat="1">
      <c r="A406" s="108">
        <f t="shared" si="81"/>
        <v>365</v>
      </c>
      <c r="B406" s="176" t="s">
        <v>1945</v>
      </c>
      <c r="C406" s="110" t="s">
        <v>1946</v>
      </c>
      <c r="D406" s="104">
        <v>1950</v>
      </c>
      <c r="E406" s="105">
        <v>0</v>
      </c>
      <c r="F406" s="105">
        <f t="shared" si="78"/>
        <v>1950</v>
      </c>
      <c r="G406" s="112" t="s">
        <v>1962</v>
      </c>
      <c r="H406" s="110" t="s">
        <v>1940</v>
      </c>
      <c r="I406" s="106">
        <v>1950</v>
      </c>
      <c r="J406" s="106">
        <v>0</v>
      </c>
      <c r="K406" s="106">
        <f t="shared" si="79"/>
        <v>1950</v>
      </c>
      <c r="L406" s="129"/>
      <c r="M406" s="129"/>
      <c r="N406" s="130">
        <v>1950</v>
      </c>
      <c r="O406" s="131">
        <v>0</v>
      </c>
      <c r="P406" s="132">
        <f t="shared" si="80"/>
        <v>1950</v>
      </c>
      <c r="Q406" s="84"/>
      <c r="R406" s="84"/>
      <c r="S406" s="84"/>
      <c r="T406" s="84"/>
      <c r="U406" s="84"/>
      <c r="V406" s="84"/>
      <c r="W406" s="84"/>
      <c r="X406" s="84"/>
      <c r="Y406" s="84"/>
      <c r="Z406" s="84"/>
      <c r="AA406" s="84"/>
      <c r="AB406" s="84"/>
      <c r="AC406" s="84"/>
      <c r="AD406" s="84"/>
      <c r="AE406" s="84"/>
      <c r="AF406" s="84"/>
      <c r="AG406" s="84"/>
      <c r="AH406" s="84"/>
      <c r="AI406" s="84"/>
      <c r="AJ406" s="84"/>
      <c r="AK406" s="84"/>
      <c r="AL406" s="84"/>
      <c r="AM406" s="84"/>
      <c r="AN406" s="84"/>
      <c r="AO406" s="84"/>
      <c r="AP406" s="84"/>
      <c r="AQ406" s="84"/>
      <c r="AR406" s="84"/>
      <c r="AS406" s="84"/>
      <c r="AT406" s="84"/>
      <c r="AU406" s="84"/>
      <c r="AV406" s="84"/>
      <c r="AW406" s="84"/>
      <c r="AX406" s="84"/>
      <c r="AY406" s="84"/>
      <c r="AZ406" s="84"/>
      <c r="BA406" s="84"/>
      <c r="BB406" s="84"/>
      <c r="BC406" s="84"/>
      <c r="BD406" s="84"/>
      <c r="BE406" s="84"/>
      <c r="BF406" s="84"/>
      <c r="BG406" s="84"/>
      <c r="BH406" s="84"/>
      <c r="BI406" s="84"/>
      <c r="BJ406" s="84"/>
      <c r="BK406" s="84"/>
      <c r="BL406" s="84"/>
      <c r="BM406" s="84"/>
      <c r="BN406" s="84"/>
      <c r="BO406" s="84"/>
      <c r="BP406" s="84"/>
      <c r="BQ406" s="84"/>
      <c r="BR406" s="84"/>
      <c r="BS406" s="84"/>
      <c r="BT406" s="84"/>
      <c r="BU406" s="84"/>
      <c r="BV406" s="84"/>
      <c r="BW406" s="84"/>
      <c r="BX406" s="84"/>
      <c r="BY406" s="84"/>
      <c r="BZ406" s="84"/>
      <c r="CA406" s="84"/>
      <c r="CB406" s="84"/>
      <c r="CC406" s="84"/>
      <c r="CD406" s="84"/>
      <c r="CE406" s="84"/>
      <c r="CF406" s="84"/>
      <c r="CG406" s="84"/>
      <c r="CH406" s="84"/>
      <c r="CI406" s="84"/>
      <c r="CJ406" s="84"/>
      <c r="CK406" s="84"/>
      <c r="CL406" s="84"/>
      <c r="CM406" s="84"/>
      <c r="CN406" s="84"/>
      <c r="CO406" s="84"/>
      <c r="CP406" s="84"/>
      <c r="CQ406" s="84"/>
      <c r="CR406" s="84"/>
      <c r="CS406" s="84"/>
      <c r="CT406" s="84"/>
      <c r="CU406" s="84"/>
      <c r="CV406" s="84"/>
      <c r="CW406" s="84"/>
      <c r="CX406" s="84"/>
      <c r="CY406" s="84"/>
      <c r="CZ406" s="84"/>
      <c r="DA406" s="84"/>
      <c r="DB406" s="84"/>
      <c r="DC406" s="84"/>
      <c r="DD406" s="84"/>
      <c r="DE406" s="84"/>
      <c r="DF406" s="84"/>
      <c r="DG406" s="84"/>
      <c r="DH406" s="84"/>
      <c r="DI406" s="84"/>
      <c r="DJ406" s="84"/>
      <c r="DK406" s="84"/>
      <c r="DL406" s="84"/>
      <c r="DM406" s="84"/>
      <c r="DN406" s="84"/>
      <c r="DO406" s="84"/>
      <c r="DP406" s="84"/>
      <c r="DQ406" s="84"/>
      <c r="DR406" s="84"/>
      <c r="DS406" s="84"/>
      <c r="DT406" s="84"/>
      <c r="DU406" s="84"/>
      <c r="DV406" s="84"/>
      <c r="DW406" s="84"/>
      <c r="DX406" s="84"/>
      <c r="DY406" s="84"/>
      <c r="DZ406" s="84"/>
      <c r="EA406" s="84"/>
      <c r="EB406" s="84"/>
      <c r="EC406" s="84"/>
    </row>
    <row r="407" spans="1:133" s="7" customFormat="1">
      <c r="A407" s="108">
        <f t="shared" si="81"/>
        <v>366</v>
      </c>
      <c r="B407" s="176" t="s">
        <v>1949</v>
      </c>
      <c r="C407" s="110" t="s">
        <v>1950</v>
      </c>
      <c r="D407" s="104">
        <v>3450</v>
      </c>
      <c r="E407" s="105">
        <v>0</v>
      </c>
      <c r="F407" s="105">
        <f t="shared" si="78"/>
        <v>3450</v>
      </c>
      <c r="G407" s="112" t="s">
        <v>1965</v>
      </c>
      <c r="H407" s="110" t="s">
        <v>1943</v>
      </c>
      <c r="I407" s="106">
        <v>3450</v>
      </c>
      <c r="J407" s="106">
        <v>0</v>
      </c>
      <c r="K407" s="106">
        <f t="shared" si="79"/>
        <v>3450</v>
      </c>
      <c r="L407" s="129"/>
      <c r="M407" s="129"/>
      <c r="N407" s="130">
        <v>3450</v>
      </c>
      <c r="O407" s="131">
        <v>0</v>
      </c>
      <c r="P407" s="132">
        <f t="shared" si="80"/>
        <v>3450</v>
      </c>
      <c r="Q407" s="84"/>
      <c r="R407" s="84"/>
      <c r="S407" s="84"/>
      <c r="T407" s="84"/>
      <c r="U407" s="84"/>
      <c r="V407" s="84"/>
      <c r="W407" s="84"/>
      <c r="X407" s="84"/>
      <c r="Y407" s="84"/>
      <c r="Z407" s="84"/>
      <c r="AA407" s="84"/>
      <c r="AB407" s="84"/>
      <c r="AC407" s="84"/>
      <c r="AD407" s="84"/>
      <c r="AE407" s="84"/>
      <c r="AF407" s="84"/>
      <c r="AG407" s="84"/>
      <c r="AH407" s="84"/>
      <c r="AI407" s="84"/>
      <c r="AJ407" s="84"/>
      <c r="AK407" s="84"/>
      <c r="AL407" s="84"/>
      <c r="AM407" s="84"/>
      <c r="AN407" s="84"/>
      <c r="AO407" s="84"/>
      <c r="AP407" s="84"/>
      <c r="AQ407" s="84"/>
      <c r="AR407" s="84"/>
      <c r="AS407" s="84"/>
      <c r="AT407" s="84"/>
      <c r="AU407" s="84"/>
      <c r="AV407" s="84"/>
      <c r="AW407" s="84"/>
      <c r="AX407" s="84"/>
      <c r="AY407" s="84"/>
      <c r="AZ407" s="84"/>
      <c r="BA407" s="84"/>
      <c r="BB407" s="84"/>
      <c r="BC407" s="84"/>
      <c r="BD407" s="84"/>
      <c r="BE407" s="84"/>
      <c r="BF407" s="84"/>
      <c r="BG407" s="84"/>
      <c r="BH407" s="84"/>
      <c r="BI407" s="84"/>
      <c r="BJ407" s="84"/>
      <c r="BK407" s="84"/>
      <c r="BL407" s="84"/>
      <c r="BM407" s="84"/>
      <c r="BN407" s="84"/>
      <c r="BO407" s="84"/>
      <c r="BP407" s="84"/>
      <c r="BQ407" s="84"/>
      <c r="BR407" s="84"/>
      <c r="BS407" s="84"/>
      <c r="BT407" s="84"/>
      <c r="BU407" s="84"/>
      <c r="BV407" s="84"/>
      <c r="BW407" s="84"/>
      <c r="BX407" s="84"/>
      <c r="BY407" s="84"/>
      <c r="BZ407" s="84"/>
      <c r="CA407" s="84"/>
      <c r="CB407" s="84"/>
      <c r="CC407" s="84"/>
      <c r="CD407" s="84"/>
      <c r="CE407" s="84"/>
      <c r="CF407" s="84"/>
      <c r="CG407" s="84"/>
      <c r="CH407" s="84"/>
      <c r="CI407" s="84"/>
      <c r="CJ407" s="84"/>
      <c r="CK407" s="84"/>
      <c r="CL407" s="84"/>
      <c r="CM407" s="84"/>
      <c r="CN407" s="84"/>
      <c r="CO407" s="84"/>
      <c r="CP407" s="84"/>
      <c r="CQ407" s="84"/>
      <c r="CR407" s="84"/>
      <c r="CS407" s="84"/>
      <c r="CT407" s="84"/>
      <c r="CU407" s="84"/>
      <c r="CV407" s="84"/>
      <c r="CW407" s="84"/>
      <c r="CX407" s="84"/>
      <c r="CY407" s="84"/>
      <c r="CZ407" s="84"/>
      <c r="DA407" s="84"/>
      <c r="DB407" s="84"/>
      <c r="DC407" s="84"/>
      <c r="DD407" s="84"/>
      <c r="DE407" s="84"/>
      <c r="DF407" s="84"/>
      <c r="DG407" s="84"/>
      <c r="DH407" s="84"/>
      <c r="DI407" s="84"/>
      <c r="DJ407" s="84"/>
      <c r="DK407" s="84"/>
      <c r="DL407" s="84"/>
      <c r="DM407" s="84"/>
      <c r="DN407" s="84"/>
      <c r="DO407" s="84"/>
      <c r="DP407" s="84"/>
      <c r="DQ407" s="84"/>
      <c r="DR407" s="84"/>
      <c r="DS407" s="84"/>
      <c r="DT407" s="84"/>
      <c r="DU407" s="84"/>
      <c r="DV407" s="84"/>
      <c r="DW407" s="84"/>
      <c r="DX407" s="84"/>
      <c r="DY407" s="84"/>
      <c r="DZ407" s="84"/>
      <c r="EA407" s="84"/>
      <c r="EB407" s="84"/>
      <c r="EC407" s="84"/>
    </row>
    <row r="408" spans="1:133" s="7" customFormat="1">
      <c r="A408" s="108">
        <f t="shared" si="81"/>
        <v>367</v>
      </c>
      <c r="B408" s="176" t="s">
        <v>1953</v>
      </c>
      <c r="C408" s="110" t="s">
        <v>1954</v>
      </c>
      <c r="D408" s="104">
        <v>1850</v>
      </c>
      <c r="E408" s="105">
        <v>0</v>
      </c>
      <c r="F408" s="105">
        <f t="shared" si="78"/>
        <v>1850</v>
      </c>
      <c r="G408" s="112" t="s">
        <v>1968</v>
      </c>
      <c r="H408" s="110" t="s">
        <v>1946</v>
      </c>
      <c r="I408" s="106">
        <v>1950</v>
      </c>
      <c r="J408" s="106">
        <v>0</v>
      </c>
      <c r="K408" s="106">
        <f t="shared" si="79"/>
        <v>1950</v>
      </c>
      <c r="L408" s="129"/>
      <c r="M408" s="129"/>
      <c r="N408" s="130">
        <v>1950</v>
      </c>
      <c r="O408" s="131">
        <v>0</v>
      </c>
      <c r="P408" s="132">
        <f t="shared" si="80"/>
        <v>1950</v>
      </c>
      <c r="Q408" s="84"/>
      <c r="R408" s="84"/>
      <c r="S408" s="84"/>
      <c r="T408" s="84"/>
      <c r="U408" s="84"/>
      <c r="V408" s="84"/>
      <c r="W408" s="84"/>
      <c r="X408" s="84"/>
      <c r="Y408" s="84"/>
      <c r="Z408" s="84"/>
      <c r="AA408" s="84"/>
      <c r="AB408" s="84"/>
      <c r="AC408" s="84"/>
      <c r="AD408" s="84"/>
      <c r="AE408" s="84"/>
      <c r="AF408" s="84"/>
      <c r="AG408" s="84"/>
      <c r="AH408" s="84"/>
      <c r="AI408" s="84"/>
      <c r="AJ408" s="84"/>
      <c r="AK408" s="84"/>
      <c r="AL408" s="84"/>
      <c r="AM408" s="84"/>
      <c r="AN408" s="84"/>
      <c r="AO408" s="84"/>
      <c r="AP408" s="84"/>
      <c r="AQ408" s="84"/>
      <c r="AR408" s="84"/>
      <c r="AS408" s="84"/>
      <c r="AT408" s="84"/>
      <c r="AU408" s="84"/>
      <c r="AV408" s="84"/>
      <c r="AW408" s="84"/>
      <c r="AX408" s="84"/>
      <c r="AY408" s="84"/>
      <c r="AZ408" s="84"/>
      <c r="BA408" s="84"/>
      <c r="BB408" s="84"/>
      <c r="BC408" s="84"/>
      <c r="BD408" s="84"/>
      <c r="BE408" s="84"/>
      <c r="BF408" s="84"/>
      <c r="BG408" s="84"/>
      <c r="BH408" s="84"/>
      <c r="BI408" s="84"/>
      <c r="BJ408" s="84"/>
      <c r="BK408" s="84"/>
      <c r="BL408" s="84"/>
      <c r="BM408" s="84"/>
      <c r="BN408" s="84"/>
      <c r="BO408" s="84"/>
      <c r="BP408" s="84"/>
      <c r="BQ408" s="84"/>
      <c r="BR408" s="84"/>
      <c r="BS408" s="84"/>
      <c r="BT408" s="84"/>
      <c r="BU408" s="84"/>
      <c r="BV408" s="84"/>
      <c r="BW408" s="84"/>
      <c r="BX408" s="84"/>
      <c r="BY408" s="84"/>
      <c r="BZ408" s="84"/>
      <c r="CA408" s="84"/>
      <c r="CB408" s="84"/>
      <c r="CC408" s="84"/>
      <c r="CD408" s="84"/>
      <c r="CE408" s="84"/>
      <c r="CF408" s="84"/>
      <c r="CG408" s="84"/>
      <c r="CH408" s="84"/>
      <c r="CI408" s="84"/>
      <c r="CJ408" s="84"/>
      <c r="CK408" s="84"/>
      <c r="CL408" s="84"/>
      <c r="CM408" s="84"/>
      <c r="CN408" s="84"/>
      <c r="CO408" s="84"/>
      <c r="CP408" s="84"/>
      <c r="CQ408" s="84"/>
      <c r="CR408" s="84"/>
      <c r="CS408" s="84"/>
      <c r="CT408" s="84"/>
      <c r="CU408" s="84"/>
      <c r="CV408" s="84"/>
      <c r="CW408" s="84"/>
      <c r="CX408" s="84"/>
      <c r="CY408" s="84"/>
      <c r="CZ408" s="84"/>
      <c r="DA408" s="84"/>
      <c r="DB408" s="84"/>
      <c r="DC408" s="84"/>
      <c r="DD408" s="84"/>
      <c r="DE408" s="84"/>
      <c r="DF408" s="84"/>
      <c r="DG408" s="84"/>
      <c r="DH408" s="84"/>
      <c r="DI408" s="84"/>
      <c r="DJ408" s="84"/>
      <c r="DK408" s="84"/>
      <c r="DL408" s="84"/>
      <c r="DM408" s="84"/>
      <c r="DN408" s="84"/>
      <c r="DO408" s="84"/>
      <c r="DP408" s="84"/>
      <c r="DQ408" s="84"/>
      <c r="DR408" s="84"/>
      <c r="DS408" s="84"/>
      <c r="DT408" s="84"/>
      <c r="DU408" s="84"/>
      <c r="DV408" s="84"/>
      <c r="DW408" s="84"/>
      <c r="DX408" s="84"/>
      <c r="DY408" s="84"/>
      <c r="DZ408" s="84"/>
      <c r="EA408" s="84"/>
      <c r="EB408" s="84"/>
      <c r="EC408" s="84"/>
    </row>
    <row r="409" spans="1:133" s="7" customFormat="1">
      <c r="A409" s="108">
        <f t="shared" si="81"/>
        <v>368</v>
      </c>
      <c r="B409" s="176" t="s">
        <v>1957</v>
      </c>
      <c r="C409" s="110" t="s">
        <v>1958</v>
      </c>
      <c r="D409" s="104">
        <v>2050</v>
      </c>
      <c r="E409" s="105">
        <v>0</v>
      </c>
      <c r="F409" s="105">
        <f t="shared" si="78"/>
        <v>2050</v>
      </c>
      <c r="G409" s="112" t="s">
        <v>1971</v>
      </c>
      <c r="H409" s="110" t="s">
        <v>1950</v>
      </c>
      <c r="I409" s="106">
        <v>3450</v>
      </c>
      <c r="J409" s="106">
        <v>0</v>
      </c>
      <c r="K409" s="106">
        <f t="shared" si="79"/>
        <v>3450</v>
      </c>
      <c r="L409" s="129"/>
      <c r="M409" s="129"/>
      <c r="N409" s="130">
        <v>3450</v>
      </c>
      <c r="O409" s="131">
        <v>0</v>
      </c>
      <c r="P409" s="132">
        <f t="shared" si="80"/>
        <v>3450</v>
      </c>
      <c r="Q409" s="84"/>
      <c r="R409" s="84"/>
      <c r="S409" s="84"/>
      <c r="T409" s="84"/>
      <c r="U409" s="84"/>
      <c r="V409" s="84"/>
      <c r="W409" s="84"/>
      <c r="X409" s="84"/>
      <c r="Y409" s="84"/>
      <c r="Z409" s="84"/>
      <c r="AA409" s="84"/>
      <c r="AB409" s="84"/>
      <c r="AC409" s="84"/>
      <c r="AD409" s="84"/>
      <c r="AE409" s="84"/>
      <c r="AF409" s="84"/>
      <c r="AG409" s="84"/>
      <c r="AH409" s="84"/>
      <c r="AI409" s="84"/>
      <c r="AJ409" s="84"/>
      <c r="AK409" s="84"/>
      <c r="AL409" s="84"/>
      <c r="AM409" s="84"/>
      <c r="AN409" s="84"/>
      <c r="AO409" s="84"/>
      <c r="AP409" s="84"/>
      <c r="AQ409" s="84"/>
      <c r="AR409" s="84"/>
      <c r="AS409" s="84"/>
      <c r="AT409" s="84"/>
      <c r="AU409" s="84"/>
      <c r="AV409" s="84"/>
      <c r="AW409" s="84"/>
      <c r="AX409" s="84"/>
      <c r="AY409" s="84"/>
      <c r="AZ409" s="84"/>
      <c r="BA409" s="84"/>
      <c r="BB409" s="84"/>
      <c r="BC409" s="84"/>
      <c r="BD409" s="84"/>
      <c r="BE409" s="84"/>
      <c r="BF409" s="84"/>
      <c r="BG409" s="84"/>
      <c r="BH409" s="84"/>
      <c r="BI409" s="84"/>
      <c r="BJ409" s="84"/>
      <c r="BK409" s="84"/>
      <c r="BL409" s="84"/>
      <c r="BM409" s="84"/>
      <c r="BN409" s="84"/>
      <c r="BO409" s="84"/>
      <c r="BP409" s="84"/>
      <c r="BQ409" s="84"/>
      <c r="BR409" s="84"/>
      <c r="BS409" s="84"/>
      <c r="BT409" s="84"/>
      <c r="BU409" s="84"/>
      <c r="BV409" s="84"/>
      <c r="BW409" s="84"/>
      <c r="BX409" s="84"/>
      <c r="BY409" s="84"/>
      <c r="BZ409" s="84"/>
      <c r="CA409" s="84"/>
      <c r="CB409" s="84"/>
      <c r="CC409" s="84"/>
      <c r="CD409" s="84"/>
      <c r="CE409" s="84"/>
      <c r="CF409" s="84"/>
      <c r="CG409" s="84"/>
      <c r="CH409" s="84"/>
      <c r="CI409" s="84"/>
      <c r="CJ409" s="84"/>
      <c r="CK409" s="84"/>
      <c r="CL409" s="84"/>
      <c r="CM409" s="84"/>
      <c r="CN409" s="84"/>
      <c r="CO409" s="84"/>
      <c r="CP409" s="84"/>
      <c r="CQ409" s="84"/>
      <c r="CR409" s="84"/>
      <c r="CS409" s="84"/>
      <c r="CT409" s="84"/>
      <c r="CU409" s="84"/>
      <c r="CV409" s="84"/>
      <c r="CW409" s="84"/>
      <c r="CX409" s="84"/>
      <c r="CY409" s="84"/>
      <c r="CZ409" s="84"/>
      <c r="DA409" s="84"/>
      <c r="DB409" s="84"/>
      <c r="DC409" s="84"/>
      <c r="DD409" s="84"/>
      <c r="DE409" s="84"/>
      <c r="DF409" s="84"/>
      <c r="DG409" s="84"/>
      <c r="DH409" s="84"/>
      <c r="DI409" s="84"/>
      <c r="DJ409" s="84"/>
      <c r="DK409" s="84"/>
      <c r="DL409" s="84"/>
      <c r="DM409" s="84"/>
      <c r="DN409" s="84"/>
      <c r="DO409" s="84"/>
      <c r="DP409" s="84"/>
      <c r="DQ409" s="84"/>
      <c r="DR409" s="84"/>
      <c r="DS409" s="84"/>
      <c r="DT409" s="84"/>
      <c r="DU409" s="84"/>
      <c r="DV409" s="84"/>
      <c r="DW409" s="84"/>
      <c r="DX409" s="84"/>
      <c r="DY409" s="84"/>
      <c r="DZ409" s="84"/>
      <c r="EA409" s="84"/>
      <c r="EB409" s="84"/>
      <c r="EC409" s="84"/>
    </row>
    <row r="410" spans="1:133" s="7" customFormat="1">
      <c r="A410" s="108">
        <f t="shared" si="81"/>
        <v>369</v>
      </c>
      <c r="B410" s="176" t="s">
        <v>1960</v>
      </c>
      <c r="C410" s="110" t="s">
        <v>1961</v>
      </c>
      <c r="D410" s="104">
        <v>2050</v>
      </c>
      <c r="E410" s="105">
        <v>0</v>
      </c>
      <c r="F410" s="105">
        <f t="shared" si="78"/>
        <v>2050</v>
      </c>
      <c r="G410" s="112" t="s">
        <v>1974</v>
      </c>
      <c r="H410" s="110" t="s">
        <v>1975</v>
      </c>
      <c r="I410" s="106">
        <v>1850</v>
      </c>
      <c r="J410" s="106">
        <v>0</v>
      </c>
      <c r="K410" s="106">
        <f t="shared" si="79"/>
        <v>1850</v>
      </c>
      <c r="L410" s="129"/>
      <c r="M410" s="129"/>
      <c r="N410" s="130">
        <v>1850</v>
      </c>
      <c r="O410" s="131">
        <v>0</v>
      </c>
      <c r="P410" s="132">
        <f t="shared" si="80"/>
        <v>1850</v>
      </c>
      <c r="Q410" s="84"/>
      <c r="R410" s="84"/>
      <c r="S410" s="84"/>
      <c r="T410" s="84"/>
      <c r="U410" s="84"/>
      <c r="V410" s="84"/>
      <c r="W410" s="84"/>
      <c r="X410" s="84"/>
      <c r="Y410" s="84"/>
      <c r="Z410" s="84"/>
      <c r="AA410" s="84"/>
      <c r="AB410" s="84"/>
      <c r="AC410" s="84"/>
      <c r="AD410" s="84"/>
      <c r="AE410" s="84"/>
      <c r="AF410" s="84"/>
      <c r="AG410" s="84"/>
      <c r="AH410" s="84"/>
      <c r="AI410" s="84"/>
      <c r="AJ410" s="84"/>
      <c r="AK410" s="84"/>
      <c r="AL410" s="84"/>
      <c r="AM410" s="84"/>
      <c r="AN410" s="84"/>
      <c r="AO410" s="84"/>
      <c r="AP410" s="84"/>
      <c r="AQ410" s="84"/>
      <c r="AR410" s="84"/>
      <c r="AS410" s="84"/>
      <c r="AT410" s="84"/>
      <c r="AU410" s="84"/>
      <c r="AV410" s="84"/>
      <c r="AW410" s="84"/>
      <c r="AX410" s="84"/>
      <c r="AY410" s="84"/>
      <c r="AZ410" s="84"/>
      <c r="BA410" s="84"/>
      <c r="BB410" s="84"/>
      <c r="BC410" s="84"/>
      <c r="BD410" s="84"/>
      <c r="BE410" s="84"/>
      <c r="BF410" s="84"/>
      <c r="BG410" s="84"/>
      <c r="BH410" s="84"/>
      <c r="BI410" s="84"/>
      <c r="BJ410" s="84"/>
      <c r="BK410" s="84"/>
      <c r="BL410" s="84"/>
      <c r="BM410" s="84"/>
      <c r="BN410" s="84"/>
      <c r="BO410" s="84"/>
      <c r="BP410" s="84"/>
      <c r="BQ410" s="84"/>
      <c r="BR410" s="84"/>
      <c r="BS410" s="84"/>
      <c r="BT410" s="84"/>
      <c r="BU410" s="84"/>
      <c r="BV410" s="84"/>
      <c r="BW410" s="84"/>
      <c r="BX410" s="84"/>
      <c r="BY410" s="84"/>
      <c r="BZ410" s="84"/>
      <c r="CA410" s="84"/>
      <c r="CB410" s="84"/>
      <c r="CC410" s="84"/>
      <c r="CD410" s="84"/>
      <c r="CE410" s="84"/>
      <c r="CF410" s="84"/>
      <c r="CG410" s="84"/>
      <c r="CH410" s="84"/>
      <c r="CI410" s="84"/>
      <c r="CJ410" s="84"/>
      <c r="CK410" s="84"/>
      <c r="CL410" s="84"/>
      <c r="CM410" s="84"/>
      <c r="CN410" s="84"/>
      <c r="CO410" s="84"/>
      <c r="CP410" s="84"/>
      <c r="CQ410" s="84"/>
      <c r="CR410" s="84"/>
      <c r="CS410" s="84"/>
      <c r="CT410" s="84"/>
      <c r="CU410" s="84"/>
      <c r="CV410" s="84"/>
      <c r="CW410" s="84"/>
      <c r="CX410" s="84"/>
      <c r="CY410" s="84"/>
      <c r="CZ410" s="84"/>
      <c r="DA410" s="84"/>
      <c r="DB410" s="84"/>
      <c r="DC410" s="84"/>
      <c r="DD410" s="84"/>
      <c r="DE410" s="84"/>
      <c r="DF410" s="84"/>
      <c r="DG410" s="84"/>
      <c r="DH410" s="84"/>
      <c r="DI410" s="84"/>
      <c r="DJ410" s="84"/>
      <c r="DK410" s="84"/>
      <c r="DL410" s="84"/>
      <c r="DM410" s="84"/>
      <c r="DN410" s="84"/>
      <c r="DO410" s="84"/>
      <c r="DP410" s="84"/>
      <c r="DQ410" s="84"/>
      <c r="DR410" s="84"/>
      <c r="DS410" s="84"/>
      <c r="DT410" s="84"/>
      <c r="DU410" s="84"/>
      <c r="DV410" s="84"/>
      <c r="DW410" s="84"/>
      <c r="DX410" s="84"/>
      <c r="DY410" s="84"/>
      <c r="DZ410" s="84"/>
      <c r="EA410" s="84"/>
      <c r="EB410" s="84"/>
      <c r="EC410" s="84"/>
    </row>
    <row r="411" spans="1:133" s="7" customFormat="1" ht="15" customHeight="1">
      <c r="A411" s="108">
        <f t="shared" si="81"/>
        <v>370</v>
      </c>
      <c r="B411" s="176" t="s">
        <v>1963</v>
      </c>
      <c r="C411" s="110" t="s">
        <v>1964</v>
      </c>
      <c r="D411" s="104">
        <v>3450</v>
      </c>
      <c r="E411" s="105">
        <v>0</v>
      </c>
      <c r="F411" s="105">
        <f t="shared" si="78"/>
        <v>3450</v>
      </c>
      <c r="G411" s="112" t="s">
        <v>1976</v>
      </c>
      <c r="H411" s="110" t="s">
        <v>1958</v>
      </c>
      <c r="I411" s="106">
        <v>2050</v>
      </c>
      <c r="J411" s="106">
        <v>0</v>
      </c>
      <c r="K411" s="106">
        <f t="shared" si="79"/>
        <v>2050</v>
      </c>
      <c r="L411" s="129"/>
      <c r="M411" s="129"/>
      <c r="N411" s="130">
        <v>2050</v>
      </c>
      <c r="O411" s="131">
        <v>0</v>
      </c>
      <c r="P411" s="132">
        <f t="shared" si="80"/>
        <v>2050</v>
      </c>
      <c r="Q411" s="84"/>
      <c r="R411" s="84"/>
      <c r="S411" s="84"/>
      <c r="T411" s="84"/>
      <c r="U411" s="84"/>
      <c r="V411" s="84"/>
      <c r="W411" s="84"/>
      <c r="X411" s="84"/>
      <c r="Y411" s="84"/>
      <c r="Z411" s="84"/>
      <c r="AA411" s="84"/>
      <c r="AB411" s="84"/>
      <c r="AC411" s="84"/>
      <c r="AD411" s="84"/>
      <c r="AE411" s="84"/>
      <c r="AF411" s="84"/>
      <c r="AG411" s="84"/>
      <c r="AH411" s="84"/>
      <c r="AI411" s="84"/>
      <c r="AJ411" s="84"/>
      <c r="AK411" s="84"/>
      <c r="AL411" s="84"/>
      <c r="AM411" s="84"/>
      <c r="AN411" s="84"/>
      <c r="AO411" s="84"/>
      <c r="AP411" s="84"/>
      <c r="AQ411" s="84"/>
      <c r="AR411" s="84"/>
      <c r="AS411" s="84"/>
      <c r="AT411" s="84"/>
      <c r="AU411" s="84"/>
      <c r="AV411" s="84"/>
      <c r="AW411" s="84"/>
      <c r="AX411" s="84"/>
      <c r="AY411" s="84"/>
      <c r="AZ411" s="84"/>
      <c r="BA411" s="84"/>
      <c r="BB411" s="84"/>
      <c r="BC411" s="84"/>
      <c r="BD411" s="84"/>
      <c r="BE411" s="84"/>
      <c r="BF411" s="84"/>
      <c r="BG411" s="84"/>
      <c r="BH411" s="84"/>
      <c r="BI411" s="84"/>
      <c r="BJ411" s="84"/>
      <c r="BK411" s="84"/>
      <c r="BL411" s="84"/>
      <c r="BM411" s="84"/>
      <c r="BN411" s="84"/>
      <c r="BO411" s="84"/>
      <c r="BP411" s="84"/>
      <c r="BQ411" s="84"/>
      <c r="BR411" s="84"/>
      <c r="BS411" s="84"/>
      <c r="BT411" s="84"/>
      <c r="BU411" s="84"/>
      <c r="BV411" s="84"/>
      <c r="BW411" s="84"/>
      <c r="BX411" s="84"/>
      <c r="BY411" s="84"/>
      <c r="BZ411" s="84"/>
      <c r="CA411" s="84"/>
      <c r="CB411" s="84"/>
      <c r="CC411" s="84"/>
      <c r="CD411" s="84"/>
      <c r="CE411" s="84"/>
      <c r="CF411" s="84"/>
      <c r="CG411" s="84"/>
      <c r="CH411" s="84"/>
      <c r="CI411" s="84"/>
      <c r="CJ411" s="84"/>
      <c r="CK411" s="84"/>
      <c r="CL411" s="84"/>
      <c r="CM411" s="84"/>
      <c r="CN411" s="84"/>
      <c r="CO411" s="84"/>
      <c r="CP411" s="84"/>
      <c r="CQ411" s="84"/>
      <c r="CR411" s="84"/>
      <c r="CS411" s="84"/>
      <c r="CT411" s="84"/>
      <c r="CU411" s="84"/>
      <c r="CV411" s="84"/>
      <c r="CW411" s="84"/>
      <c r="CX411" s="84"/>
      <c r="CY411" s="84"/>
      <c r="CZ411" s="84"/>
      <c r="DA411" s="84"/>
      <c r="DB411" s="84"/>
      <c r="DC411" s="84"/>
      <c r="DD411" s="84"/>
      <c r="DE411" s="84"/>
      <c r="DF411" s="84"/>
      <c r="DG411" s="84"/>
      <c r="DH411" s="84"/>
      <c r="DI411" s="84"/>
      <c r="DJ411" s="84"/>
      <c r="DK411" s="84"/>
      <c r="DL411" s="84"/>
      <c r="DM411" s="84"/>
      <c r="DN411" s="84"/>
      <c r="DO411" s="84"/>
      <c r="DP411" s="84"/>
      <c r="DQ411" s="84"/>
      <c r="DR411" s="84"/>
      <c r="DS411" s="84"/>
      <c r="DT411" s="84"/>
      <c r="DU411" s="84"/>
      <c r="DV411" s="84"/>
      <c r="DW411" s="84"/>
      <c r="DX411" s="84"/>
      <c r="DY411" s="84"/>
      <c r="DZ411" s="84"/>
      <c r="EA411" s="84"/>
      <c r="EB411" s="84"/>
      <c r="EC411" s="84"/>
    </row>
    <row r="412" spans="1:133" s="7" customFormat="1" ht="17.25" customHeight="1">
      <c r="A412" s="108">
        <f t="shared" si="81"/>
        <v>371</v>
      </c>
      <c r="B412" s="176" t="s">
        <v>1966</v>
      </c>
      <c r="C412" s="110" t="s">
        <v>1967</v>
      </c>
      <c r="D412" s="104">
        <v>5200</v>
      </c>
      <c r="E412" s="105">
        <v>0</v>
      </c>
      <c r="F412" s="105">
        <f t="shared" si="78"/>
        <v>5200</v>
      </c>
      <c r="G412" s="112" t="s">
        <v>1979</v>
      </c>
      <c r="H412" s="110" t="s">
        <v>1961</v>
      </c>
      <c r="I412" s="106">
        <v>2050</v>
      </c>
      <c r="J412" s="106">
        <v>0</v>
      </c>
      <c r="K412" s="106">
        <f t="shared" si="79"/>
        <v>2050</v>
      </c>
      <c r="L412" s="129"/>
      <c r="M412" s="129"/>
      <c r="N412" s="130">
        <v>2050</v>
      </c>
      <c r="O412" s="131">
        <v>0</v>
      </c>
      <c r="P412" s="132">
        <f t="shared" si="80"/>
        <v>2050</v>
      </c>
      <c r="Q412" s="84"/>
      <c r="R412" s="84"/>
      <c r="S412" s="84"/>
      <c r="T412" s="84"/>
      <c r="U412" s="84"/>
      <c r="V412" s="84"/>
      <c r="W412" s="84"/>
      <c r="X412" s="84"/>
      <c r="Y412" s="84"/>
      <c r="Z412" s="84"/>
      <c r="AA412" s="84"/>
      <c r="AB412" s="84"/>
      <c r="AC412" s="84"/>
      <c r="AD412" s="84"/>
      <c r="AE412" s="84"/>
      <c r="AF412" s="84"/>
      <c r="AG412" s="84"/>
      <c r="AH412" s="84"/>
      <c r="AI412" s="84"/>
      <c r="AJ412" s="84"/>
      <c r="AK412" s="84"/>
      <c r="AL412" s="84"/>
      <c r="AM412" s="84"/>
      <c r="AN412" s="84"/>
      <c r="AO412" s="84"/>
      <c r="AP412" s="84"/>
      <c r="AQ412" s="84"/>
      <c r="AR412" s="84"/>
      <c r="AS412" s="84"/>
      <c r="AT412" s="84"/>
      <c r="AU412" s="84"/>
      <c r="AV412" s="84"/>
      <c r="AW412" s="84"/>
      <c r="AX412" s="84"/>
      <c r="AY412" s="84"/>
      <c r="AZ412" s="84"/>
      <c r="BA412" s="84"/>
      <c r="BB412" s="84"/>
      <c r="BC412" s="84"/>
      <c r="BD412" s="84"/>
      <c r="BE412" s="84"/>
      <c r="BF412" s="84"/>
      <c r="BG412" s="84"/>
      <c r="BH412" s="84"/>
      <c r="BI412" s="84"/>
      <c r="BJ412" s="84"/>
      <c r="BK412" s="84"/>
      <c r="BL412" s="84"/>
      <c r="BM412" s="84"/>
      <c r="BN412" s="84"/>
      <c r="BO412" s="84"/>
      <c r="BP412" s="84"/>
      <c r="BQ412" s="84"/>
      <c r="BR412" s="84"/>
      <c r="BS412" s="84"/>
      <c r="BT412" s="84"/>
      <c r="BU412" s="84"/>
      <c r="BV412" s="84"/>
      <c r="BW412" s="84"/>
      <c r="BX412" s="84"/>
      <c r="BY412" s="84"/>
      <c r="BZ412" s="84"/>
      <c r="CA412" s="84"/>
      <c r="CB412" s="84"/>
      <c r="CC412" s="84"/>
      <c r="CD412" s="84"/>
      <c r="CE412" s="84"/>
      <c r="CF412" s="84"/>
      <c r="CG412" s="84"/>
      <c r="CH412" s="84"/>
      <c r="CI412" s="84"/>
      <c r="CJ412" s="84"/>
      <c r="CK412" s="84"/>
      <c r="CL412" s="84"/>
      <c r="CM412" s="84"/>
      <c r="CN412" s="84"/>
      <c r="CO412" s="84"/>
      <c r="CP412" s="84"/>
      <c r="CQ412" s="84"/>
      <c r="CR412" s="84"/>
      <c r="CS412" s="84"/>
      <c r="CT412" s="84"/>
      <c r="CU412" s="84"/>
      <c r="CV412" s="84"/>
      <c r="CW412" s="84"/>
      <c r="CX412" s="84"/>
      <c r="CY412" s="84"/>
      <c r="CZ412" s="84"/>
      <c r="DA412" s="84"/>
      <c r="DB412" s="84"/>
      <c r="DC412" s="84"/>
      <c r="DD412" s="84"/>
      <c r="DE412" s="84"/>
      <c r="DF412" s="84"/>
      <c r="DG412" s="84"/>
      <c r="DH412" s="84"/>
      <c r="DI412" s="84"/>
      <c r="DJ412" s="84"/>
      <c r="DK412" s="84"/>
      <c r="DL412" s="84"/>
      <c r="DM412" s="84"/>
      <c r="DN412" s="84"/>
      <c r="DO412" s="84"/>
      <c r="DP412" s="84"/>
      <c r="DQ412" s="84"/>
      <c r="DR412" s="84"/>
      <c r="DS412" s="84"/>
      <c r="DT412" s="84"/>
      <c r="DU412" s="84"/>
      <c r="DV412" s="84"/>
      <c r="DW412" s="84"/>
      <c r="DX412" s="84"/>
      <c r="DY412" s="84"/>
      <c r="DZ412" s="84"/>
      <c r="EA412" s="84"/>
      <c r="EB412" s="84"/>
      <c r="EC412" s="84"/>
    </row>
    <row r="413" spans="1:133" s="7" customFormat="1" ht="15.75" customHeight="1">
      <c r="A413" s="108">
        <f t="shared" si="81"/>
        <v>372</v>
      </c>
      <c r="B413" s="112" t="s">
        <v>1969</v>
      </c>
      <c r="C413" s="189" t="s">
        <v>1970</v>
      </c>
      <c r="D413" s="186">
        <v>2400</v>
      </c>
      <c r="E413" s="105">
        <v>0</v>
      </c>
      <c r="F413" s="105">
        <f t="shared" si="78"/>
        <v>2400</v>
      </c>
      <c r="G413" s="112" t="s">
        <v>1982</v>
      </c>
      <c r="H413" s="189" t="s">
        <v>1983</v>
      </c>
      <c r="I413" s="106">
        <v>3450</v>
      </c>
      <c r="J413" s="106">
        <v>0</v>
      </c>
      <c r="K413" s="106">
        <f t="shared" si="79"/>
        <v>3450</v>
      </c>
      <c r="L413" s="129"/>
      <c r="M413" s="129"/>
      <c r="N413" s="130">
        <v>3450</v>
      </c>
      <c r="O413" s="131">
        <v>0</v>
      </c>
      <c r="P413" s="132">
        <f t="shared" si="80"/>
        <v>3450</v>
      </c>
      <c r="Q413" s="84"/>
      <c r="R413" s="84"/>
      <c r="S413" s="84"/>
      <c r="T413" s="84"/>
      <c r="U413" s="84"/>
      <c r="V413" s="84"/>
      <c r="W413" s="84"/>
      <c r="X413" s="84"/>
      <c r="Y413" s="84"/>
      <c r="Z413" s="84"/>
      <c r="AA413" s="84"/>
      <c r="AB413" s="84"/>
      <c r="AC413" s="84"/>
      <c r="AD413" s="84"/>
      <c r="AE413" s="84"/>
      <c r="AF413" s="84"/>
      <c r="AG413" s="84"/>
      <c r="AH413" s="84"/>
      <c r="AI413" s="84"/>
      <c r="AJ413" s="84"/>
      <c r="AK413" s="84"/>
      <c r="AL413" s="84"/>
      <c r="AM413" s="84"/>
      <c r="AN413" s="84"/>
      <c r="AO413" s="84"/>
      <c r="AP413" s="84"/>
      <c r="AQ413" s="84"/>
      <c r="AR413" s="84"/>
      <c r="AS413" s="84"/>
      <c r="AT413" s="84"/>
      <c r="AU413" s="84"/>
      <c r="AV413" s="84"/>
      <c r="AW413" s="84"/>
      <c r="AX413" s="84"/>
      <c r="AY413" s="84"/>
      <c r="AZ413" s="84"/>
      <c r="BA413" s="84"/>
      <c r="BB413" s="84"/>
      <c r="BC413" s="84"/>
      <c r="BD413" s="84"/>
      <c r="BE413" s="84"/>
      <c r="BF413" s="84"/>
      <c r="BG413" s="84"/>
      <c r="BH413" s="84"/>
      <c r="BI413" s="84"/>
      <c r="BJ413" s="84"/>
      <c r="BK413" s="84"/>
      <c r="BL413" s="84"/>
      <c r="BM413" s="84"/>
      <c r="BN413" s="84"/>
      <c r="BO413" s="84"/>
      <c r="BP413" s="84"/>
      <c r="BQ413" s="84"/>
      <c r="BR413" s="84"/>
      <c r="BS413" s="84"/>
      <c r="BT413" s="84"/>
      <c r="BU413" s="84"/>
      <c r="BV413" s="84"/>
      <c r="BW413" s="84"/>
      <c r="BX413" s="84"/>
      <c r="BY413" s="84"/>
      <c r="BZ413" s="84"/>
      <c r="CA413" s="84"/>
      <c r="CB413" s="84"/>
      <c r="CC413" s="84"/>
      <c r="CD413" s="84"/>
      <c r="CE413" s="84"/>
      <c r="CF413" s="84"/>
      <c r="CG413" s="84"/>
      <c r="CH413" s="84"/>
      <c r="CI413" s="84"/>
      <c r="CJ413" s="84"/>
      <c r="CK413" s="84"/>
      <c r="CL413" s="84"/>
      <c r="CM413" s="84"/>
      <c r="CN413" s="84"/>
      <c r="CO413" s="84"/>
      <c r="CP413" s="84"/>
      <c r="CQ413" s="84"/>
      <c r="CR413" s="84"/>
      <c r="CS413" s="84"/>
      <c r="CT413" s="84"/>
      <c r="CU413" s="84"/>
      <c r="CV413" s="84"/>
      <c r="CW413" s="84"/>
      <c r="CX413" s="84"/>
      <c r="CY413" s="84"/>
      <c r="CZ413" s="84"/>
      <c r="DA413" s="84"/>
      <c r="DB413" s="84"/>
      <c r="DC413" s="84"/>
      <c r="DD413" s="84"/>
      <c r="DE413" s="84"/>
      <c r="DF413" s="84"/>
      <c r="DG413" s="84"/>
      <c r="DH413" s="84"/>
      <c r="DI413" s="84"/>
      <c r="DJ413" s="84"/>
      <c r="DK413" s="84"/>
      <c r="DL413" s="84"/>
      <c r="DM413" s="84"/>
      <c r="DN413" s="84"/>
      <c r="DO413" s="84"/>
      <c r="DP413" s="84"/>
      <c r="DQ413" s="84"/>
      <c r="DR413" s="84"/>
      <c r="DS413" s="84"/>
      <c r="DT413" s="84"/>
      <c r="DU413" s="84"/>
      <c r="DV413" s="84"/>
      <c r="DW413" s="84"/>
      <c r="DX413" s="84"/>
      <c r="DY413" s="84"/>
      <c r="DZ413" s="84"/>
      <c r="EA413" s="84"/>
      <c r="EB413" s="84"/>
      <c r="EC413" s="84"/>
    </row>
    <row r="414" spans="1:133" s="7" customFormat="1">
      <c r="A414" s="108">
        <f t="shared" si="81"/>
        <v>373</v>
      </c>
      <c r="B414" s="176" t="s">
        <v>1972</v>
      </c>
      <c r="C414" s="189" t="s">
        <v>1973</v>
      </c>
      <c r="D414" s="186">
        <v>2300</v>
      </c>
      <c r="E414" s="105">
        <v>0</v>
      </c>
      <c r="F414" s="105">
        <f t="shared" si="78"/>
        <v>2300</v>
      </c>
      <c r="G414" s="112" t="s">
        <v>1986</v>
      </c>
      <c r="H414" s="189" t="s">
        <v>1987</v>
      </c>
      <c r="I414" s="106">
        <v>5200</v>
      </c>
      <c r="J414" s="106">
        <v>0</v>
      </c>
      <c r="K414" s="106">
        <f t="shared" si="79"/>
        <v>5200</v>
      </c>
      <c r="L414" s="129"/>
      <c r="M414" s="129"/>
      <c r="N414" s="130">
        <v>5200</v>
      </c>
      <c r="O414" s="131">
        <v>0</v>
      </c>
      <c r="P414" s="132">
        <f t="shared" si="80"/>
        <v>5200</v>
      </c>
      <c r="Q414" s="84"/>
      <c r="R414" s="84"/>
      <c r="S414" s="84"/>
      <c r="T414" s="84"/>
      <c r="U414" s="84"/>
      <c r="V414" s="84"/>
      <c r="W414" s="84"/>
      <c r="X414" s="84"/>
      <c r="Y414" s="84"/>
      <c r="Z414" s="84"/>
      <c r="AA414" s="84"/>
      <c r="AB414" s="84"/>
      <c r="AC414" s="84"/>
      <c r="AD414" s="84"/>
      <c r="AE414" s="84"/>
      <c r="AF414" s="84"/>
      <c r="AG414" s="84"/>
      <c r="AH414" s="84"/>
      <c r="AI414" s="84"/>
      <c r="AJ414" s="84"/>
      <c r="AK414" s="84"/>
      <c r="AL414" s="84"/>
      <c r="AM414" s="84"/>
      <c r="AN414" s="84"/>
      <c r="AO414" s="84"/>
      <c r="AP414" s="84"/>
      <c r="AQ414" s="84"/>
      <c r="AR414" s="84"/>
      <c r="AS414" s="84"/>
      <c r="AT414" s="84"/>
      <c r="AU414" s="84"/>
      <c r="AV414" s="84"/>
      <c r="AW414" s="84"/>
      <c r="AX414" s="84"/>
      <c r="AY414" s="84"/>
      <c r="AZ414" s="84"/>
      <c r="BA414" s="84"/>
      <c r="BB414" s="84"/>
      <c r="BC414" s="84"/>
      <c r="BD414" s="84"/>
      <c r="BE414" s="84"/>
      <c r="BF414" s="84"/>
      <c r="BG414" s="84"/>
      <c r="BH414" s="84"/>
      <c r="BI414" s="84"/>
      <c r="BJ414" s="84"/>
      <c r="BK414" s="84"/>
      <c r="BL414" s="84"/>
      <c r="BM414" s="84"/>
      <c r="BN414" s="84"/>
      <c r="BO414" s="84"/>
      <c r="BP414" s="84"/>
      <c r="BQ414" s="84"/>
      <c r="BR414" s="84"/>
      <c r="BS414" s="84"/>
      <c r="BT414" s="84"/>
      <c r="BU414" s="84"/>
      <c r="BV414" s="84"/>
      <c r="BW414" s="84"/>
      <c r="BX414" s="84"/>
      <c r="BY414" s="84"/>
      <c r="BZ414" s="84"/>
      <c r="CA414" s="84"/>
      <c r="CB414" s="84"/>
      <c r="CC414" s="84"/>
      <c r="CD414" s="84"/>
      <c r="CE414" s="84"/>
      <c r="CF414" s="84"/>
      <c r="CG414" s="84"/>
      <c r="CH414" s="84"/>
      <c r="CI414" s="84"/>
      <c r="CJ414" s="84"/>
      <c r="CK414" s="84"/>
      <c r="CL414" s="84"/>
      <c r="CM414" s="84"/>
      <c r="CN414" s="84"/>
      <c r="CO414" s="84"/>
      <c r="CP414" s="84"/>
      <c r="CQ414" s="84"/>
      <c r="CR414" s="84"/>
      <c r="CS414" s="84"/>
      <c r="CT414" s="84"/>
      <c r="CU414" s="84"/>
      <c r="CV414" s="84"/>
      <c r="CW414" s="84"/>
      <c r="CX414" s="84"/>
      <c r="CY414" s="84"/>
      <c r="CZ414" s="84"/>
      <c r="DA414" s="84"/>
      <c r="DB414" s="84"/>
      <c r="DC414" s="84"/>
      <c r="DD414" s="84"/>
      <c r="DE414" s="84"/>
      <c r="DF414" s="84"/>
      <c r="DG414" s="84"/>
      <c r="DH414" s="84"/>
      <c r="DI414" s="84"/>
      <c r="DJ414" s="84"/>
      <c r="DK414" s="84"/>
      <c r="DL414" s="84"/>
      <c r="DM414" s="84"/>
      <c r="DN414" s="84"/>
      <c r="DO414" s="84"/>
      <c r="DP414" s="84"/>
      <c r="DQ414" s="84"/>
      <c r="DR414" s="84"/>
      <c r="DS414" s="84"/>
      <c r="DT414" s="84"/>
      <c r="DU414" s="84"/>
      <c r="DV414" s="84"/>
      <c r="DW414" s="84"/>
      <c r="DX414" s="84"/>
      <c r="DY414" s="84"/>
      <c r="DZ414" s="84"/>
      <c r="EA414" s="84"/>
      <c r="EB414" s="84"/>
      <c r="EC414" s="84"/>
    </row>
    <row r="415" spans="1:133" s="7" customFormat="1">
      <c r="A415" s="108">
        <f t="shared" si="81"/>
        <v>374</v>
      </c>
      <c r="B415" s="176"/>
      <c r="C415" s="189"/>
      <c r="D415" s="186"/>
      <c r="E415" s="105"/>
      <c r="F415" s="105"/>
      <c r="G415" s="112" t="s">
        <v>1990</v>
      </c>
      <c r="H415" s="189" t="s">
        <v>1991</v>
      </c>
      <c r="I415" s="106">
        <v>2700</v>
      </c>
      <c r="J415" s="106">
        <v>0</v>
      </c>
      <c r="K415" s="106">
        <f t="shared" si="79"/>
        <v>2700</v>
      </c>
      <c r="L415" s="129"/>
      <c r="M415" s="129"/>
      <c r="N415" s="130">
        <v>2700</v>
      </c>
      <c r="O415" s="131">
        <v>0</v>
      </c>
      <c r="P415" s="132">
        <f t="shared" si="80"/>
        <v>2700</v>
      </c>
      <c r="Q415" s="84"/>
      <c r="R415" s="84"/>
      <c r="S415" s="84"/>
      <c r="T415" s="84"/>
      <c r="U415" s="84"/>
      <c r="V415" s="84"/>
      <c r="W415" s="84"/>
      <c r="X415" s="84"/>
      <c r="Y415" s="84"/>
      <c r="Z415" s="84"/>
      <c r="AA415" s="84"/>
      <c r="AB415" s="84"/>
      <c r="AC415" s="84"/>
      <c r="AD415" s="84"/>
      <c r="AE415" s="84"/>
      <c r="AF415" s="84"/>
      <c r="AG415" s="84"/>
      <c r="AH415" s="84"/>
      <c r="AI415" s="84"/>
      <c r="AJ415" s="84"/>
      <c r="AK415" s="84"/>
      <c r="AL415" s="84"/>
      <c r="AM415" s="84"/>
      <c r="AN415" s="84"/>
      <c r="AO415" s="84"/>
      <c r="AP415" s="84"/>
      <c r="AQ415" s="84"/>
      <c r="AR415" s="84"/>
      <c r="AS415" s="84"/>
      <c r="AT415" s="84"/>
      <c r="AU415" s="84"/>
      <c r="AV415" s="84"/>
      <c r="AW415" s="84"/>
      <c r="AX415" s="84"/>
      <c r="AY415" s="84"/>
      <c r="AZ415" s="84"/>
      <c r="BA415" s="84"/>
      <c r="BB415" s="84"/>
      <c r="BC415" s="84"/>
      <c r="BD415" s="84"/>
      <c r="BE415" s="84"/>
      <c r="BF415" s="84"/>
      <c r="BG415" s="84"/>
      <c r="BH415" s="84"/>
      <c r="BI415" s="84"/>
      <c r="BJ415" s="84"/>
      <c r="BK415" s="84"/>
      <c r="BL415" s="84"/>
      <c r="BM415" s="84"/>
      <c r="BN415" s="84"/>
      <c r="BO415" s="84"/>
      <c r="BP415" s="84"/>
      <c r="BQ415" s="84"/>
      <c r="BR415" s="84"/>
      <c r="BS415" s="84"/>
      <c r="BT415" s="84"/>
      <c r="BU415" s="84"/>
      <c r="BV415" s="84"/>
      <c r="BW415" s="84"/>
      <c r="BX415" s="84"/>
      <c r="BY415" s="84"/>
      <c r="BZ415" s="84"/>
      <c r="CA415" s="84"/>
      <c r="CB415" s="84"/>
      <c r="CC415" s="84"/>
      <c r="CD415" s="84"/>
      <c r="CE415" s="84"/>
      <c r="CF415" s="84"/>
      <c r="CG415" s="84"/>
      <c r="CH415" s="84"/>
      <c r="CI415" s="84"/>
      <c r="CJ415" s="84"/>
      <c r="CK415" s="84"/>
      <c r="CL415" s="84"/>
      <c r="CM415" s="84"/>
      <c r="CN415" s="84"/>
      <c r="CO415" s="84"/>
      <c r="CP415" s="84"/>
      <c r="CQ415" s="84"/>
      <c r="CR415" s="84"/>
      <c r="CS415" s="84"/>
      <c r="CT415" s="84"/>
      <c r="CU415" s="84"/>
      <c r="CV415" s="84"/>
      <c r="CW415" s="84"/>
      <c r="CX415" s="84"/>
      <c r="CY415" s="84"/>
      <c r="CZ415" s="84"/>
      <c r="DA415" s="84"/>
      <c r="DB415" s="84"/>
      <c r="DC415" s="84"/>
      <c r="DD415" s="84"/>
      <c r="DE415" s="84"/>
      <c r="DF415" s="84"/>
      <c r="DG415" s="84"/>
      <c r="DH415" s="84"/>
      <c r="DI415" s="84"/>
      <c r="DJ415" s="84"/>
      <c r="DK415" s="84"/>
      <c r="DL415" s="84"/>
      <c r="DM415" s="84"/>
      <c r="DN415" s="84"/>
      <c r="DO415" s="84"/>
      <c r="DP415" s="84"/>
      <c r="DQ415" s="84"/>
      <c r="DR415" s="84"/>
      <c r="DS415" s="84"/>
      <c r="DT415" s="84"/>
      <c r="DU415" s="84"/>
      <c r="DV415" s="84"/>
      <c r="DW415" s="84"/>
      <c r="DX415" s="84"/>
      <c r="DY415" s="84"/>
      <c r="DZ415" s="84"/>
      <c r="EA415" s="84"/>
      <c r="EB415" s="84"/>
      <c r="EC415" s="84"/>
    </row>
    <row r="416" spans="1:133" s="7" customFormat="1">
      <c r="A416" s="108">
        <f t="shared" si="81"/>
        <v>375</v>
      </c>
      <c r="B416" s="112" t="s">
        <v>1977</v>
      </c>
      <c r="C416" s="189" t="s">
        <v>1978</v>
      </c>
      <c r="D416" s="186">
        <v>2300</v>
      </c>
      <c r="E416" s="105">
        <v>0</v>
      </c>
      <c r="F416" s="105">
        <f t="shared" si="78"/>
        <v>2300</v>
      </c>
      <c r="G416" s="112" t="s">
        <v>1994</v>
      </c>
      <c r="H416" s="189" t="s">
        <v>1970</v>
      </c>
      <c r="I416" s="106">
        <v>2400</v>
      </c>
      <c r="J416" s="106">
        <v>0</v>
      </c>
      <c r="K416" s="106">
        <f t="shared" si="79"/>
        <v>2400</v>
      </c>
      <c r="L416" s="129"/>
      <c r="M416" s="129"/>
      <c r="N416" s="130">
        <v>2400</v>
      </c>
      <c r="O416" s="131">
        <v>0</v>
      </c>
      <c r="P416" s="132">
        <f t="shared" si="80"/>
        <v>2400</v>
      </c>
      <c r="Q416" s="84"/>
      <c r="R416" s="84"/>
      <c r="S416" s="84"/>
      <c r="T416" s="84"/>
      <c r="U416" s="84"/>
      <c r="V416" s="84"/>
      <c r="W416" s="84"/>
      <c r="X416" s="84"/>
      <c r="Y416" s="84"/>
      <c r="Z416" s="84"/>
      <c r="AA416" s="84"/>
      <c r="AB416" s="84"/>
      <c r="AC416" s="84"/>
      <c r="AD416" s="84"/>
      <c r="AE416" s="84"/>
      <c r="AF416" s="84"/>
      <c r="AG416" s="84"/>
      <c r="AH416" s="84"/>
      <c r="AI416" s="84"/>
      <c r="AJ416" s="84"/>
      <c r="AK416" s="84"/>
      <c r="AL416" s="84"/>
      <c r="AM416" s="84"/>
      <c r="AN416" s="84"/>
      <c r="AO416" s="84"/>
      <c r="AP416" s="84"/>
      <c r="AQ416" s="84"/>
      <c r="AR416" s="84"/>
      <c r="AS416" s="84"/>
      <c r="AT416" s="84"/>
      <c r="AU416" s="84"/>
      <c r="AV416" s="84"/>
      <c r="AW416" s="84"/>
      <c r="AX416" s="84"/>
      <c r="AY416" s="84"/>
      <c r="AZ416" s="84"/>
      <c r="BA416" s="84"/>
      <c r="BB416" s="84"/>
      <c r="BC416" s="84"/>
      <c r="BD416" s="84"/>
      <c r="BE416" s="84"/>
      <c r="BF416" s="84"/>
      <c r="BG416" s="84"/>
      <c r="BH416" s="84"/>
      <c r="BI416" s="84"/>
      <c r="BJ416" s="84"/>
      <c r="BK416" s="84"/>
      <c r="BL416" s="84"/>
      <c r="BM416" s="84"/>
      <c r="BN416" s="84"/>
      <c r="BO416" s="84"/>
      <c r="BP416" s="84"/>
      <c r="BQ416" s="84"/>
      <c r="BR416" s="84"/>
      <c r="BS416" s="84"/>
      <c r="BT416" s="84"/>
      <c r="BU416" s="84"/>
      <c r="BV416" s="84"/>
      <c r="BW416" s="84"/>
      <c r="BX416" s="84"/>
      <c r="BY416" s="84"/>
      <c r="BZ416" s="84"/>
      <c r="CA416" s="84"/>
      <c r="CB416" s="84"/>
      <c r="CC416" s="84"/>
      <c r="CD416" s="84"/>
      <c r="CE416" s="84"/>
      <c r="CF416" s="84"/>
      <c r="CG416" s="84"/>
      <c r="CH416" s="84"/>
      <c r="CI416" s="84"/>
      <c r="CJ416" s="84"/>
      <c r="CK416" s="84"/>
      <c r="CL416" s="84"/>
      <c r="CM416" s="84"/>
      <c r="CN416" s="84"/>
      <c r="CO416" s="84"/>
      <c r="CP416" s="84"/>
      <c r="CQ416" s="84"/>
      <c r="CR416" s="84"/>
      <c r="CS416" s="84"/>
      <c r="CT416" s="84"/>
      <c r="CU416" s="84"/>
      <c r="CV416" s="84"/>
      <c r="CW416" s="84"/>
      <c r="CX416" s="84"/>
      <c r="CY416" s="84"/>
      <c r="CZ416" s="84"/>
      <c r="DA416" s="84"/>
      <c r="DB416" s="84"/>
      <c r="DC416" s="84"/>
      <c r="DD416" s="84"/>
      <c r="DE416" s="84"/>
      <c r="DF416" s="84"/>
      <c r="DG416" s="84"/>
      <c r="DH416" s="84"/>
      <c r="DI416" s="84"/>
      <c r="DJ416" s="84"/>
      <c r="DK416" s="84"/>
      <c r="DL416" s="84"/>
      <c r="DM416" s="84"/>
      <c r="DN416" s="84"/>
      <c r="DO416" s="84"/>
      <c r="DP416" s="84"/>
      <c r="DQ416" s="84"/>
      <c r="DR416" s="84"/>
      <c r="DS416" s="84"/>
      <c r="DT416" s="84"/>
      <c r="DU416" s="84"/>
      <c r="DV416" s="84"/>
      <c r="DW416" s="84"/>
      <c r="DX416" s="84"/>
      <c r="DY416" s="84"/>
      <c r="DZ416" s="84"/>
      <c r="EA416" s="84"/>
      <c r="EB416" s="84"/>
      <c r="EC416" s="84"/>
    </row>
    <row r="417" spans="1:133" s="7" customFormat="1">
      <c r="A417" s="108">
        <f t="shared" si="81"/>
        <v>376</v>
      </c>
      <c r="B417" s="112" t="s">
        <v>1980</v>
      </c>
      <c r="C417" s="189" t="s">
        <v>1981</v>
      </c>
      <c r="D417" s="186">
        <v>2300</v>
      </c>
      <c r="E417" s="105">
        <v>0</v>
      </c>
      <c r="F417" s="105">
        <f t="shared" si="78"/>
        <v>2300</v>
      </c>
      <c r="G417" s="112" t="s">
        <v>1997</v>
      </c>
      <c r="H417" s="189" t="s">
        <v>1973</v>
      </c>
      <c r="I417" s="106">
        <v>2300</v>
      </c>
      <c r="J417" s="106">
        <v>0</v>
      </c>
      <c r="K417" s="106">
        <f t="shared" si="79"/>
        <v>2300</v>
      </c>
      <c r="L417" s="129"/>
      <c r="M417" s="129"/>
      <c r="N417" s="130">
        <v>2300</v>
      </c>
      <c r="O417" s="131">
        <v>0</v>
      </c>
      <c r="P417" s="132">
        <f t="shared" si="80"/>
        <v>2300</v>
      </c>
      <c r="Q417" s="84"/>
      <c r="R417" s="84"/>
      <c r="S417" s="84"/>
      <c r="T417" s="84"/>
      <c r="U417" s="84"/>
      <c r="V417" s="84"/>
      <c r="W417" s="84"/>
      <c r="X417" s="84"/>
      <c r="Y417" s="84"/>
      <c r="Z417" s="84"/>
      <c r="AA417" s="84"/>
      <c r="AB417" s="84"/>
      <c r="AC417" s="84"/>
      <c r="AD417" s="84"/>
      <c r="AE417" s="84"/>
      <c r="AF417" s="84"/>
      <c r="AG417" s="84"/>
      <c r="AH417" s="84"/>
      <c r="AI417" s="84"/>
      <c r="AJ417" s="84"/>
      <c r="AK417" s="84"/>
      <c r="AL417" s="84"/>
      <c r="AM417" s="84"/>
      <c r="AN417" s="84"/>
      <c r="AO417" s="84"/>
      <c r="AP417" s="84"/>
      <c r="AQ417" s="84"/>
      <c r="AR417" s="84"/>
      <c r="AS417" s="84"/>
      <c r="AT417" s="84"/>
      <c r="AU417" s="84"/>
      <c r="AV417" s="84"/>
      <c r="AW417" s="84"/>
      <c r="AX417" s="84"/>
      <c r="AY417" s="84"/>
      <c r="AZ417" s="84"/>
      <c r="BA417" s="84"/>
      <c r="BB417" s="84"/>
      <c r="BC417" s="84"/>
      <c r="BD417" s="84"/>
      <c r="BE417" s="84"/>
      <c r="BF417" s="84"/>
      <c r="BG417" s="84"/>
      <c r="BH417" s="84"/>
      <c r="BI417" s="84"/>
      <c r="BJ417" s="84"/>
      <c r="BK417" s="84"/>
      <c r="BL417" s="84"/>
      <c r="BM417" s="84"/>
      <c r="BN417" s="84"/>
      <c r="BO417" s="84"/>
      <c r="BP417" s="84"/>
      <c r="BQ417" s="84"/>
      <c r="BR417" s="84"/>
      <c r="BS417" s="84"/>
      <c r="BT417" s="84"/>
      <c r="BU417" s="84"/>
      <c r="BV417" s="84"/>
      <c r="BW417" s="84"/>
      <c r="BX417" s="84"/>
      <c r="BY417" s="84"/>
      <c r="BZ417" s="84"/>
      <c r="CA417" s="84"/>
      <c r="CB417" s="84"/>
      <c r="CC417" s="84"/>
      <c r="CD417" s="84"/>
      <c r="CE417" s="84"/>
      <c r="CF417" s="84"/>
      <c r="CG417" s="84"/>
      <c r="CH417" s="84"/>
      <c r="CI417" s="84"/>
      <c r="CJ417" s="84"/>
      <c r="CK417" s="84"/>
      <c r="CL417" s="84"/>
      <c r="CM417" s="84"/>
      <c r="CN417" s="84"/>
      <c r="CO417" s="84"/>
      <c r="CP417" s="84"/>
      <c r="CQ417" s="84"/>
      <c r="CR417" s="84"/>
      <c r="CS417" s="84"/>
      <c r="CT417" s="84"/>
      <c r="CU417" s="84"/>
      <c r="CV417" s="84"/>
      <c r="CW417" s="84"/>
      <c r="CX417" s="84"/>
      <c r="CY417" s="84"/>
      <c r="CZ417" s="84"/>
      <c r="DA417" s="84"/>
      <c r="DB417" s="84"/>
      <c r="DC417" s="84"/>
      <c r="DD417" s="84"/>
      <c r="DE417" s="84"/>
      <c r="DF417" s="84"/>
      <c r="DG417" s="84"/>
      <c r="DH417" s="84"/>
      <c r="DI417" s="84"/>
      <c r="DJ417" s="84"/>
      <c r="DK417" s="84"/>
      <c r="DL417" s="84"/>
      <c r="DM417" s="84"/>
      <c r="DN417" s="84"/>
      <c r="DO417" s="84"/>
      <c r="DP417" s="84"/>
      <c r="DQ417" s="84"/>
      <c r="DR417" s="84"/>
      <c r="DS417" s="84"/>
      <c r="DT417" s="84"/>
      <c r="DU417" s="84"/>
      <c r="DV417" s="84"/>
      <c r="DW417" s="84"/>
      <c r="DX417" s="84"/>
      <c r="DY417" s="84"/>
      <c r="DZ417" s="84"/>
      <c r="EA417" s="84"/>
      <c r="EB417" s="84"/>
      <c r="EC417" s="84"/>
    </row>
    <row r="418" spans="1:133" s="7" customFormat="1">
      <c r="A418" s="108">
        <f t="shared" si="81"/>
        <v>377</v>
      </c>
      <c r="B418" s="176" t="s">
        <v>1984</v>
      </c>
      <c r="C418" s="189" t="s">
        <v>1985</v>
      </c>
      <c r="D418" s="186">
        <v>2400</v>
      </c>
      <c r="E418" s="105">
        <v>0</v>
      </c>
      <c r="F418" s="105">
        <f t="shared" si="78"/>
        <v>2400</v>
      </c>
      <c r="G418" s="112" t="s">
        <v>2000</v>
      </c>
      <c r="H418" s="189" t="s">
        <v>1978</v>
      </c>
      <c r="I418" s="106">
        <v>2300</v>
      </c>
      <c r="J418" s="106">
        <v>0</v>
      </c>
      <c r="K418" s="106">
        <f t="shared" si="79"/>
        <v>2300</v>
      </c>
      <c r="L418" s="129"/>
      <c r="M418" s="129"/>
      <c r="N418" s="130">
        <v>2300</v>
      </c>
      <c r="O418" s="131">
        <v>0</v>
      </c>
      <c r="P418" s="132">
        <f t="shared" si="80"/>
        <v>2300</v>
      </c>
      <c r="Q418" s="84"/>
      <c r="R418" s="84"/>
      <c r="S418" s="84"/>
      <c r="T418" s="84"/>
      <c r="U418" s="84"/>
      <c r="V418" s="84"/>
      <c r="W418" s="84"/>
      <c r="X418" s="84"/>
      <c r="Y418" s="84"/>
      <c r="Z418" s="84"/>
      <c r="AA418" s="84"/>
      <c r="AB418" s="84"/>
      <c r="AC418" s="84"/>
      <c r="AD418" s="84"/>
      <c r="AE418" s="84"/>
      <c r="AF418" s="84"/>
      <c r="AG418" s="84"/>
      <c r="AH418" s="84"/>
      <c r="AI418" s="84"/>
      <c r="AJ418" s="84"/>
      <c r="AK418" s="84"/>
      <c r="AL418" s="84"/>
      <c r="AM418" s="84"/>
      <c r="AN418" s="84"/>
      <c r="AO418" s="84"/>
      <c r="AP418" s="84"/>
      <c r="AQ418" s="84"/>
      <c r="AR418" s="84"/>
      <c r="AS418" s="84"/>
      <c r="AT418" s="84"/>
      <c r="AU418" s="84"/>
      <c r="AV418" s="84"/>
      <c r="AW418" s="84"/>
      <c r="AX418" s="84"/>
      <c r="AY418" s="84"/>
      <c r="AZ418" s="84"/>
      <c r="BA418" s="84"/>
      <c r="BB418" s="84"/>
      <c r="BC418" s="84"/>
      <c r="BD418" s="84"/>
      <c r="BE418" s="84"/>
      <c r="BF418" s="84"/>
      <c r="BG418" s="84"/>
      <c r="BH418" s="84"/>
      <c r="BI418" s="84"/>
      <c r="BJ418" s="84"/>
      <c r="BK418" s="84"/>
      <c r="BL418" s="84"/>
      <c r="BM418" s="84"/>
      <c r="BN418" s="84"/>
      <c r="BO418" s="84"/>
      <c r="BP418" s="84"/>
      <c r="BQ418" s="84"/>
      <c r="BR418" s="84"/>
      <c r="BS418" s="84"/>
      <c r="BT418" s="84"/>
      <c r="BU418" s="84"/>
      <c r="BV418" s="84"/>
      <c r="BW418" s="84"/>
      <c r="BX418" s="84"/>
      <c r="BY418" s="84"/>
      <c r="BZ418" s="84"/>
      <c r="CA418" s="84"/>
      <c r="CB418" s="84"/>
      <c r="CC418" s="84"/>
      <c r="CD418" s="84"/>
      <c r="CE418" s="84"/>
      <c r="CF418" s="84"/>
      <c r="CG418" s="84"/>
      <c r="CH418" s="84"/>
      <c r="CI418" s="84"/>
      <c r="CJ418" s="84"/>
      <c r="CK418" s="84"/>
      <c r="CL418" s="84"/>
      <c r="CM418" s="84"/>
      <c r="CN418" s="84"/>
      <c r="CO418" s="84"/>
      <c r="CP418" s="84"/>
      <c r="CQ418" s="84"/>
      <c r="CR418" s="84"/>
      <c r="CS418" s="84"/>
      <c r="CT418" s="84"/>
      <c r="CU418" s="84"/>
      <c r="CV418" s="84"/>
      <c r="CW418" s="84"/>
      <c r="CX418" s="84"/>
      <c r="CY418" s="84"/>
      <c r="CZ418" s="84"/>
      <c r="DA418" s="84"/>
      <c r="DB418" s="84"/>
      <c r="DC418" s="84"/>
      <c r="DD418" s="84"/>
      <c r="DE418" s="84"/>
      <c r="DF418" s="84"/>
      <c r="DG418" s="84"/>
      <c r="DH418" s="84"/>
      <c r="DI418" s="84"/>
      <c r="DJ418" s="84"/>
      <c r="DK418" s="84"/>
      <c r="DL418" s="84"/>
      <c r="DM418" s="84"/>
      <c r="DN418" s="84"/>
      <c r="DO418" s="84"/>
      <c r="DP418" s="84"/>
      <c r="DQ418" s="84"/>
      <c r="DR418" s="84"/>
      <c r="DS418" s="84"/>
      <c r="DT418" s="84"/>
      <c r="DU418" s="84"/>
      <c r="DV418" s="84"/>
      <c r="DW418" s="84"/>
      <c r="DX418" s="84"/>
      <c r="DY418" s="84"/>
      <c r="DZ418" s="84"/>
      <c r="EA418" s="84"/>
      <c r="EB418" s="84"/>
      <c r="EC418" s="84"/>
    </row>
    <row r="419" spans="1:133" s="7" customFormat="1">
      <c r="A419" s="108">
        <f t="shared" si="81"/>
        <v>378</v>
      </c>
      <c r="B419" s="176" t="s">
        <v>1988</v>
      </c>
      <c r="C419" s="189" t="s">
        <v>1989</v>
      </c>
      <c r="D419" s="186">
        <v>2400</v>
      </c>
      <c r="E419" s="105">
        <v>0</v>
      </c>
      <c r="F419" s="105">
        <f t="shared" si="78"/>
        <v>2400</v>
      </c>
      <c r="G419" s="112" t="s">
        <v>2003</v>
      </c>
      <c r="H419" s="189" t="s">
        <v>1981</v>
      </c>
      <c r="I419" s="106">
        <v>2300</v>
      </c>
      <c r="J419" s="106">
        <v>0</v>
      </c>
      <c r="K419" s="106">
        <f t="shared" si="79"/>
        <v>2300</v>
      </c>
      <c r="L419" s="129"/>
      <c r="M419" s="129"/>
      <c r="N419" s="130">
        <v>2300</v>
      </c>
      <c r="O419" s="131">
        <v>0</v>
      </c>
      <c r="P419" s="132">
        <f t="shared" si="80"/>
        <v>2300</v>
      </c>
      <c r="Q419" s="84"/>
      <c r="R419" s="84"/>
      <c r="S419" s="84"/>
      <c r="T419" s="84"/>
      <c r="U419" s="84"/>
      <c r="V419" s="84"/>
      <c r="W419" s="84"/>
      <c r="X419" s="84"/>
      <c r="Y419" s="84"/>
      <c r="Z419" s="84"/>
      <c r="AA419" s="84"/>
      <c r="AB419" s="84"/>
      <c r="AC419" s="84"/>
      <c r="AD419" s="84"/>
      <c r="AE419" s="84"/>
      <c r="AF419" s="84"/>
      <c r="AG419" s="84"/>
      <c r="AH419" s="84"/>
      <c r="AI419" s="84"/>
      <c r="AJ419" s="84"/>
      <c r="AK419" s="84"/>
      <c r="AL419" s="84"/>
      <c r="AM419" s="84"/>
      <c r="AN419" s="84"/>
      <c r="AO419" s="84"/>
      <c r="AP419" s="84"/>
      <c r="AQ419" s="84"/>
      <c r="AR419" s="84"/>
      <c r="AS419" s="84"/>
      <c r="AT419" s="84"/>
      <c r="AU419" s="84"/>
      <c r="AV419" s="84"/>
      <c r="AW419" s="84"/>
      <c r="AX419" s="84"/>
      <c r="AY419" s="84"/>
      <c r="AZ419" s="84"/>
      <c r="BA419" s="84"/>
      <c r="BB419" s="84"/>
      <c r="BC419" s="84"/>
      <c r="BD419" s="84"/>
      <c r="BE419" s="84"/>
      <c r="BF419" s="84"/>
      <c r="BG419" s="84"/>
      <c r="BH419" s="84"/>
      <c r="BI419" s="84"/>
      <c r="BJ419" s="84"/>
      <c r="BK419" s="84"/>
      <c r="BL419" s="84"/>
      <c r="BM419" s="84"/>
      <c r="BN419" s="84"/>
      <c r="BO419" s="84"/>
      <c r="BP419" s="84"/>
      <c r="BQ419" s="84"/>
      <c r="BR419" s="84"/>
      <c r="BS419" s="84"/>
      <c r="BT419" s="84"/>
      <c r="BU419" s="84"/>
      <c r="BV419" s="84"/>
      <c r="BW419" s="84"/>
      <c r="BX419" s="84"/>
      <c r="BY419" s="84"/>
      <c r="BZ419" s="84"/>
      <c r="CA419" s="84"/>
      <c r="CB419" s="84"/>
      <c r="CC419" s="84"/>
      <c r="CD419" s="84"/>
      <c r="CE419" s="84"/>
      <c r="CF419" s="84"/>
      <c r="CG419" s="84"/>
      <c r="CH419" s="84"/>
      <c r="CI419" s="84"/>
      <c r="CJ419" s="84"/>
      <c r="CK419" s="84"/>
      <c r="CL419" s="84"/>
      <c r="CM419" s="84"/>
      <c r="CN419" s="84"/>
      <c r="CO419" s="84"/>
      <c r="CP419" s="84"/>
      <c r="CQ419" s="84"/>
      <c r="CR419" s="84"/>
      <c r="CS419" s="84"/>
      <c r="CT419" s="84"/>
      <c r="CU419" s="84"/>
      <c r="CV419" s="84"/>
      <c r="CW419" s="84"/>
      <c r="CX419" s="84"/>
      <c r="CY419" s="84"/>
      <c r="CZ419" s="84"/>
      <c r="DA419" s="84"/>
      <c r="DB419" s="84"/>
      <c r="DC419" s="84"/>
      <c r="DD419" s="84"/>
      <c r="DE419" s="84"/>
      <c r="DF419" s="84"/>
      <c r="DG419" s="84"/>
      <c r="DH419" s="84"/>
      <c r="DI419" s="84"/>
      <c r="DJ419" s="84"/>
      <c r="DK419" s="84"/>
      <c r="DL419" s="84"/>
      <c r="DM419" s="84"/>
      <c r="DN419" s="84"/>
      <c r="DO419" s="84"/>
      <c r="DP419" s="84"/>
      <c r="DQ419" s="84"/>
      <c r="DR419" s="84"/>
      <c r="DS419" s="84"/>
      <c r="DT419" s="84"/>
      <c r="DU419" s="84"/>
      <c r="DV419" s="84"/>
      <c r="DW419" s="84"/>
      <c r="DX419" s="84"/>
      <c r="DY419" s="84"/>
      <c r="DZ419" s="84"/>
      <c r="EA419" s="84"/>
      <c r="EB419" s="84"/>
      <c r="EC419" s="84"/>
    </row>
    <row r="420" spans="1:133" s="7" customFormat="1">
      <c r="A420" s="108">
        <f t="shared" si="81"/>
        <v>379</v>
      </c>
      <c r="B420" s="176" t="s">
        <v>1992</v>
      </c>
      <c r="C420" s="189" t="s">
        <v>1993</v>
      </c>
      <c r="D420" s="186">
        <v>2400</v>
      </c>
      <c r="E420" s="105">
        <v>0</v>
      </c>
      <c r="F420" s="105">
        <f t="shared" si="78"/>
        <v>2400</v>
      </c>
      <c r="G420" s="112" t="s">
        <v>2006</v>
      </c>
      <c r="H420" s="189" t="s">
        <v>1985</v>
      </c>
      <c r="I420" s="106">
        <v>2400</v>
      </c>
      <c r="J420" s="106">
        <v>0</v>
      </c>
      <c r="K420" s="106">
        <f t="shared" si="79"/>
        <v>2400</v>
      </c>
      <c r="L420" s="129"/>
      <c r="M420" s="129"/>
      <c r="N420" s="130">
        <v>2400</v>
      </c>
      <c r="O420" s="131">
        <v>0</v>
      </c>
      <c r="P420" s="132">
        <f t="shared" si="80"/>
        <v>2400</v>
      </c>
      <c r="Q420" s="84"/>
      <c r="R420" s="84"/>
      <c r="S420" s="84"/>
      <c r="T420" s="84"/>
      <c r="U420" s="84"/>
      <c r="V420" s="84"/>
      <c r="W420" s="84"/>
      <c r="X420" s="84"/>
      <c r="Y420" s="84"/>
      <c r="Z420" s="84"/>
      <c r="AA420" s="84"/>
      <c r="AB420" s="84"/>
      <c r="AC420" s="84"/>
      <c r="AD420" s="84"/>
      <c r="AE420" s="84"/>
      <c r="AF420" s="84"/>
      <c r="AG420" s="84"/>
      <c r="AH420" s="84"/>
      <c r="AI420" s="84"/>
      <c r="AJ420" s="84"/>
      <c r="AK420" s="84"/>
      <c r="AL420" s="84"/>
      <c r="AM420" s="84"/>
      <c r="AN420" s="84"/>
      <c r="AO420" s="84"/>
      <c r="AP420" s="84"/>
      <c r="AQ420" s="84"/>
      <c r="AR420" s="84"/>
      <c r="AS420" s="84"/>
      <c r="AT420" s="84"/>
      <c r="AU420" s="84"/>
      <c r="AV420" s="84"/>
      <c r="AW420" s="84"/>
      <c r="AX420" s="84"/>
      <c r="AY420" s="84"/>
      <c r="AZ420" s="84"/>
      <c r="BA420" s="84"/>
      <c r="BB420" s="84"/>
      <c r="BC420" s="84"/>
      <c r="BD420" s="84"/>
      <c r="BE420" s="84"/>
      <c r="BF420" s="84"/>
      <c r="BG420" s="84"/>
      <c r="BH420" s="84"/>
      <c r="BI420" s="84"/>
      <c r="BJ420" s="84"/>
      <c r="BK420" s="84"/>
      <c r="BL420" s="84"/>
      <c r="BM420" s="84"/>
      <c r="BN420" s="84"/>
      <c r="BO420" s="84"/>
      <c r="BP420" s="84"/>
      <c r="BQ420" s="84"/>
      <c r="BR420" s="84"/>
      <c r="BS420" s="84"/>
      <c r="BT420" s="84"/>
      <c r="BU420" s="84"/>
      <c r="BV420" s="84"/>
      <c r="BW420" s="84"/>
      <c r="BX420" s="84"/>
      <c r="BY420" s="84"/>
      <c r="BZ420" s="84"/>
      <c r="CA420" s="84"/>
      <c r="CB420" s="84"/>
      <c r="CC420" s="84"/>
      <c r="CD420" s="84"/>
      <c r="CE420" s="84"/>
      <c r="CF420" s="84"/>
      <c r="CG420" s="84"/>
      <c r="CH420" s="84"/>
      <c r="CI420" s="84"/>
      <c r="CJ420" s="84"/>
      <c r="CK420" s="84"/>
      <c r="CL420" s="84"/>
      <c r="CM420" s="84"/>
      <c r="CN420" s="84"/>
      <c r="CO420" s="84"/>
      <c r="CP420" s="84"/>
      <c r="CQ420" s="84"/>
      <c r="CR420" s="84"/>
      <c r="CS420" s="84"/>
      <c r="CT420" s="84"/>
      <c r="CU420" s="84"/>
      <c r="CV420" s="84"/>
      <c r="CW420" s="84"/>
      <c r="CX420" s="84"/>
      <c r="CY420" s="84"/>
      <c r="CZ420" s="84"/>
      <c r="DA420" s="84"/>
      <c r="DB420" s="84"/>
      <c r="DC420" s="84"/>
      <c r="DD420" s="84"/>
      <c r="DE420" s="84"/>
      <c r="DF420" s="84"/>
      <c r="DG420" s="84"/>
      <c r="DH420" s="84"/>
      <c r="DI420" s="84"/>
      <c r="DJ420" s="84"/>
      <c r="DK420" s="84"/>
      <c r="DL420" s="84"/>
      <c r="DM420" s="84"/>
      <c r="DN420" s="84"/>
      <c r="DO420" s="84"/>
      <c r="DP420" s="84"/>
      <c r="DQ420" s="84"/>
      <c r="DR420" s="84"/>
      <c r="DS420" s="84"/>
      <c r="DT420" s="84"/>
      <c r="DU420" s="84"/>
      <c r="DV420" s="84"/>
      <c r="DW420" s="84"/>
      <c r="DX420" s="84"/>
      <c r="DY420" s="84"/>
      <c r="DZ420" s="84"/>
      <c r="EA420" s="84"/>
      <c r="EB420" s="84"/>
      <c r="EC420" s="84"/>
    </row>
    <row r="421" spans="1:133" s="7" customFormat="1" ht="17.25" customHeight="1">
      <c r="A421" s="108">
        <f t="shared" si="81"/>
        <v>380</v>
      </c>
      <c r="B421" s="112" t="s">
        <v>1995</v>
      </c>
      <c r="C421" s="189" t="s">
        <v>1996</v>
      </c>
      <c r="D421" s="186">
        <v>3000</v>
      </c>
      <c r="E421" s="105">
        <v>0</v>
      </c>
      <c r="F421" s="105">
        <f t="shared" si="78"/>
        <v>3000</v>
      </c>
      <c r="G421" s="112" t="s">
        <v>2009</v>
      </c>
      <c r="H421" s="189" t="s">
        <v>1989</v>
      </c>
      <c r="I421" s="106">
        <v>2400</v>
      </c>
      <c r="J421" s="106">
        <v>0</v>
      </c>
      <c r="K421" s="106">
        <f t="shared" si="79"/>
        <v>2400</v>
      </c>
      <c r="L421" s="129"/>
      <c r="M421" s="129"/>
      <c r="N421" s="130">
        <v>2400</v>
      </c>
      <c r="O421" s="131">
        <v>0</v>
      </c>
      <c r="P421" s="132">
        <f t="shared" si="80"/>
        <v>2400</v>
      </c>
      <c r="Q421" s="84"/>
      <c r="R421" s="84"/>
      <c r="S421" s="84"/>
      <c r="T421" s="84"/>
      <c r="U421" s="84"/>
      <c r="V421" s="84"/>
      <c r="W421" s="84"/>
      <c r="X421" s="84"/>
      <c r="Y421" s="84"/>
      <c r="Z421" s="84"/>
      <c r="AA421" s="84"/>
      <c r="AB421" s="84"/>
      <c r="AC421" s="84"/>
      <c r="AD421" s="84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  <c r="AT421" s="84"/>
      <c r="AU421" s="84"/>
      <c r="AV421" s="84"/>
      <c r="AW421" s="84"/>
      <c r="AX421" s="84"/>
      <c r="AY421" s="84"/>
      <c r="AZ421" s="84"/>
      <c r="BA421" s="84"/>
      <c r="BB421" s="84"/>
      <c r="BC421" s="84"/>
      <c r="BD421" s="84"/>
      <c r="BE421" s="84"/>
      <c r="BF421" s="84"/>
      <c r="BG421" s="84"/>
      <c r="BH421" s="84"/>
      <c r="BI421" s="84"/>
      <c r="BJ421" s="84"/>
      <c r="BK421" s="84"/>
      <c r="BL421" s="84"/>
      <c r="BM421" s="84"/>
      <c r="BN421" s="84"/>
      <c r="BO421" s="84"/>
      <c r="BP421" s="84"/>
      <c r="BQ421" s="84"/>
      <c r="BR421" s="84"/>
      <c r="BS421" s="84"/>
      <c r="BT421" s="84"/>
      <c r="BU421" s="84"/>
      <c r="BV421" s="84"/>
      <c r="BW421" s="84"/>
      <c r="BX421" s="84"/>
      <c r="BY421" s="84"/>
      <c r="BZ421" s="84"/>
      <c r="CA421" s="84"/>
      <c r="CB421" s="84"/>
      <c r="CC421" s="84"/>
      <c r="CD421" s="84"/>
      <c r="CE421" s="84"/>
      <c r="CF421" s="84"/>
      <c r="CG421" s="84"/>
      <c r="CH421" s="84"/>
      <c r="CI421" s="84"/>
      <c r="CJ421" s="84"/>
      <c r="CK421" s="84"/>
      <c r="CL421" s="84"/>
      <c r="CM421" s="84"/>
      <c r="CN421" s="84"/>
      <c r="CO421" s="84"/>
      <c r="CP421" s="84"/>
      <c r="CQ421" s="84"/>
      <c r="CR421" s="84"/>
      <c r="CS421" s="84"/>
      <c r="CT421" s="84"/>
      <c r="CU421" s="84"/>
      <c r="CV421" s="84"/>
      <c r="CW421" s="84"/>
      <c r="CX421" s="84"/>
      <c r="CY421" s="84"/>
      <c r="CZ421" s="84"/>
      <c r="DA421" s="84"/>
      <c r="DB421" s="84"/>
      <c r="DC421" s="84"/>
      <c r="DD421" s="84"/>
      <c r="DE421" s="84"/>
      <c r="DF421" s="84"/>
      <c r="DG421" s="84"/>
      <c r="DH421" s="84"/>
      <c r="DI421" s="84"/>
      <c r="DJ421" s="84"/>
      <c r="DK421" s="84"/>
      <c r="DL421" s="84"/>
      <c r="DM421" s="84"/>
      <c r="DN421" s="84"/>
      <c r="DO421" s="84"/>
      <c r="DP421" s="84"/>
      <c r="DQ421" s="84"/>
      <c r="DR421" s="84"/>
      <c r="DS421" s="84"/>
      <c r="DT421" s="84"/>
      <c r="DU421" s="84"/>
      <c r="DV421" s="84"/>
      <c r="DW421" s="84"/>
      <c r="DX421" s="84"/>
      <c r="DY421" s="84"/>
      <c r="DZ421" s="84"/>
      <c r="EA421" s="84"/>
      <c r="EB421" s="84"/>
      <c r="EC421" s="84"/>
    </row>
    <row r="422" spans="1:133" s="7" customFormat="1" ht="15" customHeight="1">
      <c r="A422" s="108">
        <f t="shared" si="81"/>
        <v>381</v>
      </c>
      <c r="B422" s="112" t="s">
        <v>1998</v>
      </c>
      <c r="C422" s="189" t="s">
        <v>1999</v>
      </c>
      <c r="D422" s="186">
        <v>2300</v>
      </c>
      <c r="E422" s="105">
        <v>0</v>
      </c>
      <c r="F422" s="105">
        <f t="shared" si="78"/>
        <v>2300</v>
      </c>
      <c r="G422" s="112" t="s">
        <v>2012</v>
      </c>
      <c r="H422" s="189" t="s">
        <v>1993</v>
      </c>
      <c r="I422" s="106">
        <v>2400</v>
      </c>
      <c r="J422" s="106">
        <v>0</v>
      </c>
      <c r="K422" s="106">
        <f t="shared" si="79"/>
        <v>2400</v>
      </c>
      <c r="L422" s="129"/>
      <c r="M422" s="129"/>
      <c r="N422" s="130">
        <v>2400</v>
      </c>
      <c r="O422" s="131">
        <v>0</v>
      </c>
      <c r="P422" s="132">
        <f t="shared" si="80"/>
        <v>2400</v>
      </c>
      <c r="Q422" s="84"/>
      <c r="R422" s="84"/>
      <c r="S422" s="84"/>
      <c r="T422" s="84"/>
      <c r="U422" s="84"/>
      <c r="V422" s="84"/>
      <c r="W422" s="84"/>
      <c r="X422" s="84"/>
      <c r="Y422" s="84"/>
      <c r="Z422" s="84"/>
      <c r="AA422" s="84"/>
      <c r="AB422" s="84"/>
      <c r="AC422" s="84"/>
      <c r="AD422" s="84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  <c r="AT422" s="84"/>
      <c r="AU422" s="84"/>
      <c r="AV422" s="84"/>
      <c r="AW422" s="84"/>
      <c r="AX422" s="84"/>
      <c r="AY422" s="84"/>
      <c r="AZ422" s="84"/>
      <c r="BA422" s="84"/>
      <c r="BB422" s="84"/>
      <c r="BC422" s="84"/>
      <c r="BD422" s="84"/>
      <c r="BE422" s="84"/>
      <c r="BF422" s="84"/>
      <c r="BG422" s="84"/>
      <c r="BH422" s="84"/>
      <c r="BI422" s="84"/>
      <c r="BJ422" s="84"/>
      <c r="BK422" s="84"/>
      <c r="BL422" s="84"/>
      <c r="BM422" s="84"/>
      <c r="BN422" s="84"/>
      <c r="BO422" s="84"/>
      <c r="BP422" s="84"/>
      <c r="BQ422" s="84"/>
      <c r="BR422" s="84"/>
      <c r="BS422" s="84"/>
      <c r="BT422" s="84"/>
      <c r="BU422" s="84"/>
      <c r="BV422" s="84"/>
      <c r="BW422" s="84"/>
      <c r="BX422" s="84"/>
      <c r="BY422" s="84"/>
      <c r="BZ422" s="84"/>
      <c r="CA422" s="84"/>
      <c r="CB422" s="84"/>
      <c r="CC422" s="84"/>
      <c r="CD422" s="84"/>
      <c r="CE422" s="84"/>
      <c r="CF422" s="84"/>
      <c r="CG422" s="84"/>
      <c r="CH422" s="84"/>
      <c r="CI422" s="84"/>
      <c r="CJ422" s="84"/>
      <c r="CK422" s="84"/>
      <c r="CL422" s="84"/>
      <c r="CM422" s="84"/>
      <c r="CN422" s="84"/>
      <c r="CO422" s="84"/>
      <c r="CP422" s="84"/>
      <c r="CQ422" s="84"/>
      <c r="CR422" s="84"/>
      <c r="CS422" s="84"/>
      <c r="CT422" s="84"/>
      <c r="CU422" s="84"/>
      <c r="CV422" s="84"/>
      <c r="CW422" s="84"/>
      <c r="CX422" s="84"/>
      <c r="CY422" s="84"/>
      <c r="CZ422" s="84"/>
      <c r="DA422" s="84"/>
      <c r="DB422" s="84"/>
      <c r="DC422" s="84"/>
      <c r="DD422" s="84"/>
      <c r="DE422" s="84"/>
      <c r="DF422" s="84"/>
      <c r="DG422" s="84"/>
      <c r="DH422" s="84"/>
      <c r="DI422" s="84"/>
      <c r="DJ422" s="84"/>
      <c r="DK422" s="84"/>
      <c r="DL422" s="84"/>
      <c r="DM422" s="84"/>
      <c r="DN422" s="84"/>
      <c r="DO422" s="84"/>
      <c r="DP422" s="84"/>
      <c r="DQ422" s="84"/>
      <c r="DR422" s="84"/>
      <c r="DS422" s="84"/>
      <c r="DT422" s="84"/>
      <c r="DU422" s="84"/>
      <c r="DV422" s="84"/>
      <c r="DW422" s="84"/>
      <c r="DX422" s="84"/>
      <c r="DY422" s="84"/>
      <c r="DZ422" s="84"/>
      <c r="EA422" s="84"/>
      <c r="EB422" s="84"/>
      <c r="EC422" s="84"/>
    </row>
    <row r="423" spans="1:133" s="7" customFormat="1" ht="15.75" customHeight="1">
      <c r="A423" s="108">
        <f t="shared" si="81"/>
        <v>382</v>
      </c>
      <c r="B423" s="112" t="s">
        <v>2001</v>
      </c>
      <c r="C423" s="189" t="s">
        <v>2002</v>
      </c>
      <c r="D423" s="186">
        <v>3000</v>
      </c>
      <c r="E423" s="105">
        <v>0</v>
      </c>
      <c r="F423" s="105">
        <f t="shared" si="78"/>
        <v>3000</v>
      </c>
      <c r="G423" s="112" t="s">
        <v>2015</v>
      </c>
      <c r="H423" s="189" t="s">
        <v>2016</v>
      </c>
      <c r="I423" s="106">
        <v>3000</v>
      </c>
      <c r="J423" s="106">
        <v>0</v>
      </c>
      <c r="K423" s="106">
        <f t="shared" si="79"/>
        <v>3000</v>
      </c>
      <c r="L423" s="129"/>
      <c r="M423" s="129"/>
      <c r="N423" s="130">
        <v>3000</v>
      </c>
      <c r="O423" s="131">
        <v>0</v>
      </c>
      <c r="P423" s="132">
        <f t="shared" si="80"/>
        <v>3000</v>
      </c>
      <c r="Q423" s="84"/>
      <c r="R423" s="84"/>
      <c r="S423" s="84"/>
      <c r="T423" s="84"/>
      <c r="U423" s="84"/>
      <c r="V423" s="84"/>
      <c r="W423" s="84"/>
      <c r="X423" s="84"/>
      <c r="Y423" s="84"/>
      <c r="Z423" s="84"/>
      <c r="AA423" s="84"/>
      <c r="AB423" s="84"/>
      <c r="AC423" s="84"/>
      <c r="AD423" s="84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  <c r="AT423" s="84"/>
      <c r="AU423" s="84"/>
      <c r="AV423" s="84"/>
      <c r="AW423" s="84"/>
      <c r="AX423" s="84"/>
      <c r="AY423" s="84"/>
      <c r="AZ423" s="84"/>
      <c r="BA423" s="84"/>
      <c r="BB423" s="84"/>
      <c r="BC423" s="84"/>
      <c r="BD423" s="84"/>
      <c r="BE423" s="84"/>
      <c r="BF423" s="84"/>
      <c r="BG423" s="84"/>
      <c r="BH423" s="84"/>
      <c r="BI423" s="84"/>
      <c r="BJ423" s="84"/>
      <c r="BK423" s="84"/>
      <c r="BL423" s="84"/>
      <c r="BM423" s="84"/>
      <c r="BN423" s="84"/>
      <c r="BO423" s="84"/>
      <c r="BP423" s="84"/>
      <c r="BQ423" s="84"/>
      <c r="BR423" s="84"/>
      <c r="BS423" s="84"/>
      <c r="BT423" s="84"/>
      <c r="BU423" s="84"/>
      <c r="BV423" s="84"/>
      <c r="BW423" s="84"/>
      <c r="BX423" s="84"/>
      <c r="BY423" s="84"/>
      <c r="BZ423" s="84"/>
      <c r="CA423" s="84"/>
      <c r="CB423" s="84"/>
      <c r="CC423" s="84"/>
      <c r="CD423" s="84"/>
      <c r="CE423" s="84"/>
      <c r="CF423" s="84"/>
      <c r="CG423" s="84"/>
      <c r="CH423" s="84"/>
      <c r="CI423" s="84"/>
      <c r="CJ423" s="84"/>
      <c r="CK423" s="84"/>
      <c r="CL423" s="84"/>
      <c r="CM423" s="84"/>
      <c r="CN423" s="84"/>
      <c r="CO423" s="84"/>
      <c r="CP423" s="84"/>
      <c r="CQ423" s="84"/>
      <c r="CR423" s="84"/>
      <c r="CS423" s="84"/>
      <c r="CT423" s="84"/>
      <c r="CU423" s="84"/>
      <c r="CV423" s="84"/>
      <c r="CW423" s="84"/>
      <c r="CX423" s="84"/>
      <c r="CY423" s="84"/>
      <c r="CZ423" s="84"/>
      <c r="DA423" s="84"/>
      <c r="DB423" s="84"/>
      <c r="DC423" s="84"/>
      <c r="DD423" s="84"/>
      <c r="DE423" s="84"/>
      <c r="DF423" s="84"/>
      <c r="DG423" s="84"/>
      <c r="DH423" s="84"/>
      <c r="DI423" s="84"/>
      <c r="DJ423" s="84"/>
      <c r="DK423" s="84"/>
      <c r="DL423" s="84"/>
      <c r="DM423" s="84"/>
      <c r="DN423" s="84"/>
      <c r="DO423" s="84"/>
      <c r="DP423" s="84"/>
      <c r="DQ423" s="84"/>
      <c r="DR423" s="84"/>
      <c r="DS423" s="84"/>
      <c r="DT423" s="84"/>
      <c r="DU423" s="84"/>
      <c r="DV423" s="84"/>
      <c r="DW423" s="84"/>
      <c r="DX423" s="84"/>
      <c r="DY423" s="84"/>
      <c r="DZ423" s="84"/>
      <c r="EA423" s="84"/>
      <c r="EB423" s="84"/>
      <c r="EC423" s="84"/>
    </row>
    <row r="424" spans="1:133" s="7" customFormat="1" ht="14.25" customHeight="1">
      <c r="A424" s="108">
        <f t="shared" si="81"/>
        <v>383</v>
      </c>
      <c r="B424" s="112" t="s">
        <v>2004</v>
      </c>
      <c r="C424" s="189" t="s">
        <v>2005</v>
      </c>
      <c r="D424" s="186">
        <v>3000</v>
      </c>
      <c r="E424" s="105">
        <v>0</v>
      </c>
      <c r="F424" s="105">
        <f t="shared" si="78"/>
        <v>3000</v>
      </c>
      <c r="G424" s="112" t="s">
        <v>2019</v>
      </c>
      <c r="H424" s="189" t="s">
        <v>2020</v>
      </c>
      <c r="I424" s="106">
        <v>2300</v>
      </c>
      <c r="J424" s="106">
        <v>0</v>
      </c>
      <c r="K424" s="106">
        <f t="shared" si="79"/>
        <v>2300</v>
      </c>
      <c r="L424" s="129"/>
      <c r="M424" s="129"/>
      <c r="N424" s="130">
        <v>2300</v>
      </c>
      <c r="O424" s="131">
        <v>0</v>
      </c>
      <c r="P424" s="132">
        <f t="shared" si="80"/>
        <v>2300</v>
      </c>
      <c r="Q424" s="84"/>
      <c r="R424" s="84"/>
      <c r="S424" s="84"/>
      <c r="T424" s="84"/>
      <c r="U424" s="84"/>
      <c r="V424" s="84"/>
      <c r="W424" s="84"/>
      <c r="X424" s="84"/>
      <c r="Y424" s="84"/>
      <c r="Z424" s="84"/>
      <c r="AA424" s="84"/>
      <c r="AB424" s="84"/>
      <c r="AC424" s="84"/>
      <c r="AD424" s="84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  <c r="AT424" s="84"/>
      <c r="AU424" s="84"/>
      <c r="AV424" s="84"/>
      <c r="AW424" s="84"/>
      <c r="AX424" s="84"/>
      <c r="AY424" s="84"/>
      <c r="AZ424" s="84"/>
      <c r="BA424" s="84"/>
      <c r="BB424" s="84"/>
      <c r="BC424" s="84"/>
      <c r="BD424" s="84"/>
      <c r="BE424" s="84"/>
      <c r="BF424" s="84"/>
      <c r="BG424" s="84"/>
      <c r="BH424" s="84"/>
      <c r="BI424" s="84"/>
      <c r="BJ424" s="84"/>
      <c r="BK424" s="84"/>
      <c r="BL424" s="84"/>
      <c r="BM424" s="84"/>
      <c r="BN424" s="84"/>
      <c r="BO424" s="84"/>
      <c r="BP424" s="84"/>
      <c r="BQ424" s="84"/>
      <c r="BR424" s="84"/>
      <c r="BS424" s="84"/>
      <c r="BT424" s="84"/>
      <c r="BU424" s="84"/>
      <c r="BV424" s="84"/>
      <c r="BW424" s="84"/>
      <c r="BX424" s="84"/>
      <c r="BY424" s="84"/>
      <c r="BZ424" s="84"/>
      <c r="CA424" s="84"/>
      <c r="CB424" s="84"/>
      <c r="CC424" s="84"/>
      <c r="CD424" s="84"/>
      <c r="CE424" s="84"/>
      <c r="CF424" s="84"/>
      <c r="CG424" s="84"/>
      <c r="CH424" s="84"/>
      <c r="CI424" s="84"/>
      <c r="CJ424" s="84"/>
      <c r="CK424" s="84"/>
      <c r="CL424" s="84"/>
      <c r="CM424" s="84"/>
      <c r="CN424" s="84"/>
      <c r="CO424" s="84"/>
      <c r="CP424" s="84"/>
      <c r="CQ424" s="84"/>
      <c r="CR424" s="84"/>
      <c r="CS424" s="84"/>
      <c r="CT424" s="84"/>
      <c r="CU424" s="84"/>
      <c r="CV424" s="84"/>
      <c r="CW424" s="84"/>
      <c r="CX424" s="84"/>
      <c r="CY424" s="84"/>
      <c r="CZ424" s="84"/>
      <c r="DA424" s="84"/>
      <c r="DB424" s="84"/>
      <c r="DC424" s="84"/>
      <c r="DD424" s="84"/>
      <c r="DE424" s="84"/>
      <c r="DF424" s="84"/>
      <c r="DG424" s="84"/>
      <c r="DH424" s="84"/>
      <c r="DI424" s="84"/>
      <c r="DJ424" s="84"/>
      <c r="DK424" s="84"/>
      <c r="DL424" s="84"/>
      <c r="DM424" s="84"/>
      <c r="DN424" s="84"/>
      <c r="DO424" s="84"/>
      <c r="DP424" s="84"/>
      <c r="DQ424" s="84"/>
      <c r="DR424" s="84"/>
      <c r="DS424" s="84"/>
      <c r="DT424" s="84"/>
      <c r="DU424" s="84"/>
      <c r="DV424" s="84"/>
      <c r="DW424" s="84"/>
      <c r="DX424" s="84"/>
      <c r="DY424" s="84"/>
      <c r="DZ424" s="84"/>
      <c r="EA424" s="84"/>
      <c r="EB424" s="84"/>
      <c r="EC424" s="84"/>
    </row>
    <row r="425" spans="1:133" s="7" customFormat="1" ht="16.5" customHeight="1">
      <c r="A425" s="108">
        <f t="shared" si="81"/>
        <v>384</v>
      </c>
      <c r="B425" s="112" t="s">
        <v>2007</v>
      </c>
      <c r="C425" s="189" t="s">
        <v>2008</v>
      </c>
      <c r="D425" s="186">
        <v>2500</v>
      </c>
      <c r="E425" s="105">
        <v>0</v>
      </c>
      <c r="F425" s="105">
        <f t="shared" si="78"/>
        <v>2500</v>
      </c>
      <c r="G425" s="112" t="s">
        <v>2023</v>
      </c>
      <c r="H425" s="189" t="s">
        <v>2024</v>
      </c>
      <c r="I425" s="106">
        <v>3000</v>
      </c>
      <c r="J425" s="106">
        <v>0</v>
      </c>
      <c r="K425" s="106">
        <f t="shared" si="79"/>
        <v>3000</v>
      </c>
      <c r="L425" s="129"/>
      <c r="M425" s="129"/>
      <c r="N425" s="130">
        <v>3000</v>
      </c>
      <c r="O425" s="131">
        <v>0</v>
      </c>
      <c r="P425" s="132">
        <f t="shared" si="80"/>
        <v>3000</v>
      </c>
      <c r="Q425" s="84"/>
      <c r="R425" s="84"/>
      <c r="S425" s="84"/>
      <c r="T425" s="84"/>
      <c r="U425" s="84"/>
      <c r="V425" s="84"/>
      <c r="W425" s="84"/>
      <c r="X425" s="84"/>
      <c r="Y425" s="84"/>
      <c r="Z425" s="84"/>
      <c r="AA425" s="84"/>
      <c r="AB425" s="84"/>
      <c r="AC425" s="84"/>
      <c r="AD425" s="84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  <c r="AT425" s="84"/>
      <c r="AU425" s="84"/>
      <c r="AV425" s="84"/>
      <c r="AW425" s="84"/>
      <c r="AX425" s="84"/>
      <c r="AY425" s="84"/>
      <c r="AZ425" s="84"/>
      <c r="BA425" s="84"/>
      <c r="BB425" s="84"/>
      <c r="BC425" s="84"/>
      <c r="BD425" s="84"/>
      <c r="BE425" s="84"/>
      <c r="BF425" s="84"/>
      <c r="BG425" s="84"/>
      <c r="BH425" s="84"/>
      <c r="BI425" s="84"/>
      <c r="BJ425" s="84"/>
      <c r="BK425" s="84"/>
      <c r="BL425" s="84"/>
      <c r="BM425" s="84"/>
      <c r="BN425" s="84"/>
      <c r="BO425" s="84"/>
      <c r="BP425" s="84"/>
      <c r="BQ425" s="84"/>
      <c r="BR425" s="84"/>
      <c r="BS425" s="84"/>
      <c r="BT425" s="84"/>
      <c r="BU425" s="84"/>
      <c r="BV425" s="84"/>
      <c r="BW425" s="84"/>
      <c r="BX425" s="84"/>
      <c r="BY425" s="84"/>
      <c r="BZ425" s="84"/>
      <c r="CA425" s="84"/>
      <c r="CB425" s="84"/>
      <c r="CC425" s="84"/>
      <c r="CD425" s="84"/>
      <c r="CE425" s="84"/>
      <c r="CF425" s="84"/>
      <c r="CG425" s="84"/>
      <c r="CH425" s="84"/>
      <c r="CI425" s="84"/>
      <c r="CJ425" s="84"/>
      <c r="CK425" s="84"/>
      <c r="CL425" s="84"/>
      <c r="CM425" s="84"/>
      <c r="CN425" s="84"/>
      <c r="CO425" s="84"/>
      <c r="CP425" s="84"/>
      <c r="CQ425" s="84"/>
      <c r="CR425" s="84"/>
      <c r="CS425" s="84"/>
      <c r="CT425" s="84"/>
      <c r="CU425" s="84"/>
      <c r="CV425" s="84"/>
      <c r="CW425" s="84"/>
      <c r="CX425" s="84"/>
      <c r="CY425" s="84"/>
      <c r="CZ425" s="84"/>
      <c r="DA425" s="84"/>
      <c r="DB425" s="84"/>
      <c r="DC425" s="84"/>
      <c r="DD425" s="84"/>
      <c r="DE425" s="84"/>
      <c r="DF425" s="84"/>
      <c r="DG425" s="84"/>
      <c r="DH425" s="84"/>
      <c r="DI425" s="84"/>
      <c r="DJ425" s="84"/>
      <c r="DK425" s="84"/>
      <c r="DL425" s="84"/>
      <c r="DM425" s="84"/>
      <c r="DN425" s="84"/>
      <c r="DO425" s="84"/>
      <c r="DP425" s="84"/>
      <c r="DQ425" s="84"/>
      <c r="DR425" s="84"/>
      <c r="DS425" s="84"/>
      <c r="DT425" s="84"/>
      <c r="DU425" s="84"/>
      <c r="DV425" s="84"/>
      <c r="DW425" s="84"/>
      <c r="DX425" s="84"/>
      <c r="DY425" s="84"/>
      <c r="DZ425" s="84"/>
      <c r="EA425" s="84"/>
      <c r="EB425" s="84"/>
      <c r="EC425" s="84"/>
    </row>
    <row r="426" spans="1:133" s="7" customFormat="1" ht="18" customHeight="1">
      <c r="A426" s="108">
        <f t="shared" si="81"/>
        <v>385</v>
      </c>
      <c r="B426" s="112" t="s">
        <v>2010</v>
      </c>
      <c r="C426" s="189" t="s">
        <v>2011</v>
      </c>
      <c r="D426" s="186">
        <v>2500</v>
      </c>
      <c r="E426" s="105">
        <v>0</v>
      </c>
      <c r="F426" s="105">
        <f t="shared" si="78"/>
        <v>2500</v>
      </c>
      <c r="G426" s="112" t="s">
        <v>2027</v>
      </c>
      <c r="H426" s="189" t="s">
        <v>2028</v>
      </c>
      <c r="I426" s="106">
        <v>3000</v>
      </c>
      <c r="J426" s="106">
        <v>0</v>
      </c>
      <c r="K426" s="106">
        <f t="shared" si="79"/>
        <v>3000</v>
      </c>
      <c r="L426" s="129"/>
      <c r="M426" s="129"/>
      <c r="N426" s="130">
        <v>3000</v>
      </c>
      <c r="O426" s="131">
        <v>0</v>
      </c>
      <c r="P426" s="132">
        <f t="shared" si="80"/>
        <v>3000</v>
      </c>
      <c r="Q426" s="84"/>
      <c r="R426" s="84"/>
      <c r="S426" s="84"/>
      <c r="T426" s="84"/>
      <c r="U426" s="84"/>
      <c r="V426" s="84"/>
      <c r="W426" s="84"/>
      <c r="X426" s="84"/>
      <c r="Y426" s="84"/>
      <c r="Z426" s="84"/>
      <c r="AA426" s="84"/>
      <c r="AB426" s="84"/>
      <c r="AC426" s="84"/>
      <c r="AD426" s="84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  <c r="AT426" s="84"/>
      <c r="AU426" s="84"/>
      <c r="AV426" s="84"/>
      <c r="AW426" s="84"/>
      <c r="AX426" s="84"/>
      <c r="AY426" s="84"/>
      <c r="AZ426" s="84"/>
      <c r="BA426" s="84"/>
      <c r="BB426" s="84"/>
      <c r="BC426" s="84"/>
      <c r="BD426" s="84"/>
      <c r="BE426" s="84"/>
      <c r="BF426" s="84"/>
      <c r="BG426" s="84"/>
      <c r="BH426" s="84"/>
      <c r="BI426" s="84"/>
      <c r="BJ426" s="84"/>
      <c r="BK426" s="84"/>
      <c r="BL426" s="84"/>
      <c r="BM426" s="84"/>
      <c r="BN426" s="84"/>
      <c r="BO426" s="84"/>
      <c r="BP426" s="84"/>
      <c r="BQ426" s="84"/>
      <c r="BR426" s="84"/>
      <c r="BS426" s="84"/>
      <c r="BT426" s="84"/>
      <c r="BU426" s="84"/>
      <c r="BV426" s="84"/>
      <c r="BW426" s="84"/>
      <c r="BX426" s="84"/>
      <c r="BY426" s="84"/>
      <c r="BZ426" s="84"/>
      <c r="CA426" s="84"/>
      <c r="CB426" s="84"/>
      <c r="CC426" s="84"/>
      <c r="CD426" s="84"/>
      <c r="CE426" s="84"/>
      <c r="CF426" s="84"/>
      <c r="CG426" s="84"/>
      <c r="CH426" s="84"/>
      <c r="CI426" s="84"/>
      <c r="CJ426" s="84"/>
      <c r="CK426" s="84"/>
      <c r="CL426" s="84"/>
      <c r="CM426" s="84"/>
      <c r="CN426" s="84"/>
      <c r="CO426" s="84"/>
      <c r="CP426" s="84"/>
      <c r="CQ426" s="84"/>
      <c r="CR426" s="84"/>
      <c r="CS426" s="84"/>
      <c r="CT426" s="84"/>
      <c r="CU426" s="84"/>
      <c r="CV426" s="84"/>
      <c r="CW426" s="84"/>
      <c r="CX426" s="84"/>
      <c r="CY426" s="84"/>
      <c r="CZ426" s="84"/>
      <c r="DA426" s="84"/>
      <c r="DB426" s="84"/>
      <c r="DC426" s="84"/>
      <c r="DD426" s="84"/>
      <c r="DE426" s="84"/>
      <c r="DF426" s="84"/>
      <c r="DG426" s="84"/>
      <c r="DH426" s="84"/>
      <c r="DI426" s="84"/>
      <c r="DJ426" s="84"/>
      <c r="DK426" s="84"/>
      <c r="DL426" s="84"/>
      <c r="DM426" s="84"/>
      <c r="DN426" s="84"/>
      <c r="DO426" s="84"/>
      <c r="DP426" s="84"/>
      <c r="DQ426" s="84"/>
      <c r="DR426" s="84"/>
      <c r="DS426" s="84"/>
      <c r="DT426" s="84"/>
      <c r="DU426" s="84"/>
      <c r="DV426" s="84"/>
      <c r="DW426" s="84"/>
      <c r="DX426" s="84"/>
      <c r="DY426" s="84"/>
      <c r="DZ426" s="84"/>
      <c r="EA426" s="84"/>
      <c r="EB426" s="84"/>
      <c r="EC426" s="84"/>
    </row>
    <row r="427" spans="1:133" s="7" customFormat="1" ht="18" customHeight="1">
      <c r="A427" s="108">
        <f t="shared" si="81"/>
        <v>386</v>
      </c>
      <c r="B427" s="176" t="s">
        <v>2013</v>
      </c>
      <c r="C427" s="189" t="s">
        <v>2014</v>
      </c>
      <c r="D427" s="186">
        <v>2500</v>
      </c>
      <c r="E427" s="105">
        <v>0</v>
      </c>
      <c r="F427" s="105">
        <f t="shared" si="78"/>
        <v>2500</v>
      </c>
      <c r="G427" s="112" t="s">
        <v>2029</v>
      </c>
      <c r="H427" s="189" t="s">
        <v>2008</v>
      </c>
      <c r="I427" s="106">
        <v>2500</v>
      </c>
      <c r="J427" s="106">
        <v>0</v>
      </c>
      <c r="K427" s="106">
        <f t="shared" si="79"/>
        <v>2500</v>
      </c>
      <c r="L427" s="129"/>
      <c r="M427" s="129"/>
      <c r="N427" s="130">
        <v>2500</v>
      </c>
      <c r="O427" s="131">
        <v>0</v>
      </c>
      <c r="P427" s="132">
        <f t="shared" si="80"/>
        <v>2500</v>
      </c>
      <c r="Q427" s="84"/>
      <c r="R427" s="84"/>
      <c r="S427" s="84"/>
      <c r="T427" s="84"/>
      <c r="U427" s="84"/>
      <c r="V427" s="84"/>
      <c r="W427" s="84"/>
      <c r="X427" s="84"/>
      <c r="Y427" s="84"/>
      <c r="Z427" s="84"/>
      <c r="AA427" s="84"/>
      <c r="AB427" s="84"/>
      <c r="AC427" s="84"/>
      <c r="AD427" s="84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  <c r="AT427" s="84"/>
      <c r="AU427" s="84"/>
      <c r="AV427" s="84"/>
      <c r="AW427" s="84"/>
      <c r="AX427" s="84"/>
      <c r="AY427" s="84"/>
      <c r="AZ427" s="84"/>
      <c r="BA427" s="84"/>
      <c r="BB427" s="84"/>
      <c r="BC427" s="84"/>
      <c r="BD427" s="84"/>
      <c r="BE427" s="84"/>
      <c r="BF427" s="84"/>
      <c r="BG427" s="84"/>
      <c r="BH427" s="84"/>
      <c r="BI427" s="84"/>
      <c r="BJ427" s="84"/>
      <c r="BK427" s="84"/>
      <c r="BL427" s="84"/>
      <c r="BM427" s="84"/>
      <c r="BN427" s="84"/>
      <c r="BO427" s="84"/>
      <c r="BP427" s="84"/>
      <c r="BQ427" s="84"/>
      <c r="BR427" s="84"/>
      <c r="BS427" s="84"/>
      <c r="BT427" s="84"/>
      <c r="BU427" s="84"/>
      <c r="BV427" s="84"/>
      <c r="BW427" s="84"/>
      <c r="BX427" s="84"/>
      <c r="BY427" s="84"/>
      <c r="BZ427" s="84"/>
      <c r="CA427" s="84"/>
      <c r="CB427" s="84"/>
      <c r="CC427" s="84"/>
      <c r="CD427" s="84"/>
      <c r="CE427" s="84"/>
      <c r="CF427" s="84"/>
      <c r="CG427" s="84"/>
      <c r="CH427" s="84"/>
      <c r="CI427" s="84"/>
      <c r="CJ427" s="84"/>
      <c r="CK427" s="84"/>
      <c r="CL427" s="84"/>
      <c r="CM427" s="84"/>
      <c r="CN427" s="84"/>
      <c r="CO427" s="84"/>
      <c r="CP427" s="84"/>
      <c r="CQ427" s="84"/>
      <c r="CR427" s="84"/>
      <c r="CS427" s="84"/>
      <c r="CT427" s="84"/>
      <c r="CU427" s="84"/>
      <c r="CV427" s="84"/>
      <c r="CW427" s="84"/>
      <c r="CX427" s="84"/>
      <c r="CY427" s="84"/>
      <c r="CZ427" s="84"/>
      <c r="DA427" s="84"/>
      <c r="DB427" s="84"/>
      <c r="DC427" s="84"/>
      <c r="DD427" s="84"/>
      <c r="DE427" s="84"/>
      <c r="DF427" s="84"/>
      <c r="DG427" s="84"/>
      <c r="DH427" s="84"/>
      <c r="DI427" s="84"/>
      <c r="DJ427" s="84"/>
      <c r="DK427" s="84"/>
      <c r="DL427" s="84"/>
      <c r="DM427" s="84"/>
      <c r="DN427" s="84"/>
      <c r="DO427" s="84"/>
      <c r="DP427" s="84"/>
      <c r="DQ427" s="84"/>
      <c r="DR427" s="84"/>
      <c r="DS427" s="84"/>
      <c r="DT427" s="84"/>
      <c r="DU427" s="84"/>
      <c r="DV427" s="84"/>
      <c r="DW427" s="84"/>
      <c r="DX427" s="84"/>
      <c r="DY427" s="84"/>
      <c r="DZ427" s="84"/>
      <c r="EA427" s="84"/>
      <c r="EB427" s="84"/>
      <c r="EC427" s="84"/>
    </row>
    <row r="428" spans="1:133" s="87" customFormat="1">
      <c r="A428" s="108">
        <f t="shared" si="81"/>
        <v>387</v>
      </c>
      <c r="B428" s="190" t="s">
        <v>2017</v>
      </c>
      <c r="C428" s="191" t="s">
        <v>2018</v>
      </c>
      <c r="D428" s="192">
        <v>3400</v>
      </c>
      <c r="E428" s="105">
        <v>0</v>
      </c>
      <c r="F428" s="105">
        <f t="shared" si="78"/>
        <v>3400</v>
      </c>
      <c r="G428" s="112" t="s">
        <v>2031</v>
      </c>
      <c r="H428" s="189" t="s">
        <v>2032</v>
      </c>
      <c r="I428" s="106">
        <v>2500</v>
      </c>
      <c r="J428" s="106">
        <v>0</v>
      </c>
      <c r="K428" s="106">
        <f t="shared" si="79"/>
        <v>2500</v>
      </c>
      <c r="L428" s="129"/>
      <c r="M428" s="129"/>
      <c r="N428" s="130">
        <v>2500</v>
      </c>
      <c r="O428" s="131">
        <v>0</v>
      </c>
      <c r="P428" s="132">
        <f t="shared" si="80"/>
        <v>2500</v>
      </c>
      <c r="Q428" s="196"/>
      <c r="R428" s="196"/>
      <c r="S428" s="196"/>
      <c r="T428" s="196"/>
      <c r="U428" s="196"/>
      <c r="V428" s="196"/>
      <c r="W428" s="196"/>
      <c r="X428" s="196"/>
      <c r="Y428" s="196"/>
      <c r="Z428" s="196"/>
      <c r="AA428" s="196"/>
      <c r="AB428" s="196"/>
      <c r="AC428" s="196"/>
      <c r="AD428" s="196"/>
      <c r="AE428" s="196"/>
      <c r="AF428" s="196"/>
      <c r="AG428" s="196"/>
      <c r="AH428" s="196"/>
      <c r="AI428" s="196"/>
      <c r="AJ428" s="196"/>
      <c r="AK428" s="196"/>
      <c r="AL428" s="196"/>
      <c r="AM428" s="196"/>
      <c r="AN428" s="196"/>
      <c r="AO428" s="196"/>
      <c r="AP428" s="196"/>
      <c r="AQ428" s="196"/>
      <c r="AR428" s="196"/>
      <c r="AS428" s="196"/>
      <c r="AT428" s="196"/>
      <c r="AU428" s="196"/>
      <c r="AV428" s="196"/>
      <c r="AW428" s="196"/>
      <c r="AX428" s="196"/>
      <c r="AY428" s="196"/>
      <c r="AZ428" s="196"/>
      <c r="BA428" s="196"/>
      <c r="BB428" s="196"/>
      <c r="BC428" s="196"/>
      <c r="BD428" s="196"/>
      <c r="BE428" s="196"/>
      <c r="BF428" s="196"/>
      <c r="BG428" s="196"/>
      <c r="BH428" s="196"/>
      <c r="BI428" s="196"/>
      <c r="BJ428" s="196"/>
      <c r="BK428" s="196"/>
      <c r="BL428" s="196"/>
      <c r="BM428" s="196"/>
      <c r="BN428" s="196"/>
      <c r="BO428" s="196"/>
      <c r="BP428" s="196"/>
      <c r="BQ428" s="196"/>
      <c r="BR428" s="196"/>
      <c r="BS428" s="196"/>
      <c r="BT428" s="196"/>
      <c r="BU428" s="196"/>
      <c r="BV428" s="196"/>
      <c r="BW428" s="196"/>
      <c r="BX428" s="196"/>
      <c r="BY428" s="196"/>
      <c r="BZ428" s="196"/>
      <c r="CA428" s="196"/>
      <c r="CB428" s="196"/>
      <c r="CC428" s="196"/>
      <c r="CD428" s="196"/>
      <c r="CE428" s="196"/>
      <c r="CF428" s="196"/>
      <c r="CG428" s="196"/>
      <c r="CH428" s="196"/>
      <c r="CI428" s="196"/>
      <c r="CJ428" s="196"/>
      <c r="CK428" s="196"/>
      <c r="CL428" s="196"/>
      <c r="CM428" s="196"/>
      <c r="CN428" s="196"/>
      <c r="CO428" s="196"/>
      <c r="CP428" s="196"/>
      <c r="CQ428" s="196"/>
      <c r="CR428" s="196"/>
      <c r="CS428" s="196"/>
      <c r="CT428" s="196"/>
      <c r="CU428" s="196"/>
      <c r="CV428" s="196"/>
      <c r="CW428" s="196"/>
      <c r="CX428" s="196"/>
      <c r="CY428" s="196"/>
      <c r="CZ428" s="196"/>
      <c r="DA428" s="196"/>
      <c r="DB428" s="196"/>
      <c r="DC428" s="196"/>
      <c r="DD428" s="196"/>
      <c r="DE428" s="196"/>
      <c r="DF428" s="196"/>
      <c r="DG428" s="196"/>
      <c r="DH428" s="196"/>
      <c r="DI428" s="196"/>
      <c r="DJ428" s="196"/>
      <c r="DK428" s="196"/>
      <c r="DL428" s="196"/>
      <c r="DM428" s="196"/>
      <c r="DN428" s="196"/>
      <c r="DO428" s="196"/>
      <c r="DP428" s="196"/>
      <c r="DQ428" s="196"/>
      <c r="DR428" s="196"/>
      <c r="DS428" s="196"/>
      <c r="DT428" s="196"/>
      <c r="DU428" s="196"/>
      <c r="DV428" s="196"/>
      <c r="DW428" s="196"/>
      <c r="DX428" s="196"/>
      <c r="DY428" s="196"/>
      <c r="DZ428" s="196"/>
      <c r="EA428" s="196"/>
      <c r="EB428" s="196"/>
      <c r="EC428" s="196"/>
    </row>
    <row r="429" spans="1:133" s="7" customFormat="1">
      <c r="A429" s="108">
        <f t="shared" si="81"/>
        <v>388</v>
      </c>
      <c r="B429" s="190" t="s">
        <v>2021</v>
      </c>
      <c r="C429" s="191" t="s">
        <v>2022</v>
      </c>
      <c r="D429" s="192">
        <v>3300</v>
      </c>
      <c r="E429" s="105">
        <v>0</v>
      </c>
      <c r="F429" s="105">
        <f t="shared" si="78"/>
        <v>3300</v>
      </c>
      <c r="G429" s="112" t="s">
        <v>2033</v>
      </c>
      <c r="H429" s="189" t="s">
        <v>2014</v>
      </c>
      <c r="I429" s="106">
        <v>2500</v>
      </c>
      <c r="J429" s="106">
        <v>0</v>
      </c>
      <c r="K429" s="106">
        <f t="shared" si="79"/>
        <v>2500</v>
      </c>
      <c r="L429" s="195"/>
      <c r="M429" s="195"/>
      <c r="N429" s="130">
        <v>2500</v>
      </c>
      <c r="O429" s="131">
        <v>0</v>
      </c>
      <c r="P429" s="132">
        <f t="shared" si="80"/>
        <v>2500</v>
      </c>
      <c r="Q429" s="84"/>
      <c r="R429" s="84"/>
      <c r="S429" s="84"/>
      <c r="T429" s="84"/>
      <c r="U429" s="84"/>
      <c r="V429" s="84"/>
      <c r="W429" s="84"/>
      <c r="X429" s="84"/>
      <c r="Y429" s="84"/>
      <c r="Z429" s="84"/>
      <c r="AA429" s="84"/>
      <c r="AB429" s="84"/>
      <c r="AC429" s="84"/>
      <c r="AD429" s="84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  <c r="AT429" s="84"/>
      <c r="AU429" s="84"/>
      <c r="AV429" s="84"/>
      <c r="AW429" s="84"/>
      <c r="AX429" s="84"/>
      <c r="AY429" s="84"/>
      <c r="AZ429" s="84"/>
      <c r="BA429" s="84"/>
      <c r="BB429" s="84"/>
      <c r="BC429" s="84"/>
      <c r="BD429" s="84"/>
      <c r="BE429" s="84"/>
      <c r="BF429" s="84"/>
      <c r="BG429" s="84"/>
      <c r="BH429" s="84"/>
      <c r="BI429" s="84"/>
      <c r="BJ429" s="84"/>
      <c r="BK429" s="84"/>
      <c r="BL429" s="84"/>
      <c r="BM429" s="84"/>
      <c r="BN429" s="84"/>
      <c r="BO429" s="84"/>
      <c r="BP429" s="84"/>
      <c r="BQ429" s="84"/>
      <c r="BR429" s="84"/>
      <c r="BS429" s="84"/>
      <c r="BT429" s="84"/>
      <c r="BU429" s="84"/>
      <c r="BV429" s="84"/>
      <c r="BW429" s="84"/>
      <c r="BX429" s="84"/>
      <c r="BY429" s="84"/>
      <c r="BZ429" s="84"/>
      <c r="CA429" s="84"/>
      <c r="CB429" s="84"/>
      <c r="CC429" s="84"/>
      <c r="CD429" s="84"/>
      <c r="CE429" s="84"/>
      <c r="CF429" s="84"/>
      <c r="CG429" s="84"/>
      <c r="CH429" s="84"/>
      <c r="CI429" s="84"/>
      <c r="CJ429" s="84"/>
      <c r="CK429" s="84"/>
      <c r="CL429" s="84"/>
      <c r="CM429" s="84"/>
      <c r="CN429" s="84"/>
      <c r="CO429" s="84"/>
      <c r="CP429" s="84"/>
      <c r="CQ429" s="84"/>
      <c r="CR429" s="84"/>
      <c r="CS429" s="84"/>
      <c r="CT429" s="84"/>
      <c r="CU429" s="84"/>
      <c r="CV429" s="84"/>
      <c r="CW429" s="84"/>
      <c r="CX429" s="84"/>
      <c r="CY429" s="84"/>
      <c r="CZ429" s="84"/>
      <c r="DA429" s="84"/>
      <c r="DB429" s="84"/>
      <c r="DC429" s="84"/>
      <c r="DD429" s="84"/>
      <c r="DE429" s="84"/>
      <c r="DF429" s="84"/>
      <c r="DG429" s="84"/>
      <c r="DH429" s="84"/>
      <c r="DI429" s="84"/>
      <c r="DJ429" s="84"/>
      <c r="DK429" s="84"/>
      <c r="DL429" s="84"/>
      <c r="DM429" s="84"/>
      <c r="DN429" s="84"/>
      <c r="DO429" s="84"/>
      <c r="DP429" s="84"/>
      <c r="DQ429" s="84"/>
      <c r="DR429" s="84"/>
      <c r="DS429" s="84"/>
      <c r="DT429" s="84"/>
      <c r="DU429" s="84"/>
      <c r="DV429" s="84"/>
      <c r="DW429" s="84"/>
      <c r="DX429" s="84"/>
      <c r="DY429" s="84"/>
      <c r="DZ429" s="84"/>
      <c r="EA429" s="84"/>
      <c r="EB429" s="84"/>
      <c r="EC429" s="84"/>
    </row>
    <row r="430" spans="1:133" s="7" customFormat="1">
      <c r="A430" s="108">
        <f t="shared" si="81"/>
        <v>389</v>
      </c>
      <c r="B430" s="190" t="s">
        <v>2025</v>
      </c>
      <c r="C430" s="191" t="s">
        <v>2026</v>
      </c>
      <c r="D430" s="192">
        <v>3300</v>
      </c>
      <c r="E430" s="105">
        <v>0</v>
      </c>
      <c r="F430" s="105">
        <f t="shared" si="78"/>
        <v>3300</v>
      </c>
      <c r="G430" s="112" t="s">
        <v>2034</v>
      </c>
      <c r="H430" s="143" t="s">
        <v>2018</v>
      </c>
      <c r="I430" s="106">
        <v>3400</v>
      </c>
      <c r="J430" s="106">
        <v>0</v>
      </c>
      <c r="K430" s="106">
        <f t="shared" si="79"/>
        <v>3400</v>
      </c>
      <c r="L430" s="129"/>
      <c r="M430" s="129"/>
      <c r="N430" s="130">
        <v>3400</v>
      </c>
      <c r="O430" s="131">
        <v>0</v>
      </c>
      <c r="P430" s="132">
        <f t="shared" si="80"/>
        <v>3400</v>
      </c>
      <c r="Q430" s="84"/>
      <c r="R430" s="84"/>
      <c r="S430" s="84"/>
      <c r="T430" s="84"/>
      <c r="U430" s="84"/>
      <c r="V430" s="84"/>
      <c r="W430" s="84"/>
      <c r="X430" s="84"/>
      <c r="Y430" s="84"/>
      <c r="Z430" s="84"/>
      <c r="AA430" s="84"/>
      <c r="AB430" s="84"/>
      <c r="AC430" s="84"/>
      <c r="AD430" s="84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  <c r="AT430" s="84"/>
      <c r="AU430" s="84"/>
      <c r="AV430" s="84"/>
      <c r="AW430" s="84"/>
      <c r="AX430" s="84"/>
      <c r="AY430" s="84"/>
      <c r="AZ430" s="84"/>
      <c r="BA430" s="84"/>
      <c r="BB430" s="84"/>
      <c r="BC430" s="84"/>
      <c r="BD430" s="84"/>
      <c r="BE430" s="84"/>
      <c r="BF430" s="84"/>
      <c r="BG430" s="84"/>
      <c r="BH430" s="84"/>
      <c r="BI430" s="84"/>
      <c r="BJ430" s="84"/>
      <c r="BK430" s="84"/>
      <c r="BL430" s="84"/>
      <c r="BM430" s="84"/>
      <c r="BN430" s="84"/>
      <c r="BO430" s="84"/>
      <c r="BP430" s="84"/>
      <c r="BQ430" s="84"/>
      <c r="BR430" s="84"/>
      <c r="BS430" s="84"/>
      <c r="BT430" s="84"/>
      <c r="BU430" s="84"/>
      <c r="BV430" s="84"/>
      <c r="BW430" s="84"/>
      <c r="BX430" s="84"/>
      <c r="BY430" s="84"/>
      <c r="BZ430" s="84"/>
      <c r="CA430" s="84"/>
      <c r="CB430" s="84"/>
      <c r="CC430" s="84"/>
      <c r="CD430" s="84"/>
      <c r="CE430" s="84"/>
      <c r="CF430" s="84"/>
      <c r="CG430" s="84"/>
      <c r="CH430" s="84"/>
      <c r="CI430" s="84"/>
      <c r="CJ430" s="84"/>
      <c r="CK430" s="84"/>
      <c r="CL430" s="84"/>
      <c r="CM430" s="84"/>
      <c r="CN430" s="84"/>
      <c r="CO430" s="84"/>
      <c r="CP430" s="84"/>
      <c r="CQ430" s="84"/>
      <c r="CR430" s="84"/>
      <c r="CS430" s="84"/>
      <c r="CT430" s="84"/>
      <c r="CU430" s="84"/>
      <c r="CV430" s="84"/>
      <c r="CW430" s="84"/>
      <c r="CX430" s="84"/>
      <c r="CY430" s="84"/>
      <c r="CZ430" s="84"/>
      <c r="DA430" s="84"/>
      <c r="DB430" s="84"/>
      <c r="DC430" s="84"/>
      <c r="DD430" s="84"/>
      <c r="DE430" s="84"/>
      <c r="DF430" s="84"/>
      <c r="DG430" s="84"/>
      <c r="DH430" s="84"/>
      <c r="DI430" s="84"/>
      <c r="DJ430" s="84"/>
      <c r="DK430" s="84"/>
      <c r="DL430" s="84"/>
      <c r="DM430" s="84"/>
      <c r="DN430" s="84"/>
      <c r="DO430" s="84"/>
      <c r="DP430" s="84"/>
      <c r="DQ430" s="84"/>
      <c r="DR430" s="84"/>
      <c r="DS430" s="84"/>
      <c r="DT430" s="84"/>
      <c r="DU430" s="84"/>
      <c r="DV430" s="84"/>
      <c r="DW430" s="84"/>
      <c r="DX430" s="84"/>
      <c r="DY430" s="84"/>
      <c r="DZ430" s="84"/>
      <c r="EA430" s="84"/>
      <c r="EB430" s="84"/>
      <c r="EC430" s="84"/>
    </row>
    <row r="431" spans="1:133" s="7" customFormat="1" ht="18" customHeight="1">
      <c r="A431" s="108">
        <f t="shared" si="81"/>
        <v>390</v>
      </c>
      <c r="B431" s="102"/>
      <c r="C431" s="103" t="s">
        <v>957</v>
      </c>
      <c r="D431" s="104"/>
      <c r="E431" s="105"/>
      <c r="F431" s="105"/>
      <c r="G431" s="112" t="s">
        <v>2035</v>
      </c>
      <c r="H431" s="143" t="s">
        <v>2022</v>
      </c>
      <c r="I431" s="106">
        <v>3300</v>
      </c>
      <c r="J431" s="106">
        <v>0</v>
      </c>
      <c r="K431" s="106">
        <f t="shared" si="79"/>
        <v>3300</v>
      </c>
      <c r="L431" s="129"/>
      <c r="M431" s="129"/>
      <c r="N431" s="130">
        <v>3300</v>
      </c>
      <c r="O431" s="131">
        <v>0</v>
      </c>
      <c r="P431" s="132">
        <f t="shared" si="80"/>
        <v>3300</v>
      </c>
      <c r="Q431" s="84"/>
      <c r="R431" s="84"/>
      <c r="S431" s="84"/>
      <c r="T431" s="84"/>
      <c r="U431" s="84"/>
      <c r="V431" s="84"/>
      <c r="W431" s="84"/>
      <c r="X431" s="84"/>
      <c r="Y431" s="84"/>
      <c r="Z431" s="84"/>
      <c r="AA431" s="84"/>
      <c r="AB431" s="84"/>
      <c r="AC431" s="84"/>
      <c r="AD431" s="84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  <c r="AT431" s="84"/>
      <c r="AU431" s="84"/>
      <c r="AV431" s="84"/>
      <c r="AW431" s="84"/>
      <c r="AX431" s="84"/>
      <c r="AY431" s="84"/>
      <c r="AZ431" s="84"/>
      <c r="BA431" s="84"/>
      <c r="BB431" s="84"/>
      <c r="BC431" s="84"/>
      <c r="BD431" s="84"/>
      <c r="BE431" s="84"/>
      <c r="BF431" s="84"/>
      <c r="BG431" s="84"/>
      <c r="BH431" s="84"/>
      <c r="BI431" s="84"/>
      <c r="BJ431" s="84"/>
      <c r="BK431" s="84"/>
      <c r="BL431" s="84"/>
      <c r="BM431" s="84"/>
      <c r="BN431" s="84"/>
      <c r="BO431" s="84"/>
      <c r="BP431" s="84"/>
      <c r="BQ431" s="84"/>
      <c r="BR431" s="84"/>
      <c r="BS431" s="84"/>
      <c r="BT431" s="84"/>
      <c r="BU431" s="84"/>
      <c r="BV431" s="84"/>
      <c r="BW431" s="84"/>
      <c r="BX431" s="84"/>
      <c r="BY431" s="84"/>
      <c r="BZ431" s="84"/>
      <c r="CA431" s="84"/>
      <c r="CB431" s="84"/>
      <c r="CC431" s="84"/>
      <c r="CD431" s="84"/>
      <c r="CE431" s="84"/>
      <c r="CF431" s="84"/>
      <c r="CG431" s="84"/>
      <c r="CH431" s="84"/>
      <c r="CI431" s="84"/>
      <c r="CJ431" s="84"/>
      <c r="CK431" s="84"/>
      <c r="CL431" s="84"/>
      <c r="CM431" s="84"/>
      <c r="CN431" s="84"/>
      <c r="CO431" s="84"/>
      <c r="CP431" s="84"/>
      <c r="CQ431" s="84"/>
      <c r="CR431" s="84"/>
      <c r="CS431" s="84"/>
      <c r="CT431" s="84"/>
      <c r="CU431" s="84"/>
      <c r="CV431" s="84"/>
      <c r="CW431" s="84"/>
      <c r="CX431" s="84"/>
      <c r="CY431" s="84"/>
      <c r="CZ431" s="84"/>
      <c r="DA431" s="84"/>
      <c r="DB431" s="84"/>
      <c r="DC431" s="84"/>
      <c r="DD431" s="84"/>
      <c r="DE431" s="84"/>
      <c r="DF431" s="84"/>
      <c r="DG431" s="84"/>
      <c r="DH431" s="84"/>
      <c r="DI431" s="84"/>
      <c r="DJ431" s="84"/>
      <c r="DK431" s="84"/>
      <c r="DL431" s="84"/>
      <c r="DM431" s="84"/>
      <c r="DN431" s="84"/>
      <c r="DO431" s="84"/>
      <c r="DP431" s="84"/>
      <c r="DQ431" s="84"/>
      <c r="DR431" s="84"/>
      <c r="DS431" s="84"/>
      <c r="DT431" s="84"/>
      <c r="DU431" s="84"/>
      <c r="DV431" s="84"/>
      <c r="DW431" s="84"/>
      <c r="DX431" s="84"/>
      <c r="DY431" s="84"/>
      <c r="DZ431" s="84"/>
      <c r="EA431" s="84"/>
      <c r="EB431" s="84"/>
      <c r="EC431" s="84"/>
    </row>
    <row r="432" spans="1:133" s="7" customFormat="1" ht="18.75" customHeight="1">
      <c r="A432" s="108">
        <f t="shared" si="81"/>
        <v>391</v>
      </c>
      <c r="B432" s="109" t="s">
        <v>2030</v>
      </c>
      <c r="C432" s="110" t="s">
        <v>1713</v>
      </c>
      <c r="D432" s="104">
        <v>9000</v>
      </c>
      <c r="E432" s="105">
        <v>0</v>
      </c>
      <c r="F432" s="105">
        <f>D432</f>
        <v>9000</v>
      </c>
      <c r="G432" s="112" t="s">
        <v>2038</v>
      </c>
      <c r="H432" s="143" t="s">
        <v>2039</v>
      </c>
      <c r="I432" s="106">
        <v>3300</v>
      </c>
      <c r="J432" s="106">
        <v>0</v>
      </c>
      <c r="K432" s="106">
        <f t="shared" si="79"/>
        <v>3300</v>
      </c>
      <c r="L432" s="129"/>
      <c r="M432" s="129"/>
      <c r="N432" s="130">
        <v>3300</v>
      </c>
      <c r="O432" s="131">
        <v>0</v>
      </c>
      <c r="P432" s="132">
        <f t="shared" si="80"/>
        <v>3300</v>
      </c>
      <c r="Q432" s="84"/>
      <c r="R432" s="84"/>
      <c r="S432" s="84"/>
      <c r="T432" s="84"/>
      <c r="U432" s="84"/>
      <c r="V432" s="84"/>
      <c r="W432" s="84"/>
      <c r="X432" s="84"/>
      <c r="Y432" s="84"/>
      <c r="Z432" s="84"/>
      <c r="AA432" s="84"/>
      <c r="AB432" s="84"/>
      <c r="AC432" s="84"/>
      <c r="AD432" s="84"/>
      <c r="AE432" s="84"/>
      <c r="AF432" s="84"/>
      <c r="AG432" s="84"/>
      <c r="AH432" s="84"/>
      <c r="AI432" s="84"/>
      <c r="AJ432" s="84"/>
      <c r="AK432" s="84"/>
      <c r="AL432" s="84"/>
      <c r="AM432" s="84"/>
      <c r="AN432" s="84"/>
      <c r="AO432" s="84"/>
      <c r="AP432" s="84"/>
      <c r="AQ432" s="84"/>
      <c r="AR432" s="84"/>
      <c r="AS432" s="84"/>
      <c r="AT432" s="84"/>
      <c r="AU432" s="84"/>
      <c r="AV432" s="84"/>
      <c r="AW432" s="84"/>
      <c r="AX432" s="84"/>
      <c r="AY432" s="84"/>
      <c r="AZ432" s="84"/>
      <c r="BA432" s="84"/>
      <c r="BB432" s="84"/>
      <c r="BC432" s="84"/>
      <c r="BD432" s="84"/>
      <c r="BE432" s="84"/>
      <c r="BF432" s="84"/>
      <c r="BG432" s="84"/>
      <c r="BH432" s="84"/>
      <c r="BI432" s="84"/>
      <c r="BJ432" s="84"/>
      <c r="BK432" s="84"/>
      <c r="BL432" s="84"/>
      <c r="BM432" s="84"/>
      <c r="BN432" s="84"/>
      <c r="BO432" s="84"/>
      <c r="BP432" s="84"/>
      <c r="BQ432" s="84"/>
      <c r="BR432" s="84"/>
      <c r="BS432" s="84"/>
      <c r="BT432" s="84"/>
      <c r="BU432" s="84"/>
      <c r="BV432" s="84"/>
      <c r="BW432" s="84"/>
      <c r="BX432" s="84"/>
      <c r="BY432" s="84"/>
      <c r="BZ432" s="84"/>
      <c r="CA432" s="84"/>
      <c r="CB432" s="84"/>
      <c r="CC432" s="84"/>
      <c r="CD432" s="84"/>
      <c r="CE432" s="84"/>
      <c r="CF432" s="84"/>
      <c r="CG432" s="84"/>
      <c r="CH432" s="84"/>
      <c r="CI432" s="84"/>
      <c r="CJ432" s="84"/>
      <c r="CK432" s="84"/>
      <c r="CL432" s="84"/>
      <c r="CM432" s="84"/>
      <c r="CN432" s="84"/>
      <c r="CO432" s="84"/>
      <c r="CP432" s="84"/>
      <c r="CQ432" s="84"/>
      <c r="CR432" s="84"/>
      <c r="CS432" s="84"/>
      <c r="CT432" s="84"/>
      <c r="CU432" s="84"/>
      <c r="CV432" s="84"/>
      <c r="CW432" s="84"/>
      <c r="CX432" s="84"/>
      <c r="CY432" s="84"/>
      <c r="CZ432" s="84"/>
      <c r="DA432" s="84"/>
      <c r="DB432" s="84"/>
      <c r="DC432" s="84"/>
      <c r="DD432" s="84"/>
      <c r="DE432" s="84"/>
      <c r="DF432" s="84"/>
      <c r="DG432" s="84"/>
      <c r="DH432" s="84"/>
      <c r="DI432" s="84"/>
      <c r="DJ432" s="84"/>
      <c r="DK432" s="84"/>
      <c r="DL432" s="84"/>
      <c r="DM432" s="84"/>
      <c r="DN432" s="84"/>
      <c r="DO432" s="84"/>
      <c r="DP432" s="84"/>
      <c r="DQ432" s="84"/>
      <c r="DR432" s="84"/>
      <c r="DS432" s="84"/>
      <c r="DT432" s="84"/>
      <c r="DU432" s="84"/>
      <c r="DV432" s="84"/>
      <c r="DW432" s="84"/>
      <c r="DX432" s="84"/>
      <c r="DY432" s="84"/>
      <c r="DZ432" s="84"/>
      <c r="EA432" s="84"/>
      <c r="EB432" s="84"/>
      <c r="EC432" s="84"/>
    </row>
    <row r="433" spans="1:133" s="7" customFormat="1" ht="20.25" customHeight="1">
      <c r="A433" s="108">
        <f t="shared" si="81"/>
        <v>392</v>
      </c>
      <c r="B433" s="109"/>
      <c r="C433" s="110"/>
      <c r="D433" s="104"/>
      <c r="E433" s="105"/>
      <c r="F433" s="105"/>
      <c r="G433" s="112" t="s">
        <v>2042</v>
      </c>
      <c r="H433" s="143" t="s">
        <v>2043</v>
      </c>
      <c r="I433" s="106">
        <v>5800</v>
      </c>
      <c r="J433" s="106">
        <v>0</v>
      </c>
      <c r="K433" s="106">
        <f t="shared" si="79"/>
        <v>5800</v>
      </c>
      <c r="L433" s="129"/>
      <c r="M433" s="129"/>
      <c r="N433" s="130">
        <v>5800</v>
      </c>
      <c r="O433" s="131">
        <v>0</v>
      </c>
      <c r="P433" s="132">
        <f t="shared" si="80"/>
        <v>5800</v>
      </c>
      <c r="Q433" s="84"/>
      <c r="R433" s="84"/>
      <c r="S433" s="84"/>
      <c r="T433" s="84"/>
      <c r="U433" s="84"/>
      <c r="V433" s="84"/>
      <c r="W433" s="84"/>
      <c r="X433" s="84"/>
      <c r="Y433" s="84"/>
      <c r="Z433" s="84"/>
      <c r="AA433" s="84"/>
      <c r="AB433" s="84"/>
      <c r="AC433" s="84"/>
      <c r="AD433" s="84"/>
      <c r="AE433" s="84"/>
      <c r="AF433" s="84"/>
      <c r="AG433" s="84"/>
      <c r="AH433" s="84"/>
      <c r="AI433" s="84"/>
      <c r="AJ433" s="84"/>
      <c r="AK433" s="84"/>
      <c r="AL433" s="84"/>
      <c r="AM433" s="84"/>
      <c r="AN433" s="84"/>
      <c r="AO433" s="84"/>
      <c r="AP433" s="84"/>
      <c r="AQ433" s="84"/>
      <c r="AR433" s="84"/>
      <c r="AS433" s="84"/>
      <c r="AT433" s="84"/>
      <c r="AU433" s="84"/>
      <c r="AV433" s="84"/>
      <c r="AW433" s="84"/>
      <c r="AX433" s="84"/>
      <c r="AY433" s="84"/>
      <c r="AZ433" s="84"/>
      <c r="BA433" s="84"/>
      <c r="BB433" s="84"/>
      <c r="BC433" s="84"/>
      <c r="BD433" s="84"/>
      <c r="BE433" s="84"/>
      <c r="BF433" s="84"/>
      <c r="BG433" s="84"/>
      <c r="BH433" s="84"/>
      <c r="BI433" s="84"/>
      <c r="BJ433" s="84"/>
      <c r="BK433" s="84"/>
      <c r="BL433" s="84"/>
      <c r="BM433" s="84"/>
      <c r="BN433" s="84"/>
      <c r="BO433" s="84"/>
      <c r="BP433" s="84"/>
      <c r="BQ433" s="84"/>
      <c r="BR433" s="84"/>
      <c r="BS433" s="84"/>
      <c r="BT433" s="84"/>
      <c r="BU433" s="84"/>
      <c r="BV433" s="84"/>
      <c r="BW433" s="84"/>
      <c r="BX433" s="84"/>
      <c r="BY433" s="84"/>
      <c r="BZ433" s="84"/>
      <c r="CA433" s="84"/>
      <c r="CB433" s="84"/>
      <c r="CC433" s="84"/>
      <c r="CD433" s="84"/>
      <c r="CE433" s="84"/>
      <c r="CF433" s="84"/>
      <c r="CG433" s="84"/>
      <c r="CH433" s="84"/>
      <c r="CI433" s="84"/>
      <c r="CJ433" s="84"/>
      <c r="CK433" s="84"/>
      <c r="CL433" s="84"/>
      <c r="CM433" s="84"/>
      <c r="CN433" s="84"/>
      <c r="CO433" s="84"/>
      <c r="CP433" s="84"/>
      <c r="CQ433" s="84"/>
      <c r="CR433" s="84"/>
      <c r="CS433" s="84"/>
      <c r="CT433" s="84"/>
      <c r="CU433" s="84"/>
      <c r="CV433" s="84"/>
      <c r="CW433" s="84"/>
      <c r="CX433" s="84"/>
      <c r="CY433" s="84"/>
      <c r="CZ433" s="84"/>
      <c r="DA433" s="84"/>
      <c r="DB433" s="84"/>
      <c r="DC433" s="84"/>
      <c r="DD433" s="84"/>
      <c r="DE433" s="84"/>
      <c r="DF433" s="84"/>
      <c r="DG433" s="84"/>
      <c r="DH433" s="84"/>
      <c r="DI433" s="84"/>
      <c r="DJ433" s="84"/>
      <c r="DK433" s="84"/>
      <c r="DL433" s="84"/>
      <c r="DM433" s="84"/>
      <c r="DN433" s="84"/>
      <c r="DO433" s="84"/>
      <c r="DP433" s="84"/>
      <c r="DQ433" s="84"/>
      <c r="DR433" s="84"/>
      <c r="DS433" s="84"/>
      <c r="DT433" s="84"/>
      <c r="DU433" s="84"/>
      <c r="DV433" s="84"/>
      <c r="DW433" s="84"/>
      <c r="DX433" s="84"/>
      <c r="DY433" s="84"/>
      <c r="DZ433" s="84"/>
      <c r="EA433" s="84"/>
      <c r="EB433" s="84"/>
      <c r="EC433" s="84"/>
    </row>
    <row r="434" spans="1:133" s="7" customFormat="1" ht="18.75" customHeight="1">
      <c r="A434" s="108">
        <f t="shared" si="81"/>
        <v>393</v>
      </c>
      <c r="B434" s="109"/>
      <c r="C434" s="110"/>
      <c r="D434" s="104"/>
      <c r="E434" s="105"/>
      <c r="F434" s="105"/>
      <c r="G434" s="112" t="s">
        <v>2046</v>
      </c>
      <c r="H434" s="143" t="s">
        <v>2047</v>
      </c>
      <c r="I434" s="106">
        <v>5750</v>
      </c>
      <c r="J434" s="106">
        <v>0</v>
      </c>
      <c r="K434" s="106">
        <f t="shared" si="79"/>
        <v>5750</v>
      </c>
      <c r="L434" s="129"/>
      <c r="M434" s="129"/>
      <c r="N434" s="130">
        <v>5750</v>
      </c>
      <c r="O434" s="131">
        <v>0</v>
      </c>
      <c r="P434" s="132">
        <f t="shared" si="80"/>
        <v>5750</v>
      </c>
      <c r="Q434" s="84"/>
      <c r="R434" s="84"/>
      <c r="S434" s="84"/>
      <c r="T434" s="84"/>
      <c r="U434" s="84"/>
      <c r="V434" s="84"/>
      <c r="W434" s="84"/>
      <c r="X434" s="84"/>
      <c r="Y434" s="84"/>
      <c r="Z434" s="84"/>
      <c r="AA434" s="84"/>
      <c r="AB434" s="84"/>
      <c r="AC434" s="84"/>
      <c r="AD434" s="84"/>
      <c r="AE434" s="84"/>
      <c r="AF434" s="84"/>
      <c r="AG434" s="84"/>
      <c r="AH434" s="84"/>
      <c r="AI434" s="84"/>
      <c r="AJ434" s="84"/>
      <c r="AK434" s="84"/>
      <c r="AL434" s="84"/>
      <c r="AM434" s="84"/>
      <c r="AN434" s="84"/>
      <c r="AO434" s="84"/>
      <c r="AP434" s="84"/>
      <c r="AQ434" s="84"/>
      <c r="AR434" s="84"/>
      <c r="AS434" s="84"/>
      <c r="AT434" s="84"/>
      <c r="AU434" s="84"/>
      <c r="AV434" s="84"/>
      <c r="AW434" s="84"/>
      <c r="AX434" s="84"/>
      <c r="AY434" s="84"/>
      <c r="AZ434" s="84"/>
      <c r="BA434" s="84"/>
      <c r="BB434" s="84"/>
      <c r="BC434" s="84"/>
      <c r="BD434" s="84"/>
      <c r="BE434" s="84"/>
      <c r="BF434" s="84"/>
      <c r="BG434" s="84"/>
      <c r="BH434" s="84"/>
      <c r="BI434" s="84"/>
      <c r="BJ434" s="84"/>
      <c r="BK434" s="84"/>
      <c r="BL434" s="84"/>
      <c r="BM434" s="84"/>
      <c r="BN434" s="84"/>
      <c r="BO434" s="84"/>
      <c r="BP434" s="84"/>
      <c r="BQ434" s="84"/>
      <c r="BR434" s="84"/>
      <c r="BS434" s="84"/>
      <c r="BT434" s="84"/>
      <c r="BU434" s="84"/>
      <c r="BV434" s="84"/>
      <c r="BW434" s="84"/>
      <c r="BX434" s="84"/>
      <c r="BY434" s="84"/>
      <c r="BZ434" s="84"/>
      <c r="CA434" s="84"/>
      <c r="CB434" s="84"/>
      <c r="CC434" s="84"/>
      <c r="CD434" s="84"/>
      <c r="CE434" s="84"/>
      <c r="CF434" s="84"/>
      <c r="CG434" s="84"/>
      <c r="CH434" s="84"/>
      <c r="CI434" s="84"/>
      <c r="CJ434" s="84"/>
      <c r="CK434" s="84"/>
      <c r="CL434" s="84"/>
      <c r="CM434" s="84"/>
      <c r="CN434" s="84"/>
      <c r="CO434" s="84"/>
      <c r="CP434" s="84"/>
      <c r="CQ434" s="84"/>
      <c r="CR434" s="84"/>
      <c r="CS434" s="84"/>
      <c r="CT434" s="84"/>
      <c r="CU434" s="84"/>
      <c r="CV434" s="84"/>
      <c r="CW434" s="84"/>
      <c r="CX434" s="84"/>
      <c r="CY434" s="84"/>
      <c r="CZ434" s="84"/>
      <c r="DA434" s="84"/>
      <c r="DB434" s="84"/>
      <c r="DC434" s="84"/>
      <c r="DD434" s="84"/>
      <c r="DE434" s="84"/>
      <c r="DF434" s="84"/>
      <c r="DG434" s="84"/>
      <c r="DH434" s="84"/>
      <c r="DI434" s="84"/>
      <c r="DJ434" s="84"/>
      <c r="DK434" s="84"/>
      <c r="DL434" s="84"/>
      <c r="DM434" s="84"/>
      <c r="DN434" s="84"/>
      <c r="DO434" s="84"/>
      <c r="DP434" s="84"/>
      <c r="DQ434" s="84"/>
      <c r="DR434" s="84"/>
      <c r="DS434" s="84"/>
      <c r="DT434" s="84"/>
      <c r="DU434" s="84"/>
      <c r="DV434" s="84"/>
      <c r="DW434" s="84"/>
      <c r="DX434" s="84"/>
      <c r="DY434" s="84"/>
      <c r="DZ434" s="84"/>
      <c r="EA434" s="84"/>
      <c r="EB434" s="84"/>
      <c r="EC434" s="84"/>
    </row>
    <row r="435" spans="1:133" ht="18" customHeight="1">
      <c r="A435" s="108">
        <f t="shared" si="81"/>
        <v>394</v>
      </c>
      <c r="B435" s="109"/>
      <c r="C435" s="110"/>
      <c r="D435" s="104"/>
      <c r="E435" s="105"/>
      <c r="F435" s="105"/>
      <c r="G435" s="112" t="s">
        <v>2050</v>
      </c>
      <c r="H435" s="143" t="s">
        <v>2051</v>
      </c>
      <c r="I435" s="106">
        <v>6000</v>
      </c>
      <c r="J435" s="106">
        <v>0</v>
      </c>
      <c r="K435" s="106">
        <f t="shared" si="79"/>
        <v>6000</v>
      </c>
      <c r="L435" s="129"/>
      <c r="M435" s="129"/>
      <c r="N435" s="130">
        <v>6000</v>
      </c>
      <c r="O435" s="131">
        <v>0</v>
      </c>
      <c r="P435" s="132">
        <f t="shared" si="80"/>
        <v>6000</v>
      </c>
      <c r="Q435" s="84"/>
      <c r="R435" s="84"/>
      <c r="S435" s="84"/>
      <c r="T435" s="84"/>
      <c r="U435" s="84"/>
      <c r="V435" s="84"/>
      <c r="W435" s="84"/>
      <c r="X435" s="84"/>
      <c r="Y435" s="84"/>
      <c r="Z435" s="84"/>
      <c r="AA435" s="84"/>
      <c r="AB435" s="84"/>
      <c r="AC435" s="84"/>
      <c r="AD435" s="84"/>
      <c r="AE435" s="84"/>
      <c r="AF435" s="84"/>
      <c r="AG435" s="84"/>
      <c r="AH435" s="84"/>
      <c r="AI435" s="84"/>
      <c r="AJ435" s="84"/>
      <c r="AK435" s="84"/>
      <c r="AL435" s="84"/>
      <c r="AM435" s="84"/>
      <c r="AN435" s="84"/>
      <c r="AO435" s="84"/>
      <c r="AP435" s="84"/>
      <c r="AQ435" s="84"/>
      <c r="AR435" s="84"/>
      <c r="AS435" s="84"/>
      <c r="AT435" s="84"/>
      <c r="AU435" s="84"/>
      <c r="AV435" s="84"/>
      <c r="AW435" s="84"/>
      <c r="AX435" s="84"/>
      <c r="AY435" s="84"/>
      <c r="AZ435" s="84"/>
      <c r="BA435" s="84"/>
      <c r="BB435" s="84"/>
      <c r="BC435" s="84"/>
      <c r="BD435" s="84"/>
      <c r="BE435" s="84"/>
      <c r="BF435" s="84"/>
      <c r="BG435" s="84"/>
      <c r="BH435" s="84"/>
      <c r="BI435" s="84"/>
      <c r="BJ435" s="84"/>
      <c r="BK435" s="84"/>
      <c r="BL435" s="84"/>
      <c r="BM435" s="84"/>
      <c r="BN435" s="84"/>
      <c r="BO435" s="84"/>
      <c r="BP435" s="84"/>
      <c r="BQ435" s="84"/>
      <c r="BR435" s="84"/>
      <c r="BS435" s="84"/>
      <c r="BT435" s="84"/>
      <c r="BU435" s="84"/>
      <c r="BV435" s="84"/>
      <c r="BW435" s="84"/>
      <c r="BX435" s="84"/>
      <c r="BY435" s="84"/>
      <c r="BZ435" s="84"/>
      <c r="CA435" s="84"/>
      <c r="CB435" s="84"/>
      <c r="CC435" s="84"/>
      <c r="CD435" s="84"/>
      <c r="CE435" s="84"/>
      <c r="CF435" s="84"/>
      <c r="CG435" s="84"/>
      <c r="CH435" s="84"/>
      <c r="CI435" s="84"/>
      <c r="CJ435" s="84"/>
      <c r="CK435" s="84"/>
      <c r="CL435" s="84"/>
      <c r="CM435" s="84"/>
      <c r="CN435" s="84"/>
      <c r="CO435" s="84"/>
      <c r="CP435" s="84"/>
      <c r="CQ435" s="84"/>
      <c r="CR435" s="84"/>
      <c r="CS435" s="84"/>
      <c r="CT435" s="84"/>
      <c r="CU435" s="84"/>
      <c r="CV435" s="84"/>
      <c r="CW435" s="84"/>
      <c r="CX435" s="84"/>
      <c r="CY435" s="84"/>
      <c r="CZ435" s="84"/>
      <c r="DA435" s="84"/>
      <c r="DB435" s="84"/>
      <c r="DC435" s="84"/>
      <c r="DD435" s="84"/>
      <c r="DE435" s="84"/>
      <c r="DF435" s="84"/>
      <c r="DG435" s="84"/>
      <c r="DH435" s="84"/>
      <c r="DI435" s="84"/>
      <c r="DJ435" s="84"/>
      <c r="DK435" s="84"/>
      <c r="DL435" s="84"/>
      <c r="DM435" s="84"/>
      <c r="DN435" s="84"/>
      <c r="DO435" s="84"/>
      <c r="DP435" s="84"/>
      <c r="DQ435" s="84"/>
      <c r="DR435" s="84"/>
      <c r="DS435" s="84"/>
      <c r="DT435" s="84"/>
      <c r="DU435" s="84"/>
      <c r="DV435" s="84"/>
      <c r="DW435" s="84"/>
      <c r="DX435" s="84"/>
      <c r="DY435" s="84"/>
      <c r="DZ435" s="84"/>
      <c r="EA435" s="84"/>
      <c r="EB435" s="84"/>
      <c r="EC435" s="84"/>
    </row>
    <row r="436" spans="1:133" ht="18" customHeight="1">
      <c r="A436" s="108"/>
      <c r="B436" s="109" t="s">
        <v>2036</v>
      </c>
      <c r="C436" s="143" t="s">
        <v>2037</v>
      </c>
      <c r="D436" s="106">
        <v>2550</v>
      </c>
      <c r="E436" s="105">
        <v>0</v>
      </c>
      <c r="F436" s="105">
        <v>2550</v>
      </c>
      <c r="G436" s="108"/>
      <c r="H436" s="193" t="s">
        <v>2094</v>
      </c>
      <c r="I436" s="106"/>
      <c r="J436" s="106"/>
      <c r="K436" s="106"/>
      <c r="L436" s="129"/>
      <c r="M436" s="129"/>
      <c r="N436" s="130"/>
      <c r="O436" s="131"/>
      <c r="P436" s="132"/>
      <c r="Q436" s="84"/>
      <c r="R436" s="84"/>
      <c r="S436" s="84"/>
      <c r="T436" s="84"/>
      <c r="U436" s="84"/>
      <c r="V436" s="84"/>
      <c r="W436" s="84"/>
      <c r="X436" s="84"/>
      <c r="Y436" s="84"/>
      <c r="Z436" s="84"/>
      <c r="AA436" s="84"/>
      <c r="AB436" s="84"/>
      <c r="AC436" s="84"/>
      <c r="AD436" s="84"/>
      <c r="AE436" s="84"/>
      <c r="AF436" s="84"/>
      <c r="AG436" s="84"/>
      <c r="AH436" s="84"/>
      <c r="AI436" s="84"/>
      <c r="AJ436" s="84"/>
      <c r="AK436" s="84"/>
      <c r="AL436" s="84"/>
      <c r="AM436" s="84"/>
      <c r="AN436" s="84"/>
      <c r="AO436" s="84"/>
      <c r="AP436" s="84"/>
      <c r="AQ436" s="84"/>
      <c r="AR436" s="84"/>
      <c r="AS436" s="84"/>
      <c r="AT436" s="84"/>
      <c r="AU436" s="84"/>
      <c r="AV436" s="84"/>
      <c r="AW436" s="84"/>
      <c r="AX436" s="84"/>
      <c r="AY436" s="84"/>
      <c r="AZ436" s="84"/>
      <c r="BA436" s="84"/>
      <c r="BB436" s="84"/>
      <c r="BC436" s="84"/>
      <c r="BD436" s="84"/>
      <c r="BE436" s="84"/>
      <c r="BF436" s="84"/>
      <c r="BG436" s="84"/>
      <c r="BH436" s="84"/>
      <c r="BI436" s="84"/>
      <c r="BJ436" s="84"/>
      <c r="BK436" s="84"/>
      <c r="BL436" s="84"/>
      <c r="BM436" s="84"/>
      <c r="BN436" s="84"/>
      <c r="BO436" s="84"/>
      <c r="BP436" s="84"/>
      <c r="BQ436" s="84"/>
      <c r="BR436" s="84"/>
      <c r="BS436" s="84"/>
      <c r="BT436" s="84"/>
      <c r="BU436" s="84"/>
      <c r="BV436" s="84"/>
      <c r="BW436" s="84"/>
      <c r="BX436" s="84"/>
      <c r="BY436" s="84"/>
      <c r="BZ436" s="84"/>
      <c r="CA436" s="84"/>
      <c r="CB436" s="84"/>
      <c r="CC436" s="84"/>
      <c r="CD436" s="84"/>
      <c r="CE436" s="84"/>
      <c r="CF436" s="84"/>
      <c r="CG436" s="84"/>
      <c r="CH436" s="84"/>
      <c r="CI436" s="84"/>
      <c r="CJ436" s="84"/>
      <c r="CK436" s="84"/>
      <c r="CL436" s="84"/>
      <c r="CM436" s="84"/>
      <c r="CN436" s="84"/>
      <c r="CO436" s="84"/>
      <c r="CP436" s="84"/>
      <c r="CQ436" s="84"/>
      <c r="CR436" s="84"/>
      <c r="CS436" s="84"/>
      <c r="CT436" s="84"/>
      <c r="CU436" s="84"/>
      <c r="CV436" s="84"/>
      <c r="CW436" s="84"/>
      <c r="CX436" s="84"/>
      <c r="CY436" s="84"/>
      <c r="CZ436" s="84"/>
      <c r="DA436" s="84"/>
      <c r="DB436" s="84"/>
      <c r="DC436" s="84"/>
      <c r="DD436" s="84"/>
      <c r="DE436" s="84"/>
      <c r="DF436" s="84"/>
      <c r="DG436" s="84"/>
      <c r="DH436" s="84"/>
      <c r="DI436" s="84"/>
      <c r="DJ436" s="84"/>
      <c r="DK436" s="84"/>
      <c r="DL436" s="84"/>
      <c r="DM436" s="84"/>
      <c r="DN436" s="84"/>
      <c r="DO436" s="84"/>
      <c r="DP436" s="84"/>
      <c r="DQ436" s="84"/>
      <c r="DR436" s="84"/>
      <c r="DS436" s="84"/>
      <c r="DT436" s="84"/>
      <c r="DU436" s="84"/>
      <c r="DV436" s="84"/>
      <c r="DW436" s="84"/>
      <c r="DX436" s="84"/>
      <c r="DY436" s="84"/>
      <c r="DZ436" s="84"/>
      <c r="EA436" s="84"/>
      <c r="EB436" s="84"/>
      <c r="EC436" s="84"/>
    </row>
    <row r="437" spans="1:133" ht="15.6" customHeight="1">
      <c r="A437" s="108"/>
      <c r="B437" s="109" t="s">
        <v>2040</v>
      </c>
      <c r="C437" s="143" t="s">
        <v>2041</v>
      </c>
      <c r="D437" s="106">
        <v>4600</v>
      </c>
      <c r="E437" s="105">
        <v>0</v>
      </c>
      <c r="F437" s="105">
        <v>4600</v>
      </c>
      <c r="G437" s="108"/>
      <c r="H437" s="107" t="s">
        <v>3112</v>
      </c>
      <c r="I437" s="106"/>
      <c r="J437" s="106"/>
      <c r="K437" s="106"/>
      <c r="L437" s="129"/>
      <c r="M437" s="129"/>
      <c r="N437" s="130"/>
      <c r="O437" s="131"/>
      <c r="P437" s="132"/>
      <c r="Q437" s="84"/>
      <c r="R437" s="84"/>
      <c r="S437" s="84"/>
      <c r="T437" s="84"/>
      <c r="U437" s="84"/>
      <c r="V437" s="84"/>
      <c r="W437" s="84"/>
      <c r="X437" s="84"/>
      <c r="Y437" s="84"/>
      <c r="Z437" s="84"/>
      <c r="AA437" s="84"/>
      <c r="AB437" s="84"/>
      <c r="AC437" s="84"/>
      <c r="AD437" s="84"/>
      <c r="AE437" s="84"/>
      <c r="AF437" s="84"/>
      <c r="AG437" s="84"/>
      <c r="AH437" s="84"/>
      <c r="AI437" s="84"/>
      <c r="AJ437" s="84"/>
      <c r="AK437" s="84"/>
      <c r="AL437" s="84"/>
      <c r="AM437" s="84"/>
      <c r="AN437" s="84"/>
      <c r="AO437" s="84"/>
      <c r="AP437" s="84"/>
      <c r="AQ437" s="84"/>
      <c r="AR437" s="84"/>
      <c r="AS437" s="84"/>
      <c r="AT437" s="84"/>
      <c r="AU437" s="84"/>
      <c r="AV437" s="84"/>
      <c r="AW437" s="84"/>
      <c r="AX437" s="84"/>
      <c r="AY437" s="84"/>
      <c r="AZ437" s="84"/>
      <c r="BA437" s="84"/>
      <c r="BB437" s="84"/>
      <c r="BC437" s="84"/>
      <c r="BD437" s="84"/>
      <c r="BE437" s="84"/>
      <c r="BF437" s="84"/>
      <c r="BG437" s="84"/>
      <c r="BH437" s="84"/>
      <c r="BI437" s="84"/>
      <c r="BJ437" s="84"/>
      <c r="BK437" s="84"/>
      <c r="BL437" s="84"/>
      <c r="BM437" s="84"/>
      <c r="BN437" s="84"/>
      <c r="BO437" s="84"/>
      <c r="BP437" s="84"/>
      <c r="BQ437" s="84"/>
      <c r="BR437" s="84"/>
      <c r="BS437" s="84"/>
      <c r="BT437" s="84"/>
      <c r="BU437" s="84"/>
      <c r="BV437" s="84"/>
      <c r="BW437" s="84"/>
      <c r="BX437" s="84"/>
      <c r="BY437" s="84"/>
      <c r="BZ437" s="84"/>
      <c r="CA437" s="84"/>
      <c r="CB437" s="84"/>
      <c r="CC437" s="84"/>
      <c r="CD437" s="84"/>
      <c r="CE437" s="84"/>
      <c r="CF437" s="84"/>
      <c r="CG437" s="84"/>
      <c r="CH437" s="84"/>
      <c r="CI437" s="84"/>
      <c r="CJ437" s="84"/>
      <c r="CK437" s="84"/>
      <c r="CL437" s="84"/>
      <c r="CM437" s="84"/>
      <c r="CN437" s="84"/>
      <c r="CO437" s="84"/>
      <c r="CP437" s="84"/>
      <c r="CQ437" s="84"/>
      <c r="CR437" s="84"/>
      <c r="CS437" s="84"/>
      <c r="CT437" s="84"/>
      <c r="CU437" s="84"/>
      <c r="CV437" s="84"/>
      <c r="CW437" s="84"/>
      <c r="CX437" s="84"/>
      <c r="CY437" s="84"/>
      <c r="CZ437" s="84"/>
      <c r="DA437" s="84"/>
      <c r="DB437" s="84"/>
      <c r="DC437" s="84"/>
      <c r="DD437" s="84"/>
      <c r="DE437" s="84"/>
      <c r="DF437" s="84"/>
      <c r="DG437" s="84"/>
      <c r="DH437" s="84"/>
      <c r="DI437" s="84"/>
      <c r="DJ437" s="84"/>
      <c r="DK437" s="84"/>
      <c r="DL437" s="84"/>
      <c r="DM437" s="84"/>
      <c r="DN437" s="84"/>
      <c r="DO437" s="84"/>
      <c r="DP437" s="84"/>
      <c r="DQ437" s="84"/>
      <c r="DR437" s="84"/>
      <c r="DS437" s="84"/>
      <c r="DT437" s="84"/>
      <c r="DU437" s="84"/>
      <c r="DV437" s="84"/>
      <c r="DW437" s="84"/>
      <c r="DX437" s="84"/>
      <c r="DY437" s="84"/>
      <c r="DZ437" s="84"/>
      <c r="EA437" s="84"/>
      <c r="EB437" s="84"/>
      <c r="EC437" s="84"/>
    </row>
    <row r="438" spans="1:133" ht="15.6" customHeight="1">
      <c r="A438" s="108">
        <v>395</v>
      </c>
      <c r="B438" s="109" t="s">
        <v>2044</v>
      </c>
      <c r="C438" s="143" t="s">
        <v>2045</v>
      </c>
      <c r="D438" s="106">
        <v>2600</v>
      </c>
      <c r="E438" s="105">
        <v>0</v>
      </c>
      <c r="F438" s="105">
        <v>2600</v>
      </c>
      <c r="G438" s="112" t="s">
        <v>2097</v>
      </c>
      <c r="H438" s="143" t="s">
        <v>3113</v>
      </c>
      <c r="I438" s="106">
        <v>2900</v>
      </c>
      <c r="J438" s="106">
        <v>0</v>
      </c>
      <c r="K438" s="106">
        <f t="shared" ref="K438:K454" si="82">I438+J438</f>
        <v>2900</v>
      </c>
      <c r="L438" s="129"/>
      <c r="M438" s="129"/>
      <c r="N438" s="130">
        <v>2900</v>
      </c>
      <c r="O438" s="131">
        <v>0</v>
      </c>
      <c r="P438" s="132">
        <f t="shared" ref="P438:P456" si="83">O438+N438</f>
        <v>2900</v>
      </c>
      <c r="Q438" s="84"/>
      <c r="R438" s="84"/>
      <c r="S438" s="84"/>
      <c r="T438" s="84"/>
      <c r="U438" s="84"/>
      <c r="V438" s="84"/>
      <c r="W438" s="84"/>
      <c r="X438" s="84"/>
      <c r="Y438" s="84"/>
      <c r="Z438" s="84"/>
      <c r="AA438" s="84"/>
      <c r="AB438" s="84"/>
      <c r="AC438" s="84"/>
      <c r="AD438" s="84"/>
      <c r="AE438" s="84"/>
      <c r="AF438" s="84"/>
      <c r="AG438" s="84"/>
      <c r="AH438" s="84"/>
      <c r="AI438" s="84"/>
      <c r="AJ438" s="84"/>
      <c r="AK438" s="84"/>
      <c r="AL438" s="84"/>
      <c r="AM438" s="84"/>
      <c r="AN438" s="84"/>
      <c r="AO438" s="84"/>
      <c r="AP438" s="84"/>
      <c r="AQ438" s="84"/>
      <c r="AR438" s="84"/>
      <c r="AS438" s="84"/>
      <c r="AT438" s="84"/>
      <c r="AU438" s="84"/>
      <c r="AV438" s="84"/>
      <c r="AW438" s="84"/>
      <c r="AX438" s="84"/>
      <c r="AY438" s="84"/>
      <c r="AZ438" s="84"/>
      <c r="BA438" s="84"/>
      <c r="BB438" s="84"/>
      <c r="BC438" s="84"/>
      <c r="BD438" s="84"/>
      <c r="BE438" s="84"/>
      <c r="BF438" s="84"/>
      <c r="BG438" s="84"/>
      <c r="BH438" s="84"/>
      <c r="BI438" s="84"/>
      <c r="BJ438" s="84"/>
      <c r="BK438" s="84"/>
      <c r="BL438" s="84"/>
      <c r="BM438" s="84"/>
      <c r="BN438" s="84"/>
      <c r="BO438" s="84"/>
      <c r="BP438" s="84"/>
      <c r="BQ438" s="84"/>
      <c r="BR438" s="84"/>
      <c r="BS438" s="84"/>
      <c r="BT438" s="84"/>
      <c r="BU438" s="84"/>
      <c r="BV438" s="84"/>
      <c r="BW438" s="84"/>
      <c r="BX438" s="84"/>
      <c r="BY438" s="84"/>
      <c r="BZ438" s="84"/>
      <c r="CA438" s="84"/>
      <c r="CB438" s="84"/>
      <c r="CC438" s="84"/>
      <c r="CD438" s="84"/>
      <c r="CE438" s="84"/>
      <c r="CF438" s="84"/>
      <c r="CG438" s="84"/>
      <c r="CH438" s="84"/>
      <c r="CI438" s="84"/>
      <c r="CJ438" s="84"/>
      <c r="CK438" s="84"/>
      <c r="CL438" s="84"/>
      <c r="CM438" s="84"/>
      <c r="CN438" s="84"/>
      <c r="CO438" s="84"/>
      <c r="CP438" s="84"/>
      <c r="CQ438" s="84"/>
      <c r="CR438" s="84"/>
      <c r="CS438" s="84"/>
      <c r="CT438" s="84"/>
      <c r="CU438" s="84"/>
      <c r="CV438" s="84"/>
      <c r="CW438" s="84"/>
      <c r="CX438" s="84"/>
      <c r="CY438" s="84"/>
      <c r="CZ438" s="84"/>
      <c r="DA438" s="84"/>
      <c r="DB438" s="84"/>
      <c r="DC438" s="84"/>
      <c r="DD438" s="84"/>
      <c r="DE438" s="84"/>
      <c r="DF438" s="84"/>
      <c r="DG438" s="84"/>
      <c r="DH438" s="84"/>
      <c r="DI438" s="84"/>
      <c r="DJ438" s="84"/>
      <c r="DK438" s="84"/>
      <c r="DL438" s="84"/>
      <c r="DM438" s="84"/>
      <c r="DN438" s="84"/>
      <c r="DO438" s="84"/>
      <c r="DP438" s="84"/>
      <c r="DQ438" s="84"/>
      <c r="DR438" s="84"/>
      <c r="DS438" s="84"/>
      <c r="DT438" s="84"/>
      <c r="DU438" s="84"/>
      <c r="DV438" s="84"/>
      <c r="DW438" s="84"/>
      <c r="DX438" s="84"/>
      <c r="DY438" s="84"/>
      <c r="DZ438" s="84"/>
      <c r="EA438" s="84"/>
      <c r="EB438" s="84"/>
      <c r="EC438" s="84"/>
    </row>
    <row r="439" spans="1:133" ht="15.6" customHeight="1">
      <c r="A439" s="108">
        <f>A438+1</f>
        <v>396</v>
      </c>
      <c r="B439" s="109" t="s">
        <v>2048</v>
      </c>
      <c r="C439" s="143" t="s">
        <v>2049</v>
      </c>
      <c r="D439" s="106">
        <v>2500</v>
      </c>
      <c r="E439" s="105">
        <v>0</v>
      </c>
      <c r="F439" s="105">
        <v>2500</v>
      </c>
      <c r="G439" s="112" t="s">
        <v>2101</v>
      </c>
      <c r="H439" s="143" t="s">
        <v>3114</v>
      </c>
      <c r="I439" s="106">
        <v>2780</v>
      </c>
      <c r="J439" s="106">
        <v>0</v>
      </c>
      <c r="K439" s="106">
        <f t="shared" si="82"/>
        <v>2780</v>
      </c>
      <c r="L439" s="129"/>
      <c r="M439" s="129"/>
      <c r="N439" s="130">
        <v>2780</v>
      </c>
      <c r="O439" s="131">
        <v>0</v>
      </c>
      <c r="P439" s="132">
        <f t="shared" si="83"/>
        <v>2780</v>
      </c>
      <c r="Q439" s="84"/>
      <c r="R439" s="84"/>
      <c r="S439" s="84"/>
      <c r="T439" s="84"/>
      <c r="U439" s="84"/>
      <c r="V439" s="84"/>
      <c r="W439" s="84"/>
      <c r="X439" s="84"/>
      <c r="Y439" s="84"/>
      <c r="Z439" s="84"/>
      <c r="AA439" s="84"/>
      <c r="AB439" s="84"/>
      <c r="AC439" s="84"/>
      <c r="AD439" s="84"/>
      <c r="AE439" s="84"/>
      <c r="AF439" s="84"/>
      <c r="AG439" s="84"/>
      <c r="AH439" s="84"/>
      <c r="AI439" s="84"/>
      <c r="AJ439" s="84"/>
      <c r="AK439" s="84"/>
      <c r="AL439" s="84"/>
      <c r="AM439" s="84"/>
      <c r="AN439" s="84"/>
      <c r="AO439" s="84"/>
      <c r="AP439" s="84"/>
      <c r="AQ439" s="84"/>
      <c r="AR439" s="84"/>
      <c r="AS439" s="84"/>
      <c r="AT439" s="84"/>
      <c r="AU439" s="84"/>
      <c r="AV439" s="84"/>
      <c r="AW439" s="84"/>
      <c r="AX439" s="84"/>
      <c r="AY439" s="84"/>
      <c r="AZ439" s="84"/>
      <c r="BA439" s="84"/>
      <c r="BB439" s="84"/>
      <c r="BC439" s="84"/>
      <c r="BD439" s="84"/>
      <c r="BE439" s="84"/>
      <c r="BF439" s="84"/>
      <c r="BG439" s="84"/>
      <c r="BH439" s="84"/>
      <c r="BI439" s="84"/>
      <c r="BJ439" s="84"/>
      <c r="BK439" s="84"/>
      <c r="BL439" s="84"/>
      <c r="BM439" s="84"/>
      <c r="BN439" s="84"/>
      <c r="BO439" s="84"/>
      <c r="BP439" s="84"/>
      <c r="BQ439" s="84"/>
      <c r="BR439" s="84"/>
      <c r="BS439" s="84"/>
      <c r="BT439" s="84"/>
      <c r="BU439" s="84"/>
      <c r="BV439" s="84"/>
      <c r="BW439" s="84"/>
      <c r="BX439" s="84"/>
      <c r="BY439" s="84"/>
      <c r="BZ439" s="84"/>
      <c r="CA439" s="84"/>
      <c r="CB439" s="84"/>
      <c r="CC439" s="84"/>
      <c r="CD439" s="84"/>
      <c r="CE439" s="84"/>
      <c r="CF439" s="84"/>
      <c r="CG439" s="84"/>
      <c r="CH439" s="84"/>
      <c r="CI439" s="84"/>
      <c r="CJ439" s="84"/>
      <c r="CK439" s="84"/>
      <c r="CL439" s="84"/>
      <c r="CM439" s="84"/>
      <c r="CN439" s="84"/>
      <c r="CO439" s="84"/>
      <c r="CP439" s="84"/>
      <c r="CQ439" s="84"/>
      <c r="CR439" s="84"/>
      <c r="CS439" s="84"/>
      <c r="CT439" s="84"/>
      <c r="CU439" s="84"/>
      <c r="CV439" s="84"/>
      <c r="CW439" s="84"/>
      <c r="CX439" s="84"/>
      <c r="CY439" s="84"/>
      <c r="CZ439" s="84"/>
      <c r="DA439" s="84"/>
      <c r="DB439" s="84"/>
      <c r="DC439" s="84"/>
      <c r="DD439" s="84"/>
      <c r="DE439" s="84"/>
      <c r="DF439" s="84"/>
      <c r="DG439" s="84"/>
      <c r="DH439" s="84"/>
      <c r="DI439" s="84"/>
      <c r="DJ439" s="84"/>
      <c r="DK439" s="84"/>
      <c r="DL439" s="84"/>
      <c r="DM439" s="84"/>
      <c r="DN439" s="84"/>
      <c r="DO439" s="84"/>
      <c r="DP439" s="84"/>
      <c r="DQ439" s="84"/>
      <c r="DR439" s="84"/>
      <c r="DS439" s="84"/>
      <c r="DT439" s="84"/>
      <c r="DU439" s="84"/>
      <c r="DV439" s="84"/>
      <c r="DW439" s="84"/>
      <c r="DX439" s="84"/>
      <c r="DY439" s="84"/>
      <c r="DZ439" s="84"/>
      <c r="EA439" s="84"/>
      <c r="EB439" s="84"/>
      <c r="EC439" s="84"/>
    </row>
    <row r="440" spans="1:133" ht="15.6" customHeight="1">
      <c r="A440" s="108">
        <f t="shared" ref="A440:A456" si="84">A439+1</f>
        <v>397</v>
      </c>
      <c r="B440" s="109" t="s">
        <v>2092</v>
      </c>
      <c r="C440" s="143" t="s">
        <v>2093</v>
      </c>
      <c r="D440" s="106">
        <v>2200</v>
      </c>
      <c r="E440" s="105">
        <v>0</v>
      </c>
      <c r="F440" s="105">
        <v>2200</v>
      </c>
      <c r="G440" s="112" t="s">
        <v>2105</v>
      </c>
      <c r="H440" s="143" t="s">
        <v>3115</v>
      </c>
      <c r="I440" s="106">
        <v>3200</v>
      </c>
      <c r="J440" s="106">
        <v>0</v>
      </c>
      <c r="K440" s="106">
        <f t="shared" si="82"/>
        <v>3200</v>
      </c>
      <c r="L440" s="129"/>
      <c r="M440" s="129"/>
      <c r="N440" s="130">
        <v>3200</v>
      </c>
      <c r="O440" s="131">
        <v>0</v>
      </c>
      <c r="P440" s="132">
        <f t="shared" si="83"/>
        <v>3200</v>
      </c>
      <c r="Q440" s="84"/>
      <c r="R440" s="84"/>
      <c r="S440" s="84"/>
      <c r="T440" s="84"/>
      <c r="U440" s="84"/>
      <c r="V440" s="84"/>
      <c r="W440" s="84"/>
      <c r="X440" s="84"/>
      <c r="Y440" s="84"/>
      <c r="Z440" s="84"/>
      <c r="AA440" s="84"/>
      <c r="AB440" s="84"/>
      <c r="AC440" s="84"/>
      <c r="AD440" s="84"/>
      <c r="AE440" s="84"/>
      <c r="AF440" s="84"/>
      <c r="AG440" s="84"/>
      <c r="AH440" s="84"/>
      <c r="AI440" s="84"/>
      <c r="AJ440" s="84"/>
      <c r="AK440" s="84"/>
      <c r="AL440" s="84"/>
      <c r="AM440" s="84"/>
      <c r="AN440" s="84"/>
      <c r="AO440" s="84"/>
      <c r="AP440" s="84"/>
      <c r="AQ440" s="84"/>
      <c r="AR440" s="84"/>
      <c r="AS440" s="84"/>
      <c r="AT440" s="84"/>
      <c r="AU440" s="84"/>
      <c r="AV440" s="84"/>
      <c r="AW440" s="84"/>
      <c r="AX440" s="84"/>
      <c r="AY440" s="84"/>
      <c r="AZ440" s="84"/>
      <c r="BA440" s="84"/>
      <c r="BB440" s="84"/>
      <c r="BC440" s="84"/>
      <c r="BD440" s="84"/>
      <c r="BE440" s="84"/>
      <c r="BF440" s="84"/>
      <c r="BG440" s="84"/>
      <c r="BH440" s="84"/>
      <c r="BI440" s="84"/>
      <c r="BJ440" s="84"/>
      <c r="BK440" s="84"/>
      <c r="BL440" s="84"/>
      <c r="BM440" s="84"/>
      <c r="BN440" s="84"/>
      <c r="BO440" s="84"/>
      <c r="BP440" s="84"/>
      <c r="BQ440" s="84"/>
      <c r="BR440" s="84"/>
      <c r="BS440" s="84"/>
      <c r="BT440" s="84"/>
      <c r="BU440" s="84"/>
      <c r="BV440" s="84"/>
      <c r="BW440" s="84"/>
      <c r="BX440" s="84"/>
      <c r="BY440" s="84"/>
      <c r="BZ440" s="84"/>
      <c r="CA440" s="84"/>
      <c r="CB440" s="84"/>
      <c r="CC440" s="84"/>
      <c r="CD440" s="84"/>
      <c r="CE440" s="84"/>
      <c r="CF440" s="84"/>
      <c r="CG440" s="84"/>
      <c r="CH440" s="84"/>
      <c r="CI440" s="84"/>
      <c r="CJ440" s="84"/>
      <c r="CK440" s="84"/>
      <c r="CL440" s="84"/>
      <c r="CM440" s="84"/>
      <c r="CN440" s="84"/>
      <c r="CO440" s="84"/>
      <c r="CP440" s="84"/>
      <c r="CQ440" s="84"/>
      <c r="CR440" s="84"/>
      <c r="CS440" s="84"/>
      <c r="CT440" s="84"/>
      <c r="CU440" s="84"/>
      <c r="CV440" s="84"/>
      <c r="CW440" s="84"/>
      <c r="CX440" s="84"/>
      <c r="CY440" s="84"/>
      <c r="CZ440" s="84"/>
      <c r="DA440" s="84"/>
      <c r="DB440" s="84"/>
      <c r="DC440" s="84"/>
      <c r="DD440" s="84"/>
      <c r="DE440" s="84"/>
      <c r="DF440" s="84"/>
      <c r="DG440" s="84"/>
      <c r="DH440" s="84"/>
      <c r="DI440" s="84"/>
      <c r="DJ440" s="84"/>
      <c r="DK440" s="84"/>
      <c r="DL440" s="84"/>
      <c r="DM440" s="84"/>
      <c r="DN440" s="84"/>
      <c r="DO440" s="84"/>
      <c r="DP440" s="84"/>
      <c r="DQ440" s="84"/>
      <c r="DR440" s="84"/>
      <c r="DS440" s="84"/>
      <c r="DT440" s="84"/>
      <c r="DU440" s="84"/>
      <c r="DV440" s="84"/>
      <c r="DW440" s="84"/>
      <c r="DX440" s="84"/>
      <c r="DY440" s="84"/>
      <c r="DZ440" s="84"/>
      <c r="EA440" s="84"/>
      <c r="EB440" s="84"/>
      <c r="EC440" s="84"/>
    </row>
    <row r="441" spans="1:133" ht="15.6" customHeight="1">
      <c r="A441" s="108">
        <f t="shared" si="84"/>
        <v>398</v>
      </c>
      <c r="B441" s="109" t="s">
        <v>3116</v>
      </c>
      <c r="C441" s="143" t="s">
        <v>3117</v>
      </c>
      <c r="D441" s="106">
        <v>3600</v>
      </c>
      <c r="E441" s="105">
        <v>0</v>
      </c>
      <c r="F441" s="105">
        <v>3600</v>
      </c>
      <c r="G441" s="112" t="s">
        <v>2109</v>
      </c>
      <c r="H441" s="143" t="s">
        <v>3118</v>
      </c>
      <c r="I441" s="106">
        <v>2500</v>
      </c>
      <c r="J441" s="106">
        <v>0</v>
      </c>
      <c r="K441" s="106">
        <f t="shared" si="82"/>
        <v>2500</v>
      </c>
      <c r="L441" s="129"/>
      <c r="M441" s="129"/>
      <c r="N441" s="130">
        <v>2500</v>
      </c>
      <c r="O441" s="131">
        <v>0</v>
      </c>
      <c r="P441" s="132">
        <f t="shared" si="83"/>
        <v>2500</v>
      </c>
      <c r="Q441" s="84"/>
      <c r="R441" s="84"/>
      <c r="S441" s="84"/>
      <c r="T441" s="84"/>
      <c r="U441" s="84"/>
      <c r="V441" s="84"/>
      <c r="W441" s="84"/>
      <c r="X441" s="84"/>
      <c r="Y441" s="84"/>
      <c r="Z441" s="84"/>
      <c r="AA441" s="84"/>
      <c r="AB441" s="84"/>
      <c r="AC441" s="84"/>
      <c r="AD441" s="84"/>
      <c r="AE441" s="84"/>
      <c r="AF441" s="84"/>
      <c r="AG441" s="84"/>
      <c r="AH441" s="84"/>
      <c r="AI441" s="84"/>
      <c r="AJ441" s="84"/>
      <c r="AK441" s="84"/>
      <c r="AL441" s="84"/>
      <c r="AM441" s="84"/>
      <c r="AN441" s="84"/>
      <c r="AO441" s="84"/>
      <c r="AP441" s="84"/>
      <c r="AQ441" s="84"/>
      <c r="AR441" s="84"/>
      <c r="AS441" s="84"/>
      <c r="AT441" s="84"/>
      <c r="AU441" s="84"/>
      <c r="AV441" s="84"/>
      <c r="AW441" s="84"/>
      <c r="AX441" s="84"/>
      <c r="AY441" s="84"/>
      <c r="AZ441" s="84"/>
      <c r="BA441" s="84"/>
      <c r="BB441" s="84"/>
      <c r="BC441" s="84"/>
      <c r="BD441" s="84"/>
      <c r="BE441" s="84"/>
      <c r="BF441" s="84"/>
      <c r="BG441" s="84"/>
      <c r="BH441" s="84"/>
      <c r="BI441" s="84"/>
      <c r="BJ441" s="84"/>
      <c r="BK441" s="84"/>
      <c r="BL441" s="84"/>
      <c r="BM441" s="84"/>
      <c r="BN441" s="84"/>
      <c r="BO441" s="84"/>
      <c r="BP441" s="84"/>
      <c r="BQ441" s="84"/>
      <c r="BR441" s="84"/>
      <c r="BS441" s="84"/>
      <c r="BT441" s="84"/>
      <c r="BU441" s="84"/>
      <c r="BV441" s="84"/>
      <c r="BW441" s="84"/>
      <c r="BX441" s="84"/>
      <c r="BY441" s="84"/>
      <c r="BZ441" s="84"/>
      <c r="CA441" s="84"/>
      <c r="CB441" s="84"/>
      <c r="CC441" s="84"/>
      <c r="CD441" s="84"/>
      <c r="CE441" s="84"/>
      <c r="CF441" s="84"/>
      <c r="CG441" s="84"/>
      <c r="CH441" s="84"/>
      <c r="CI441" s="84"/>
      <c r="CJ441" s="84"/>
      <c r="CK441" s="84"/>
      <c r="CL441" s="84"/>
      <c r="CM441" s="84"/>
      <c r="CN441" s="84"/>
      <c r="CO441" s="84"/>
      <c r="CP441" s="84"/>
      <c r="CQ441" s="84"/>
      <c r="CR441" s="84"/>
      <c r="CS441" s="84"/>
      <c r="CT441" s="84"/>
      <c r="CU441" s="84"/>
      <c r="CV441" s="84"/>
      <c r="CW441" s="84"/>
      <c r="CX441" s="84"/>
      <c r="CY441" s="84"/>
      <c r="CZ441" s="84"/>
      <c r="DA441" s="84"/>
      <c r="DB441" s="84"/>
      <c r="DC441" s="84"/>
      <c r="DD441" s="84"/>
      <c r="DE441" s="84"/>
      <c r="DF441" s="84"/>
      <c r="DG441" s="84"/>
      <c r="DH441" s="84"/>
      <c r="DI441" s="84"/>
      <c r="DJ441" s="84"/>
      <c r="DK441" s="84"/>
      <c r="DL441" s="84"/>
      <c r="DM441" s="84"/>
      <c r="DN441" s="84"/>
      <c r="DO441" s="84"/>
      <c r="DP441" s="84"/>
      <c r="DQ441" s="84"/>
      <c r="DR441" s="84"/>
      <c r="DS441" s="84"/>
      <c r="DT441" s="84"/>
      <c r="DU441" s="84"/>
      <c r="DV441" s="84"/>
      <c r="DW441" s="84"/>
      <c r="DX441" s="84"/>
      <c r="DY441" s="84"/>
      <c r="DZ441" s="84"/>
      <c r="EA441" s="84"/>
      <c r="EB441" s="84"/>
      <c r="EC441" s="84"/>
    </row>
    <row r="442" spans="1:133" ht="15.6" customHeight="1">
      <c r="A442" s="108">
        <f t="shared" si="84"/>
        <v>399</v>
      </c>
      <c r="B442" s="109" t="s">
        <v>2095</v>
      </c>
      <c r="C442" s="143" t="s">
        <v>2096</v>
      </c>
      <c r="D442" s="106">
        <v>3700</v>
      </c>
      <c r="E442" s="105">
        <v>0</v>
      </c>
      <c r="F442" s="105">
        <v>3700</v>
      </c>
      <c r="G442" s="112" t="s">
        <v>2113</v>
      </c>
      <c r="H442" s="143" t="s">
        <v>3119</v>
      </c>
      <c r="I442" s="106">
        <v>2900</v>
      </c>
      <c r="J442" s="106">
        <v>0</v>
      </c>
      <c r="K442" s="106">
        <f t="shared" si="82"/>
        <v>2900</v>
      </c>
      <c r="L442" s="129"/>
      <c r="M442" s="129"/>
      <c r="N442" s="130">
        <v>2900</v>
      </c>
      <c r="O442" s="131">
        <v>0</v>
      </c>
      <c r="P442" s="132">
        <f t="shared" si="83"/>
        <v>2900</v>
      </c>
      <c r="Q442" s="84"/>
      <c r="R442" s="84"/>
      <c r="S442" s="84"/>
      <c r="T442" s="84"/>
      <c r="U442" s="84"/>
      <c r="V442" s="84"/>
      <c r="W442" s="84"/>
      <c r="X442" s="84"/>
      <c r="Y442" s="84"/>
      <c r="Z442" s="84"/>
      <c r="AA442" s="84"/>
      <c r="AB442" s="84"/>
      <c r="AC442" s="84"/>
      <c r="AD442" s="84"/>
      <c r="AE442" s="84"/>
      <c r="AF442" s="84"/>
      <c r="AG442" s="84"/>
      <c r="AH442" s="84"/>
      <c r="AI442" s="84"/>
      <c r="AJ442" s="84"/>
      <c r="AK442" s="84"/>
      <c r="AL442" s="84"/>
      <c r="AM442" s="84"/>
      <c r="AN442" s="84"/>
      <c r="AO442" s="84"/>
      <c r="AP442" s="84"/>
      <c r="AQ442" s="84"/>
      <c r="AR442" s="84"/>
      <c r="AS442" s="84"/>
      <c r="AT442" s="84"/>
      <c r="AU442" s="84"/>
      <c r="AV442" s="84"/>
      <c r="AW442" s="84"/>
      <c r="AX442" s="84"/>
      <c r="AY442" s="84"/>
      <c r="AZ442" s="84"/>
      <c r="BA442" s="84"/>
      <c r="BB442" s="84"/>
      <c r="BC442" s="84"/>
      <c r="BD442" s="84"/>
      <c r="BE442" s="84"/>
      <c r="BF442" s="84"/>
      <c r="BG442" s="84"/>
      <c r="BH442" s="84"/>
      <c r="BI442" s="84"/>
      <c r="BJ442" s="84"/>
      <c r="BK442" s="84"/>
      <c r="BL442" s="84"/>
      <c r="BM442" s="84"/>
      <c r="BN442" s="84"/>
      <c r="BO442" s="84"/>
      <c r="BP442" s="84"/>
      <c r="BQ442" s="84"/>
      <c r="BR442" s="84"/>
      <c r="BS442" s="84"/>
      <c r="BT442" s="84"/>
      <c r="BU442" s="84"/>
      <c r="BV442" s="84"/>
      <c r="BW442" s="84"/>
      <c r="BX442" s="84"/>
      <c r="BY442" s="84"/>
      <c r="BZ442" s="84"/>
      <c r="CA442" s="84"/>
      <c r="CB442" s="84"/>
      <c r="CC442" s="84"/>
      <c r="CD442" s="84"/>
      <c r="CE442" s="84"/>
      <c r="CF442" s="84"/>
      <c r="CG442" s="84"/>
      <c r="CH442" s="84"/>
      <c r="CI442" s="84"/>
      <c r="CJ442" s="84"/>
      <c r="CK442" s="84"/>
      <c r="CL442" s="84"/>
      <c r="CM442" s="84"/>
      <c r="CN442" s="84"/>
      <c r="CO442" s="84"/>
      <c r="CP442" s="84"/>
      <c r="CQ442" s="84"/>
      <c r="CR442" s="84"/>
      <c r="CS442" s="84"/>
      <c r="CT442" s="84"/>
      <c r="CU442" s="84"/>
      <c r="CV442" s="84"/>
      <c r="CW442" s="84"/>
      <c r="CX442" s="84"/>
      <c r="CY442" s="84"/>
      <c r="CZ442" s="84"/>
      <c r="DA442" s="84"/>
      <c r="DB442" s="84"/>
      <c r="DC442" s="84"/>
      <c r="DD442" s="84"/>
      <c r="DE442" s="84"/>
      <c r="DF442" s="84"/>
      <c r="DG442" s="84"/>
      <c r="DH442" s="84"/>
      <c r="DI442" s="84"/>
      <c r="DJ442" s="84"/>
      <c r="DK442" s="84"/>
      <c r="DL442" s="84"/>
      <c r="DM442" s="84"/>
      <c r="DN442" s="84"/>
      <c r="DO442" s="84"/>
      <c r="DP442" s="84"/>
      <c r="DQ442" s="84"/>
      <c r="DR442" s="84"/>
      <c r="DS442" s="84"/>
      <c r="DT442" s="84"/>
      <c r="DU442" s="84"/>
      <c r="DV442" s="84"/>
      <c r="DW442" s="84"/>
      <c r="DX442" s="84"/>
      <c r="DY442" s="84"/>
      <c r="DZ442" s="84"/>
      <c r="EA442" s="84"/>
      <c r="EB442" s="84"/>
      <c r="EC442" s="84"/>
    </row>
    <row r="443" spans="1:133" ht="15.6" customHeight="1">
      <c r="A443" s="108">
        <f t="shared" si="84"/>
        <v>400</v>
      </c>
      <c r="B443" s="109" t="s">
        <v>2099</v>
      </c>
      <c r="C443" s="143" t="s">
        <v>2100</v>
      </c>
      <c r="D443" s="106">
        <v>2200</v>
      </c>
      <c r="E443" s="105">
        <v>0</v>
      </c>
      <c r="F443" s="105">
        <v>2200</v>
      </c>
      <c r="G443" s="112" t="s">
        <v>2117</v>
      </c>
      <c r="H443" s="143" t="s">
        <v>3120</v>
      </c>
      <c r="I443" s="106">
        <v>3500</v>
      </c>
      <c r="J443" s="106">
        <v>0</v>
      </c>
      <c r="K443" s="106">
        <f t="shared" si="82"/>
        <v>3500</v>
      </c>
      <c r="L443" s="129"/>
      <c r="M443" s="129"/>
      <c r="N443" s="130">
        <v>3500</v>
      </c>
      <c r="O443" s="131">
        <v>0</v>
      </c>
      <c r="P443" s="132">
        <f t="shared" si="83"/>
        <v>3500</v>
      </c>
      <c r="Q443" s="84"/>
      <c r="R443" s="84"/>
      <c r="S443" s="84"/>
      <c r="T443" s="84"/>
      <c r="U443" s="84"/>
      <c r="V443" s="84"/>
      <c r="W443" s="84"/>
      <c r="X443" s="84"/>
      <c r="Y443" s="84"/>
      <c r="Z443" s="84"/>
      <c r="AA443" s="84"/>
      <c r="AB443" s="84"/>
      <c r="AC443" s="84"/>
      <c r="AD443" s="84"/>
      <c r="AE443" s="84"/>
      <c r="AF443" s="84"/>
      <c r="AG443" s="84"/>
      <c r="AH443" s="84"/>
      <c r="AI443" s="84"/>
      <c r="AJ443" s="84"/>
      <c r="AK443" s="84"/>
      <c r="AL443" s="84"/>
      <c r="AM443" s="84"/>
      <c r="AN443" s="84"/>
      <c r="AO443" s="84"/>
      <c r="AP443" s="84"/>
      <c r="AQ443" s="84"/>
      <c r="AR443" s="84"/>
      <c r="AS443" s="84"/>
      <c r="AT443" s="84"/>
      <c r="AU443" s="84"/>
      <c r="AV443" s="84"/>
      <c r="AW443" s="84"/>
      <c r="AX443" s="84"/>
      <c r="AY443" s="84"/>
      <c r="AZ443" s="84"/>
      <c r="BA443" s="84"/>
      <c r="BB443" s="84"/>
      <c r="BC443" s="84"/>
      <c r="BD443" s="84"/>
      <c r="BE443" s="84"/>
      <c r="BF443" s="84"/>
      <c r="BG443" s="84"/>
      <c r="BH443" s="84"/>
      <c r="BI443" s="84"/>
      <c r="BJ443" s="84"/>
      <c r="BK443" s="84"/>
      <c r="BL443" s="84"/>
      <c r="BM443" s="84"/>
      <c r="BN443" s="84"/>
      <c r="BO443" s="84"/>
      <c r="BP443" s="84"/>
      <c r="BQ443" s="84"/>
      <c r="BR443" s="84"/>
      <c r="BS443" s="84"/>
      <c r="BT443" s="84"/>
      <c r="BU443" s="84"/>
      <c r="BV443" s="84"/>
      <c r="BW443" s="84"/>
      <c r="BX443" s="84"/>
      <c r="BY443" s="84"/>
      <c r="BZ443" s="84"/>
      <c r="CA443" s="84"/>
      <c r="CB443" s="84"/>
      <c r="CC443" s="84"/>
      <c r="CD443" s="84"/>
      <c r="CE443" s="84"/>
      <c r="CF443" s="84"/>
      <c r="CG443" s="84"/>
      <c r="CH443" s="84"/>
      <c r="CI443" s="84"/>
      <c r="CJ443" s="84"/>
      <c r="CK443" s="84"/>
      <c r="CL443" s="84"/>
      <c r="CM443" s="84"/>
      <c r="CN443" s="84"/>
      <c r="CO443" s="84"/>
      <c r="CP443" s="84"/>
      <c r="CQ443" s="84"/>
      <c r="CR443" s="84"/>
      <c r="CS443" s="84"/>
      <c r="CT443" s="84"/>
      <c r="CU443" s="84"/>
      <c r="CV443" s="84"/>
      <c r="CW443" s="84"/>
      <c r="CX443" s="84"/>
      <c r="CY443" s="84"/>
      <c r="CZ443" s="84"/>
      <c r="DA443" s="84"/>
      <c r="DB443" s="84"/>
      <c r="DC443" s="84"/>
      <c r="DD443" s="84"/>
      <c r="DE443" s="84"/>
      <c r="DF443" s="84"/>
      <c r="DG443" s="84"/>
      <c r="DH443" s="84"/>
      <c r="DI443" s="84"/>
      <c r="DJ443" s="84"/>
      <c r="DK443" s="84"/>
      <c r="DL443" s="84"/>
      <c r="DM443" s="84"/>
      <c r="DN443" s="84"/>
      <c r="DO443" s="84"/>
      <c r="DP443" s="84"/>
      <c r="DQ443" s="84"/>
      <c r="DR443" s="84"/>
      <c r="DS443" s="84"/>
      <c r="DT443" s="84"/>
      <c r="DU443" s="84"/>
      <c r="DV443" s="84"/>
      <c r="DW443" s="84"/>
      <c r="DX443" s="84"/>
      <c r="DY443" s="84"/>
      <c r="DZ443" s="84"/>
      <c r="EA443" s="84"/>
      <c r="EB443" s="84"/>
      <c r="EC443" s="84"/>
    </row>
    <row r="444" spans="1:133" ht="15.6" customHeight="1">
      <c r="A444" s="108">
        <f t="shared" si="84"/>
        <v>401</v>
      </c>
      <c r="B444" s="109" t="s">
        <v>2103</v>
      </c>
      <c r="C444" s="143" t="s">
        <v>2104</v>
      </c>
      <c r="D444" s="106">
        <v>2700</v>
      </c>
      <c r="E444" s="105">
        <v>0</v>
      </c>
      <c r="F444" s="105">
        <v>2700</v>
      </c>
      <c r="G444" s="112" t="s">
        <v>2121</v>
      </c>
      <c r="H444" s="143" t="s">
        <v>3121</v>
      </c>
      <c r="I444" s="106">
        <v>3300</v>
      </c>
      <c r="J444" s="106">
        <v>0</v>
      </c>
      <c r="K444" s="106">
        <f t="shared" si="82"/>
        <v>3300</v>
      </c>
      <c r="L444" s="129"/>
      <c r="M444" s="129"/>
      <c r="N444" s="130">
        <v>3300</v>
      </c>
      <c r="O444" s="131">
        <v>0</v>
      </c>
      <c r="P444" s="132">
        <f t="shared" si="83"/>
        <v>3300</v>
      </c>
      <c r="Q444" s="84"/>
      <c r="R444" s="84"/>
      <c r="S444" s="84"/>
      <c r="T444" s="84"/>
      <c r="U444" s="84"/>
      <c r="V444" s="84"/>
      <c r="W444" s="84"/>
      <c r="X444" s="84"/>
      <c r="Y444" s="84"/>
      <c r="Z444" s="84"/>
      <c r="AA444" s="84"/>
      <c r="AB444" s="84"/>
      <c r="AC444" s="84"/>
      <c r="AD444" s="84"/>
      <c r="AE444" s="84"/>
      <c r="AF444" s="84"/>
      <c r="AG444" s="84"/>
      <c r="AH444" s="84"/>
      <c r="AI444" s="84"/>
      <c r="AJ444" s="84"/>
      <c r="AK444" s="84"/>
      <c r="AL444" s="84"/>
      <c r="AM444" s="84"/>
      <c r="AN444" s="84"/>
      <c r="AO444" s="84"/>
      <c r="AP444" s="84"/>
      <c r="AQ444" s="84"/>
      <c r="AR444" s="84"/>
      <c r="AS444" s="84"/>
      <c r="AT444" s="84"/>
      <c r="AU444" s="84"/>
      <c r="AV444" s="84"/>
      <c r="AW444" s="84"/>
      <c r="AX444" s="84"/>
      <c r="AY444" s="84"/>
      <c r="AZ444" s="84"/>
      <c r="BA444" s="84"/>
      <c r="BB444" s="84"/>
      <c r="BC444" s="84"/>
      <c r="BD444" s="84"/>
      <c r="BE444" s="84"/>
      <c r="BF444" s="84"/>
      <c r="BG444" s="84"/>
      <c r="BH444" s="84"/>
      <c r="BI444" s="84"/>
      <c r="BJ444" s="84"/>
      <c r="BK444" s="84"/>
      <c r="BL444" s="84"/>
      <c r="BM444" s="84"/>
      <c r="BN444" s="84"/>
      <c r="BO444" s="84"/>
      <c r="BP444" s="84"/>
      <c r="BQ444" s="84"/>
      <c r="BR444" s="84"/>
      <c r="BS444" s="84"/>
      <c r="BT444" s="84"/>
      <c r="BU444" s="84"/>
      <c r="BV444" s="84"/>
      <c r="BW444" s="84"/>
      <c r="BX444" s="84"/>
      <c r="BY444" s="84"/>
      <c r="BZ444" s="84"/>
      <c r="CA444" s="84"/>
      <c r="CB444" s="84"/>
      <c r="CC444" s="84"/>
      <c r="CD444" s="84"/>
      <c r="CE444" s="84"/>
      <c r="CF444" s="84"/>
      <c r="CG444" s="84"/>
      <c r="CH444" s="84"/>
      <c r="CI444" s="84"/>
      <c r="CJ444" s="84"/>
      <c r="CK444" s="84"/>
      <c r="CL444" s="84"/>
      <c r="CM444" s="84"/>
      <c r="CN444" s="84"/>
      <c r="CO444" s="84"/>
      <c r="CP444" s="84"/>
      <c r="CQ444" s="84"/>
      <c r="CR444" s="84"/>
      <c r="CS444" s="84"/>
      <c r="CT444" s="84"/>
      <c r="CU444" s="84"/>
      <c r="CV444" s="84"/>
      <c r="CW444" s="84"/>
      <c r="CX444" s="84"/>
      <c r="CY444" s="84"/>
      <c r="CZ444" s="84"/>
      <c r="DA444" s="84"/>
      <c r="DB444" s="84"/>
      <c r="DC444" s="84"/>
      <c r="DD444" s="84"/>
      <c r="DE444" s="84"/>
      <c r="DF444" s="84"/>
      <c r="DG444" s="84"/>
      <c r="DH444" s="84"/>
      <c r="DI444" s="84"/>
      <c r="DJ444" s="84"/>
      <c r="DK444" s="84"/>
      <c r="DL444" s="84"/>
      <c r="DM444" s="84"/>
      <c r="DN444" s="84"/>
      <c r="DO444" s="84"/>
      <c r="DP444" s="84"/>
      <c r="DQ444" s="84"/>
      <c r="DR444" s="84"/>
      <c r="DS444" s="84"/>
      <c r="DT444" s="84"/>
      <c r="DU444" s="84"/>
      <c r="DV444" s="84"/>
      <c r="DW444" s="84"/>
      <c r="DX444" s="84"/>
      <c r="DY444" s="84"/>
      <c r="DZ444" s="84"/>
      <c r="EA444" s="84"/>
      <c r="EB444" s="84"/>
      <c r="EC444" s="84"/>
    </row>
    <row r="445" spans="1:133" ht="15.6" customHeight="1">
      <c r="A445" s="108">
        <f t="shared" si="84"/>
        <v>402</v>
      </c>
      <c r="B445" s="109" t="s">
        <v>2107</v>
      </c>
      <c r="C445" s="143" t="s">
        <v>2108</v>
      </c>
      <c r="D445" s="106">
        <v>3200</v>
      </c>
      <c r="E445" s="105">
        <v>0</v>
      </c>
      <c r="F445" s="105">
        <v>3200</v>
      </c>
      <c r="G445" s="112" t="s">
        <v>2125</v>
      </c>
      <c r="H445" s="143" t="s">
        <v>3122</v>
      </c>
      <c r="I445" s="106">
        <v>2400</v>
      </c>
      <c r="J445" s="106">
        <v>0</v>
      </c>
      <c r="K445" s="106">
        <f t="shared" si="82"/>
        <v>2400</v>
      </c>
      <c r="L445" s="129"/>
      <c r="M445" s="129"/>
      <c r="N445" s="130">
        <v>2400</v>
      </c>
      <c r="O445" s="131">
        <v>0</v>
      </c>
      <c r="P445" s="132">
        <f t="shared" si="83"/>
        <v>2400</v>
      </c>
      <c r="Q445" s="84"/>
      <c r="R445" s="84"/>
      <c r="S445" s="84"/>
      <c r="T445" s="84"/>
      <c r="U445" s="84"/>
      <c r="V445" s="84"/>
      <c r="W445" s="84"/>
      <c r="X445" s="84"/>
      <c r="Y445" s="84"/>
      <c r="Z445" s="84"/>
      <c r="AA445" s="84"/>
      <c r="AB445" s="84"/>
      <c r="AC445" s="84"/>
      <c r="AD445" s="84"/>
      <c r="AE445" s="84"/>
      <c r="AF445" s="84"/>
      <c r="AG445" s="84"/>
      <c r="AH445" s="84"/>
      <c r="AI445" s="84"/>
      <c r="AJ445" s="84"/>
      <c r="AK445" s="84"/>
      <c r="AL445" s="84"/>
      <c r="AM445" s="84"/>
      <c r="AN445" s="84"/>
      <c r="AO445" s="84"/>
      <c r="AP445" s="84"/>
      <c r="AQ445" s="84"/>
      <c r="AR445" s="84"/>
      <c r="AS445" s="84"/>
      <c r="AT445" s="84"/>
      <c r="AU445" s="84"/>
      <c r="AV445" s="84"/>
      <c r="AW445" s="84"/>
      <c r="AX445" s="84"/>
      <c r="AY445" s="84"/>
      <c r="AZ445" s="84"/>
      <c r="BA445" s="84"/>
      <c r="BB445" s="84"/>
      <c r="BC445" s="84"/>
      <c r="BD445" s="84"/>
      <c r="BE445" s="84"/>
      <c r="BF445" s="84"/>
      <c r="BG445" s="84"/>
      <c r="BH445" s="84"/>
      <c r="BI445" s="84"/>
      <c r="BJ445" s="84"/>
      <c r="BK445" s="84"/>
      <c r="BL445" s="84"/>
      <c r="BM445" s="84"/>
      <c r="BN445" s="84"/>
      <c r="BO445" s="84"/>
      <c r="BP445" s="84"/>
      <c r="BQ445" s="84"/>
      <c r="BR445" s="84"/>
      <c r="BS445" s="84"/>
      <c r="BT445" s="84"/>
      <c r="BU445" s="84"/>
      <c r="BV445" s="84"/>
      <c r="BW445" s="84"/>
      <c r="BX445" s="84"/>
      <c r="BY445" s="84"/>
      <c r="BZ445" s="84"/>
      <c r="CA445" s="84"/>
      <c r="CB445" s="84"/>
      <c r="CC445" s="84"/>
      <c r="CD445" s="84"/>
      <c r="CE445" s="84"/>
      <c r="CF445" s="84"/>
      <c r="CG445" s="84"/>
      <c r="CH445" s="84"/>
      <c r="CI445" s="84"/>
      <c r="CJ445" s="84"/>
      <c r="CK445" s="84"/>
      <c r="CL445" s="84"/>
      <c r="CM445" s="84"/>
      <c r="CN445" s="84"/>
      <c r="CO445" s="84"/>
      <c r="CP445" s="84"/>
      <c r="CQ445" s="84"/>
      <c r="CR445" s="84"/>
      <c r="CS445" s="84"/>
      <c r="CT445" s="84"/>
      <c r="CU445" s="84"/>
      <c r="CV445" s="84"/>
      <c r="CW445" s="84"/>
      <c r="CX445" s="84"/>
      <c r="CY445" s="84"/>
      <c r="CZ445" s="84"/>
      <c r="DA445" s="84"/>
      <c r="DB445" s="84"/>
      <c r="DC445" s="84"/>
      <c r="DD445" s="84"/>
      <c r="DE445" s="84"/>
      <c r="DF445" s="84"/>
      <c r="DG445" s="84"/>
      <c r="DH445" s="84"/>
      <c r="DI445" s="84"/>
      <c r="DJ445" s="84"/>
      <c r="DK445" s="84"/>
      <c r="DL445" s="84"/>
      <c r="DM445" s="84"/>
      <c r="DN445" s="84"/>
      <c r="DO445" s="84"/>
      <c r="DP445" s="84"/>
      <c r="DQ445" s="84"/>
      <c r="DR445" s="84"/>
      <c r="DS445" s="84"/>
      <c r="DT445" s="84"/>
      <c r="DU445" s="84"/>
      <c r="DV445" s="84"/>
      <c r="DW445" s="84"/>
      <c r="DX445" s="84"/>
      <c r="DY445" s="84"/>
      <c r="DZ445" s="84"/>
      <c r="EA445" s="84"/>
      <c r="EB445" s="84"/>
      <c r="EC445" s="84"/>
    </row>
    <row r="446" spans="1:133" ht="15.6" customHeight="1">
      <c r="A446" s="108">
        <f t="shared" si="84"/>
        <v>403</v>
      </c>
      <c r="B446" s="109" t="s">
        <v>2111</v>
      </c>
      <c r="C446" s="143" t="s">
        <v>2112</v>
      </c>
      <c r="D446" s="106">
        <v>3400</v>
      </c>
      <c r="E446" s="105">
        <v>0</v>
      </c>
      <c r="F446" s="105">
        <v>3400</v>
      </c>
      <c r="G446" s="112" t="s">
        <v>2129</v>
      </c>
      <c r="H446" s="194" t="s">
        <v>3123</v>
      </c>
      <c r="I446" s="106">
        <v>2600</v>
      </c>
      <c r="J446" s="106">
        <v>0</v>
      </c>
      <c r="K446" s="106">
        <f t="shared" si="82"/>
        <v>2600</v>
      </c>
      <c r="L446" s="129"/>
      <c r="M446" s="129"/>
      <c r="N446" s="130">
        <v>2600</v>
      </c>
      <c r="O446" s="131">
        <v>0</v>
      </c>
      <c r="P446" s="132">
        <f t="shared" si="83"/>
        <v>2600</v>
      </c>
      <c r="Q446" s="84"/>
      <c r="R446" s="84"/>
      <c r="S446" s="84"/>
      <c r="T446" s="84"/>
      <c r="U446" s="84"/>
      <c r="V446" s="84"/>
      <c r="W446" s="84"/>
      <c r="X446" s="84"/>
      <c r="Y446" s="84"/>
      <c r="Z446" s="84"/>
      <c r="AA446" s="84"/>
      <c r="AB446" s="84"/>
      <c r="AC446" s="84"/>
      <c r="AD446" s="84"/>
      <c r="AE446" s="84"/>
      <c r="AF446" s="84"/>
      <c r="AG446" s="84"/>
      <c r="AH446" s="84"/>
      <c r="AI446" s="84"/>
      <c r="AJ446" s="84"/>
      <c r="AK446" s="84"/>
      <c r="AL446" s="84"/>
      <c r="AM446" s="84"/>
      <c r="AN446" s="84"/>
      <c r="AO446" s="84"/>
      <c r="AP446" s="84"/>
      <c r="AQ446" s="84"/>
      <c r="AR446" s="84"/>
      <c r="AS446" s="84"/>
      <c r="AT446" s="84"/>
      <c r="AU446" s="84"/>
      <c r="AV446" s="84"/>
      <c r="AW446" s="84"/>
      <c r="AX446" s="84"/>
      <c r="AY446" s="84"/>
      <c r="AZ446" s="84"/>
      <c r="BA446" s="84"/>
      <c r="BB446" s="84"/>
      <c r="BC446" s="84"/>
      <c r="BD446" s="84"/>
      <c r="BE446" s="84"/>
      <c r="BF446" s="84"/>
      <c r="BG446" s="84"/>
      <c r="BH446" s="84"/>
      <c r="BI446" s="84"/>
      <c r="BJ446" s="84"/>
      <c r="BK446" s="84"/>
      <c r="BL446" s="84"/>
      <c r="BM446" s="84"/>
      <c r="BN446" s="84"/>
      <c r="BO446" s="84"/>
      <c r="BP446" s="84"/>
      <c r="BQ446" s="84"/>
      <c r="BR446" s="84"/>
      <c r="BS446" s="84"/>
      <c r="BT446" s="84"/>
      <c r="BU446" s="84"/>
      <c r="BV446" s="84"/>
      <c r="BW446" s="84"/>
      <c r="BX446" s="84"/>
      <c r="BY446" s="84"/>
      <c r="BZ446" s="84"/>
      <c r="CA446" s="84"/>
      <c r="CB446" s="84"/>
      <c r="CC446" s="84"/>
      <c r="CD446" s="84"/>
      <c r="CE446" s="84"/>
      <c r="CF446" s="84"/>
      <c r="CG446" s="84"/>
      <c r="CH446" s="84"/>
      <c r="CI446" s="84"/>
      <c r="CJ446" s="84"/>
      <c r="CK446" s="84"/>
      <c r="CL446" s="84"/>
      <c r="CM446" s="84"/>
      <c r="CN446" s="84"/>
      <c r="CO446" s="84"/>
      <c r="CP446" s="84"/>
      <c r="CQ446" s="84"/>
      <c r="CR446" s="84"/>
      <c r="CS446" s="84"/>
      <c r="CT446" s="84"/>
      <c r="CU446" s="84"/>
      <c r="CV446" s="84"/>
      <c r="CW446" s="84"/>
      <c r="CX446" s="84"/>
      <c r="CY446" s="84"/>
      <c r="CZ446" s="84"/>
      <c r="DA446" s="84"/>
      <c r="DB446" s="84"/>
      <c r="DC446" s="84"/>
      <c r="DD446" s="84"/>
      <c r="DE446" s="84"/>
      <c r="DF446" s="84"/>
      <c r="DG446" s="84"/>
      <c r="DH446" s="84"/>
      <c r="DI446" s="84"/>
      <c r="DJ446" s="84"/>
      <c r="DK446" s="84"/>
      <c r="DL446" s="84"/>
      <c r="DM446" s="84"/>
      <c r="DN446" s="84"/>
      <c r="DO446" s="84"/>
      <c r="DP446" s="84"/>
      <c r="DQ446" s="84"/>
      <c r="DR446" s="84"/>
      <c r="DS446" s="84"/>
      <c r="DT446" s="84"/>
      <c r="DU446" s="84"/>
      <c r="DV446" s="84"/>
      <c r="DW446" s="84"/>
      <c r="DX446" s="84"/>
      <c r="DY446" s="84"/>
      <c r="DZ446" s="84"/>
      <c r="EA446" s="84"/>
      <c r="EB446" s="84"/>
      <c r="EC446" s="84"/>
    </row>
    <row r="447" spans="1:133" ht="15.6" customHeight="1">
      <c r="A447" s="108">
        <f t="shared" si="84"/>
        <v>404</v>
      </c>
      <c r="B447" s="109" t="s">
        <v>2115</v>
      </c>
      <c r="C447" s="143" t="s">
        <v>2116</v>
      </c>
      <c r="D447" s="106">
        <v>3700</v>
      </c>
      <c r="E447" s="105">
        <v>0</v>
      </c>
      <c r="F447" s="105">
        <v>3700</v>
      </c>
      <c r="G447" s="112" t="s">
        <v>2133</v>
      </c>
      <c r="H447" s="143" t="s">
        <v>3124</v>
      </c>
      <c r="I447" s="106">
        <v>2670</v>
      </c>
      <c r="J447" s="106">
        <v>0</v>
      </c>
      <c r="K447" s="106">
        <f t="shared" si="82"/>
        <v>2670</v>
      </c>
      <c r="L447" s="129"/>
      <c r="M447" s="129"/>
      <c r="N447" s="130">
        <v>2670</v>
      </c>
      <c r="O447" s="131">
        <v>0</v>
      </c>
      <c r="P447" s="132">
        <f t="shared" si="83"/>
        <v>2670</v>
      </c>
      <c r="Q447" s="84"/>
      <c r="R447" s="84"/>
      <c r="S447" s="84"/>
      <c r="T447" s="84"/>
      <c r="U447" s="84"/>
      <c r="V447" s="84"/>
      <c r="W447" s="84"/>
      <c r="X447" s="84"/>
      <c r="Y447" s="84"/>
      <c r="Z447" s="84"/>
      <c r="AA447" s="84"/>
      <c r="AB447" s="84"/>
      <c r="AC447" s="84"/>
      <c r="AD447" s="84"/>
      <c r="AE447" s="84"/>
      <c r="AF447" s="84"/>
      <c r="AG447" s="84"/>
      <c r="AH447" s="84"/>
      <c r="AI447" s="84"/>
      <c r="AJ447" s="84"/>
      <c r="AK447" s="84"/>
      <c r="AL447" s="84"/>
      <c r="AM447" s="84"/>
      <c r="AN447" s="84"/>
      <c r="AO447" s="84"/>
      <c r="AP447" s="84"/>
      <c r="AQ447" s="84"/>
      <c r="AR447" s="84"/>
      <c r="AS447" s="84"/>
      <c r="AT447" s="84"/>
      <c r="AU447" s="84"/>
      <c r="AV447" s="84"/>
      <c r="AW447" s="84"/>
      <c r="AX447" s="84"/>
      <c r="AY447" s="84"/>
      <c r="AZ447" s="84"/>
      <c r="BA447" s="84"/>
      <c r="BB447" s="84"/>
      <c r="BC447" s="84"/>
      <c r="BD447" s="84"/>
      <c r="BE447" s="84"/>
      <c r="BF447" s="84"/>
      <c r="BG447" s="84"/>
      <c r="BH447" s="84"/>
      <c r="BI447" s="84"/>
      <c r="BJ447" s="84"/>
      <c r="BK447" s="84"/>
      <c r="BL447" s="84"/>
      <c r="BM447" s="84"/>
      <c r="BN447" s="84"/>
      <c r="BO447" s="84"/>
      <c r="BP447" s="84"/>
      <c r="BQ447" s="84"/>
      <c r="BR447" s="84"/>
      <c r="BS447" s="84"/>
      <c r="BT447" s="84"/>
      <c r="BU447" s="84"/>
      <c r="BV447" s="84"/>
      <c r="BW447" s="84"/>
      <c r="BX447" s="84"/>
      <c r="BY447" s="84"/>
      <c r="BZ447" s="84"/>
      <c r="CA447" s="84"/>
      <c r="CB447" s="84"/>
      <c r="CC447" s="84"/>
      <c r="CD447" s="84"/>
      <c r="CE447" s="84"/>
      <c r="CF447" s="84"/>
      <c r="CG447" s="84"/>
      <c r="CH447" s="84"/>
      <c r="CI447" s="84"/>
      <c r="CJ447" s="84"/>
      <c r="CK447" s="84"/>
      <c r="CL447" s="84"/>
      <c r="CM447" s="84"/>
      <c r="CN447" s="84"/>
      <c r="CO447" s="84"/>
      <c r="CP447" s="84"/>
      <c r="CQ447" s="84"/>
      <c r="CR447" s="84"/>
      <c r="CS447" s="84"/>
      <c r="CT447" s="84"/>
      <c r="CU447" s="84"/>
      <c r="CV447" s="84"/>
      <c r="CW447" s="84"/>
      <c r="CX447" s="84"/>
      <c r="CY447" s="84"/>
      <c r="CZ447" s="84"/>
      <c r="DA447" s="84"/>
      <c r="DB447" s="84"/>
      <c r="DC447" s="84"/>
      <c r="DD447" s="84"/>
      <c r="DE447" s="84"/>
      <c r="DF447" s="84"/>
      <c r="DG447" s="84"/>
      <c r="DH447" s="84"/>
      <c r="DI447" s="84"/>
      <c r="DJ447" s="84"/>
      <c r="DK447" s="84"/>
      <c r="DL447" s="84"/>
      <c r="DM447" s="84"/>
      <c r="DN447" s="84"/>
      <c r="DO447" s="84"/>
      <c r="DP447" s="84"/>
      <c r="DQ447" s="84"/>
      <c r="DR447" s="84"/>
      <c r="DS447" s="84"/>
      <c r="DT447" s="84"/>
      <c r="DU447" s="84"/>
      <c r="DV447" s="84"/>
      <c r="DW447" s="84"/>
      <c r="DX447" s="84"/>
      <c r="DY447" s="84"/>
      <c r="DZ447" s="84"/>
      <c r="EA447" s="84"/>
      <c r="EB447" s="84"/>
      <c r="EC447" s="84"/>
    </row>
    <row r="448" spans="1:133" ht="15.6" customHeight="1">
      <c r="A448" s="108">
        <f t="shared" si="84"/>
        <v>405</v>
      </c>
      <c r="B448" s="109" t="s">
        <v>2119</v>
      </c>
      <c r="C448" s="143" t="s">
        <v>2120</v>
      </c>
      <c r="D448" s="106">
        <v>3900</v>
      </c>
      <c r="E448" s="105">
        <v>0</v>
      </c>
      <c r="F448" s="105">
        <v>3900</v>
      </c>
      <c r="G448" s="112" t="s">
        <v>2137</v>
      </c>
      <c r="H448" s="143" t="s">
        <v>3125</v>
      </c>
      <c r="I448" s="106">
        <v>2300</v>
      </c>
      <c r="J448" s="106">
        <v>0</v>
      </c>
      <c r="K448" s="106">
        <f t="shared" si="82"/>
        <v>2300</v>
      </c>
      <c r="L448" s="129"/>
      <c r="M448" s="129"/>
      <c r="N448" s="130">
        <v>2300</v>
      </c>
      <c r="O448" s="131">
        <v>0</v>
      </c>
      <c r="P448" s="132">
        <f t="shared" si="83"/>
        <v>2300</v>
      </c>
      <c r="Q448" s="84"/>
      <c r="R448" s="84"/>
      <c r="S448" s="84"/>
      <c r="T448" s="84"/>
      <c r="U448" s="84"/>
      <c r="V448" s="84"/>
      <c r="W448" s="84"/>
      <c r="X448" s="84"/>
      <c r="Y448" s="84"/>
      <c r="Z448" s="84"/>
      <c r="AA448" s="84"/>
      <c r="AB448" s="84"/>
      <c r="AC448" s="84"/>
      <c r="AD448" s="84"/>
      <c r="AE448" s="84"/>
      <c r="AF448" s="84"/>
      <c r="AG448" s="84"/>
      <c r="AH448" s="84"/>
      <c r="AI448" s="84"/>
      <c r="AJ448" s="84"/>
      <c r="AK448" s="84"/>
      <c r="AL448" s="84"/>
      <c r="AM448" s="84"/>
      <c r="AN448" s="84"/>
      <c r="AO448" s="84"/>
      <c r="AP448" s="84"/>
      <c r="AQ448" s="84"/>
      <c r="AR448" s="84"/>
      <c r="AS448" s="84"/>
      <c r="AT448" s="84"/>
      <c r="AU448" s="84"/>
      <c r="AV448" s="84"/>
      <c r="AW448" s="84"/>
      <c r="AX448" s="84"/>
      <c r="AY448" s="84"/>
      <c r="AZ448" s="84"/>
      <c r="BA448" s="84"/>
      <c r="BB448" s="84"/>
      <c r="BC448" s="84"/>
      <c r="BD448" s="84"/>
      <c r="BE448" s="84"/>
      <c r="BF448" s="84"/>
      <c r="BG448" s="84"/>
      <c r="BH448" s="84"/>
      <c r="BI448" s="84"/>
      <c r="BJ448" s="84"/>
      <c r="BK448" s="84"/>
      <c r="BL448" s="84"/>
      <c r="BM448" s="84"/>
      <c r="BN448" s="84"/>
      <c r="BO448" s="84"/>
      <c r="BP448" s="84"/>
      <c r="BQ448" s="84"/>
      <c r="BR448" s="84"/>
      <c r="BS448" s="84"/>
      <c r="BT448" s="84"/>
      <c r="BU448" s="84"/>
      <c r="BV448" s="84"/>
      <c r="BW448" s="84"/>
      <c r="BX448" s="84"/>
      <c r="BY448" s="84"/>
      <c r="BZ448" s="84"/>
      <c r="CA448" s="84"/>
      <c r="CB448" s="84"/>
      <c r="CC448" s="84"/>
      <c r="CD448" s="84"/>
      <c r="CE448" s="84"/>
      <c r="CF448" s="84"/>
      <c r="CG448" s="84"/>
      <c r="CH448" s="84"/>
      <c r="CI448" s="84"/>
      <c r="CJ448" s="84"/>
      <c r="CK448" s="84"/>
      <c r="CL448" s="84"/>
      <c r="CM448" s="84"/>
      <c r="CN448" s="84"/>
      <c r="CO448" s="84"/>
      <c r="CP448" s="84"/>
      <c r="CQ448" s="84"/>
      <c r="CR448" s="84"/>
      <c r="CS448" s="84"/>
      <c r="CT448" s="84"/>
      <c r="CU448" s="84"/>
      <c r="CV448" s="84"/>
      <c r="CW448" s="84"/>
      <c r="CX448" s="84"/>
      <c r="CY448" s="84"/>
      <c r="CZ448" s="84"/>
      <c r="DA448" s="84"/>
      <c r="DB448" s="84"/>
      <c r="DC448" s="84"/>
      <c r="DD448" s="84"/>
      <c r="DE448" s="84"/>
      <c r="DF448" s="84"/>
      <c r="DG448" s="84"/>
      <c r="DH448" s="84"/>
      <c r="DI448" s="84"/>
      <c r="DJ448" s="84"/>
      <c r="DK448" s="84"/>
      <c r="DL448" s="84"/>
      <c r="DM448" s="84"/>
      <c r="DN448" s="84"/>
      <c r="DO448" s="84"/>
      <c r="DP448" s="84"/>
      <c r="DQ448" s="84"/>
      <c r="DR448" s="84"/>
      <c r="DS448" s="84"/>
      <c r="DT448" s="84"/>
      <c r="DU448" s="84"/>
      <c r="DV448" s="84"/>
      <c r="DW448" s="84"/>
      <c r="DX448" s="84"/>
      <c r="DY448" s="84"/>
      <c r="DZ448" s="84"/>
      <c r="EA448" s="84"/>
      <c r="EB448" s="84"/>
      <c r="EC448" s="84"/>
    </row>
    <row r="449" spans="1:133" ht="15.6" customHeight="1">
      <c r="A449" s="108">
        <f t="shared" si="84"/>
        <v>406</v>
      </c>
      <c r="B449" s="109" t="s">
        <v>2123</v>
      </c>
      <c r="C449" s="143" t="s">
        <v>2124</v>
      </c>
      <c r="D449" s="106">
        <v>4000</v>
      </c>
      <c r="E449" s="105">
        <v>0</v>
      </c>
      <c r="F449" s="105">
        <v>4000</v>
      </c>
      <c r="G449" s="112" t="s">
        <v>2140</v>
      </c>
      <c r="H449" s="143" t="s">
        <v>3126</v>
      </c>
      <c r="I449" s="106">
        <v>3800</v>
      </c>
      <c r="J449" s="106">
        <v>0</v>
      </c>
      <c r="K449" s="106">
        <f t="shared" si="82"/>
        <v>3800</v>
      </c>
      <c r="L449" s="129"/>
      <c r="M449" s="129"/>
      <c r="N449" s="130">
        <v>3800</v>
      </c>
      <c r="O449" s="131">
        <v>0</v>
      </c>
      <c r="P449" s="132">
        <f t="shared" si="83"/>
        <v>3800</v>
      </c>
      <c r="Q449" s="84"/>
      <c r="R449" s="84"/>
      <c r="S449" s="84"/>
      <c r="T449" s="84"/>
      <c r="U449" s="84"/>
      <c r="V449" s="84"/>
      <c r="W449" s="84"/>
      <c r="X449" s="84"/>
      <c r="Y449" s="84"/>
      <c r="Z449" s="84"/>
      <c r="AA449" s="84"/>
      <c r="AB449" s="84"/>
      <c r="AC449" s="84"/>
      <c r="AD449" s="84"/>
      <c r="AE449" s="84"/>
      <c r="AF449" s="84"/>
      <c r="AG449" s="84"/>
      <c r="AH449" s="84"/>
      <c r="AI449" s="84"/>
      <c r="AJ449" s="84"/>
      <c r="AK449" s="84"/>
      <c r="AL449" s="84"/>
      <c r="AM449" s="84"/>
      <c r="AN449" s="84"/>
      <c r="AO449" s="84"/>
      <c r="AP449" s="84"/>
      <c r="AQ449" s="84"/>
      <c r="AR449" s="84"/>
      <c r="AS449" s="84"/>
      <c r="AT449" s="84"/>
      <c r="AU449" s="84"/>
      <c r="AV449" s="84"/>
      <c r="AW449" s="84"/>
      <c r="AX449" s="84"/>
      <c r="AY449" s="84"/>
      <c r="AZ449" s="84"/>
      <c r="BA449" s="84"/>
      <c r="BB449" s="84"/>
      <c r="BC449" s="84"/>
      <c r="BD449" s="84"/>
      <c r="BE449" s="84"/>
      <c r="BF449" s="84"/>
      <c r="BG449" s="84"/>
      <c r="BH449" s="84"/>
      <c r="BI449" s="84"/>
      <c r="BJ449" s="84"/>
      <c r="BK449" s="84"/>
      <c r="BL449" s="84"/>
      <c r="BM449" s="84"/>
      <c r="BN449" s="84"/>
      <c r="BO449" s="84"/>
      <c r="BP449" s="84"/>
      <c r="BQ449" s="84"/>
      <c r="BR449" s="84"/>
      <c r="BS449" s="84"/>
      <c r="BT449" s="84"/>
      <c r="BU449" s="84"/>
      <c r="BV449" s="84"/>
      <c r="BW449" s="84"/>
      <c r="BX449" s="84"/>
      <c r="BY449" s="84"/>
      <c r="BZ449" s="84"/>
      <c r="CA449" s="84"/>
      <c r="CB449" s="84"/>
      <c r="CC449" s="84"/>
      <c r="CD449" s="84"/>
      <c r="CE449" s="84"/>
      <c r="CF449" s="84"/>
      <c r="CG449" s="84"/>
      <c r="CH449" s="84"/>
      <c r="CI449" s="84"/>
      <c r="CJ449" s="84"/>
      <c r="CK449" s="84"/>
      <c r="CL449" s="84"/>
      <c r="CM449" s="84"/>
      <c r="CN449" s="84"/>
      <c r="CO449" s="84"/>
      <c r="CP449" s="84"/>
      <c r="CQ449" s="84"/>
      <c r="CR449" s="84"/>
      <c r="CS449" s="84"/>
      <c r="CT449" s="84"/>
      <c r="CU449" s="84"/>
      <c r="CV449" s="84"/>
      <c r="CW449" s="84"/>
      <c r="CX449" s="84"/>
      <c r="CY449" s="84"/>
      <c r="CZ449" s="84"/>
      <c r="DA449" s="84"/>
      <c r="DB449" s="84"/>
      <c r="DC449" s="84"/>
      <c r="DD449" s="84"/>
      <c r="DE449" s="84"/>
      <c r="DF449" s="84"/>
      <c r="DG449" s="84"/>
      <c r="DH449" s="84"/>
      <c r="DI449" s="84"/>
      <c r="DJ449" s="84"/>
      <c r="DK449" s="84"/>
      <c r="DL449" s="84"/>
      <c r="DM449" s="84"/>
      <c r="DN449" s="84"/>
      <c r="DO449" s="84"/>
      <c r="DP449" s="84"/>
      <c r="DQ449" s="84"/>
      <c r="DR449" s="84"/>
      <c r="DS449" s="84"/>
      <c r="DT449" s="84"/>
      <c r="DU449" s="84"/>
      <c r="DV449" s="84"/>
      <c r="DW449" s="84"/>
      <c r="DX449" s="84"/>
      <c r="DY449" s="84"/>
      <c r="DZ449" s="84"/>
      <c r="EA449" s="84"/>
      <c r="EB449" s="84"/>
      <c r="EC449" s="84"/>
    </row>
    <row r="450" spans="1:133" ht="15.6" customHeight="1">
      <c r="A450" s="108">
        <f t="shared" si="84"/>
        <v>407</v>
      </c>
      <c r="B450" s="109" t="s">
        <v>2127</v>
      </c>
      <c r="C450" s="143" t="s">
        <v>2128</v>
      </c>
      <c r="D450" s="106">
        <v>3000</v>
      </c>
      <c r="E450" s="105">
        <v>0</v>
      </c>
      <c r="F450" s="105">
        <v>3000</v>
      </c>
      <c r="G450" s="112" t="s">
        <v>2144</v>
      </c>
      <c r="H450" s="143" t="s">
        <v>3127</v>
      </c>
      <c r="I450" s="106">
        <v>4800</v>
      </c>
      <c r="J450" s="106">
        <v>0</v>
      </c>
      <c r="K450" s="106">
        <f t="shared" si="82"/>
        <v>4800</v>
      </c>
      <c r="L450" s="129">
        <v>1950</v>
      </c>
      <c r="M450" s="129"/>
      <c r="N450" s="130">
        <v>4800</v>
      </c>
      <c r="O450" s="131">
        <v>0</v>
      </c>
      <c r="P450" s="132">
        <f t="shared" si="83"/>
        <v>4800</v>
      </c>
      <c r="Q450" s="84"/>
      <c r="R450" s="84"/>
      <c r="S450" s="84"/>
      <c r="T450" s="84"/>
      <c r="U450" s="84"/>
      <c r="V450" s="84"/>
      <c r="W450" s="84"/>
      <c r="X450" s="84"/>
      <c r="Y450" s="84"/>
      <c r="Z450" s="84"/>
      <c r="AA450" s="84"/>
      <c r="AB450" s="84"/>
      <c r="AC450" s="84"/>
      <c r="AD450" s="84"/>
      <c r="AE450" s="84"/>
      <c r="AF450" s="84"/>
      <c r="AG450" s="84"/>
      <c r="AH450" s="84"/>
      <c r="AI450" s="84"/>
      <c r="AJ450" s="84"/>
      <c r="AK450" s="84"/>
      <c r="AL450" s="84"/>
      <c r="AM450" s="84"/>
      <c r="AN450" s="84"/>
      <c r="AO450" s="84"/>
      <c r="AP450" s="84"/>
      <c r="AQ450" s="84"/>
      <c r="AR450" s="84"/>
      <c r="AS450" s="84"/>
      <c r="AT450" s="84"/>
      <c r="AU450" s="84"/>
      <c r="AV450" s="84"/>
      <c r="AW450" s="84"/>
      <c r="AX450" s="84"/>
      <c r="AY450" s="84"/>
      <c r="AZ450" s="84"/>
      <c r="BA450" s="84"/>
      <c r="BB450" s="84"/>
      <c r="BC450" s="84"/>
      <c r="BD450" s="84"/>
      <c r="BE450" s="84"/>
      <c r="BF450" s="84"/>
      <c r="BG450" s="84"/>
      <c r="BH450" s="84"/>
      <c r="BI450" s="84"/>
      <c r="BJ450" s="84"/>
      <c r="BK450" s="84"/>
      <c r="BL450" s="84"/>
      <c r="BM450" s="84"/>
      <c r="BN450" s="84"/>
      <c r="BO450" s="84"/>
      <c r="BP450" s="84"/>
      <c r="BQ450" s="84"/>
      <c r="BR450" s="84"/>
      <c r="BS450" s="84"/>
      <c r="BT450" s="84"/>
      <c r="BU450" s="84"/>
      <c r="BV450" s="84"/>
      <c r="BW450" s="84"/>
      <c r="BX450" s="84"/>
      <c r="BY450" s="84"/>
      <c r="BZ450" s="84"/>
      <c r="CA450" s="84"/>
      <c r="CB450" s="84"/>
      <c r="CC450" s="84"/>
      <c r="CD450" s="84"/>
      <c r="CE450" s="84"/>
      <c r="CF450" s="84"/>
      <c r="CG450" s="84"/>
      <c r="CH450" s="84"/>
      <c r="CI450" s="84"/>
      <c r="CJ450" s="84"/>
      <c r="CK450" s="84"/>
      <c r="CL450" s="84"/>
      <c r="CM450" s="84"/>
      <c r="CN450" s="84"/>
      <c r="CO450" s="84"/>
      <c r="CP450" s="84"/>
      <c r="CQ450" s="84"/>
      <c r="CR450" s="84"/>
      <c r="CS450" s="84"/>
      <c r="CT450" s="84"/>
      <c r="CU450" s="84"/>
      <c r="CV450" s="84"/>
      <c r="CW450" s="84"/>
      <c r="CX450" s="84"/>
      <c r="CY450" s="84"/>
      <c r="CZ450" s="84"/>
      <c r="DA450" s="84"/>
      <c r="DB450" s="84"/>
      <c r="DC450" s="84"/>
      <c r="DD450" s="84"/>
      <c r="DE450" s="84"/>
      <c r="DF450" s="84"/>
      <c r="DG450" s="84"/>
      <c r="DH450" s="84"/>
      <c r="DI450" s="84"/>
      <c r="DJ450" s="84"/>
      <c r="DK450" s="84"/>
      <c r="DL450" s="84"/>
      <c r="DM450" s="84"/>
      <c r="DN450" s="84"/>
      <c r="DO450" s="84"/>
      <c r="DP450" s="84"/>
      <c r="DQ450" s="84"/>
      <c r="DR450" s="84"/>
      <c r="DS450" s="84"/>
      <c r="DT450" s="84"/>
      <c r="DU450" s="84"/>
      <c r="DV450" s="84"/>
      <c r="DW450" s="84"/>
      <c r="DX450" s="84"/>
      <c r="DY450" s="84"/>
      <c r="DZ450" s="84"/>
      <c r="EA450" s="84"/>
      <c r="EB450" s="84"/>
      <c r="EC450" s="84"/>
    </row>
    <row r="451" spans="1:133" ht="15.6" customHeight="1">
      <c r="A451" s="108">
        <f t="shared" si="84"/>
        <v>408</v>
      </c>
      <c r="B451" s="109" t="s">
        <v>2131</v>
      </c>
      <c r="C451" s="143" t="s">
        <v>2132</v>
      </c>
      <c r="D451" s="106">
        <v>2900</v>
      </c>
      <c r="E451" s="105">
        <v>0</v>
      </c>
      <c r="F451" s="105">
        <v>2900</v>
      </c>
      <c r="G451" s="112" t="s">
        <v>2146</v>
      </c>
      <c r="H451" s="143" t="s">
        <v>3128</v>
      </c>
      <c r="I451" s="106">
        <v>3500</v>
      </c>
      <c r="J451" s="106">
        <v>0</v>
      </c>
      <c r="K451" s="106">
        <f t="shared" si="82"/>
        <v>3500</v>
      </c>
      <c r="L451" s="129"/>
      <c r="M451" s="129"/>
      <c r="N451" s="130">
        <v>3500</v>
      </c>
      <c r="O451" s="131">
        <v>0</v>
      </c>
      <c r="P451" s="132">
        <f t="shared" si="83"/>
        <v>3500</v>
      </c>
      <c r="Q451" s="84"/>
      <c r="R451" s="84"/>
      <c r="S451" s="84"/>
      <c r="T451" s="84"/>
      <c r="U451" s="84"/>
      <c r="V451" s="84"/>
      <c r="W451" s="84"/>
      <c r="X451" s="84"/>
      <c r="Y451" s="84"/>
      <c r="Z451" s="84"/>
      <c r="AA451" s="84"/>
      <c r="AB451" s="84"/>
      <c r="AC451" s="84"/>
      <c r="AD451" s="84"/>
      <c r="AE451" s="84"/>
      <c r="AF451" s="84"/>
      <c r="AG451" s="84"/>
      <c r="AH451" s="84"/>
      <c r="AI451" s="84"/>
      <c r="AJ451" s="84"/>
      <c r="AK451" s="84"/>
      <c r="AL451" s="84"/>
      <c r="AM451" s="84"/>
      <c r="AN451" s="84"/>
      <c r="AO451" s="84"/>
      <c r="AP451" s="84"/>
      <c r="AQ451" s="84"/>
      <c r="AR451" s="84"/>
      <c r="AS451" s="84"/>
      <c r="AT451" s="84"/>
      <c r="AU451" s="84"/>
      <c r="AV451" s="84"/>
      <c r="AW451" s="84"/>
      <c r="AX451" s="84"/>
      <c r="AY451" s="84"/>
      <c r="AZ451" s="84"/>
      <c r="BA451" s="84"/>
      <c r="BB451" s="84"/>
      <c r="BC451" s="84"/>
      <c r="BD451" s="84"/>
      <c r="BE451" s="84"/>
      <c r="BF451" s="84"/>
      <c r="BG451" s="84"/>
      <c r="BH451" s="84"/>
      <c r="BI451" s="84"/>
      <c r="BJ451" s="84"/>
      <c r="BK451" s="84"/>
      <c r="BL451" s="84"/>
      <c r="BM451" s="84"/>
      <c r="BN451" s="84"/>
      <c r="BO451" s="84"/>
      <c r="BP451" s="84"/>
      <c r="BQ451" s="84"/>
      <c r="BR451" s="84"/>
      <c r="BS451" s="84"/>
      <c r="BT451" s="84"/>
      <c r="BU451" s="84"/>
      <c r="BV451" s="84"/>
      <c r="BW451" s="84"/>
      <c r="BX451" s="84"/>
      <c r="BY451" s="84"/>
      <c r="BZ451" s="84"/>
      <c r="CA451" s="84"/>
      <c r="CB451" s="84"/>
      <c r="CC451" s="84"/>
      <c r="CD451" s="84"/>
      <c r="CE451" s="84"/>
      <c r="CF451" s="84"/>
      <c r="CG451" s="84"/>
      <c r="CH451" s="84"/>
      <c r="CI451" s="84"/>
      <c r="CJ451" s="84"/>
      <c r="CK451" s="84"/>
      <c r="CL451" s="84"/>
      <c r="CM451" s="84"/>
      <c r="CN451" s="84"/>
      <c r="CO451" s="84"/>
      <c r="CP451" s="84"/>
      <c r="CQ451" s="84"/>
      <c r="CR451" s="84"/>
      <c r="CS451" s="84"/>
      <c r="CT451" s="84"/>
      <c r="CU451" s="84"/>
      <c r="CV451" s="84"/>
      <c r="CW451" s="84"/>
      <c r="CX451" s="84"/>
      <c r="CY451" s="84"/>
      <c r="CZ451" s="84"/>
      <c r="DA451" s="84"/>
      <c r="DB451" s="84"/>
      <c r="DC451" s="84"/>
      <c r="DD451" s="84"/>
      <c r="DE451" s="84"/>
      <c r="DF451" s="84"/>
      <c r="DG451" s="84"/>
      <c r="DH451" s="84"/>
      <c r="DI451" s="84"/>
      <c r="DJ451" s="84"/>
      <c r="DK451" s="84"/>
      <c r="DL451" s="84"/>
      <c r="DM451" s="84"/>
      <c r="DN451" s="84"/>
      <c r="DO451" s="84"/>
      <c r="DP451" s="84"/>
      <c r="DQ451" s="84"/>
      <c r="DR451" s="84"/>
      <c r="DS451" s="84"/>
      <c r="DT451" s="84"/>
      <c r="DU451" s="84"/>
      <c r="DV451" s="84"/>
      <c r="DW451" s="84"/>
      <c r="DX451" s="84"/>
      <c r="DY451" s="84"/>
      <c r="DZ451" s="84"/>
      <c r="EA451" s="84"/>
      <c r="EB451" s="84"/>
      <c r="EC451" s="84"/>
    </row>
    <row r="452" spans="1:133" s="7" customFormat="1" ht="15.6" customHeight="1">
      <c r="A452" s="108">
        <f t="shared" si="84"/>
        <v>409</v>
      </c>
      <c r="B452" s="109" t="s">
        <v>2135</v>
      </c>
      <c r="C452" s="194" t="s">
        <v>2136</v>
      </c>
      <c r="D452" s="106">
        <v>4100</v>
      </c>
      <c r="E452" s="105">
        <v>0</v>
      </c>
      <c r="F452" s="105">
        <v>4100</v>
      </c>
      <c r="G452" s="112" t="s">
        <v>2148</v>
      </c>
      <c r="H452" s="143" t="s">
        <v>3129</v>
      </c>
      <c r="I452" s="106">
        <v>3300</v>
      </c>
      <c r="J452" s="106">
        <v>0</v>
      </c>
      <c r="K452" s="106">
        <f t="shared" si="82"/>
        <v>3300</v>
      </c>
      <c r="L452" s="129"/>
      <c r="M452" s="129"/>
      <c r="N452" s="130">
        <v>3300</v>
      </c>
      <c r="O452" s="131">
        <v>0</v>
      </c>
      <c r="P452" s="132">
        <f t="shared" si="83"/>
        <v>3300</v>
      </c>
      <c r="Q452" s="84"/>
      <c r="R452" s="84"/>
      <c r="S452" s="84"/>
      <c r="T452" s="84"/>
      <c r="U452" s="84"/>
      <c r="V452" s="84"/>
      <c r="W452" s="84"/>
      <c r="X452" s="84"/>
      <c r="Y452" s="84"/>
      <c r="Z452" s="84"/>
      <c r="AA452" s="84"/>
      <c r="AB452" s="84"/>
      <c r="AC452" s="84"/>
      <c r="AD452" s="84"/>
      <c r="AE452" s="84"/>
      <c r="AF452" s="84"/>
      <c r="AG452" s="84"/>
      <c r="AH452" s="84"/>
      <c r="AI452" s="84"/>
      <c r="AJ452" s="84"/>
      <c r="AK452" s="84"/>
      <c r="AL452" s="84"/>
      <c r="AM452" s="84"/>
      <c r="AN452" s="84"/>
      <c r="AO452" s="84"/>
      <c r="AP452" s="84"/>
      <c r="AQ452" s="84"/>
      <c r="AR452" s="84"/>
      <c r="AS452" s="84"/>
      <c r="AT452" s="84"/>
      <c r="AU452" s="84"/>
      <c r="AV452" s="84"/>
      <c r="AW452" s="84"/>
      <c r="AX452" s="84"/>
      <c r="AY452" s="84"/>
      <c r="AZ452" s="84"/>
      <c r="BA452" s="84"/>
      <c r="BB452" s="84"/>
      <c r="BC452" s="84"/>
      <c r="BD452" s="84"/>
      <c r="BE452" s="84"/>
      <c r="BF452" s="84"/>
      <c r="BG452" s="84"/>
      <c r="BH452" s="84"/>
      <c r="BI452" s="84"/>
      <c r="BJ452" s="84"/>
      <c r="BK452" s="84"/>
      <c r="BL452" s="84"/>
      <c r="BM452" s="84"/>
      <c r="BN452" s="84"/>
      <c r="BO452" s="84"/>
      <c r="BP452" s="84"/>
      <c r="BQ452" s="84"/>
      <c r="BR452" s="84"/>
      <c r="BS452" s="84"/>
      <c r="BT452" s="84"/>
      <c r="BU452" s="84"/>
      <c r="BV452" s="84"/>
      <c r="BW452" s="84"/>
      <c r="BX452" s="84"/>
      <c r="BY452" s="84"/>
      <c r="BZ452" s="84"/>
      <c r="CA452" s="84"/>
      <c r="CB452" s="84"/>
      <c r="CC452" s="84"/>
      <c r="CD452" s="84"/>
      <c r="CE452" s="84"/>
      <c r="CF452" s="84"/>
      <c r="CG452" s="84"/>
      <c r="CH452" s="84"/>
      <c r="CI452" s="84"/>
      <c r="CJ452" s="84"/>
      <c r="CK452" s="84"/>
      <c r="CL452" s="84"/>
      <c r="CM452" s="84"/>
      <c r="CN452" s="84"/>
      <c r="CO452" s="84"/>
      <c r="CP452" s="84"/>
      <c r="CQ452" s="84"/>
      <c r="CR452" s="84"/>
      <c r="CS452" s="84"/>
      <c r="CT452" s="84"/>
      <c r="CU452" s="84"/>
      <c r="CV452" s="84"/>
      <c r="CW452" s="84"/>
      <c r="CX452" s="84"/>
      <c r="CY452" s="84"/>
      <c r="CZ452" s="84"/>
      <c r="DA452" s="84"/>
      <c r="DB452" s="84"/>
      <c r="DC452" s="84"/>
      <c r="DD452" s="84"/>
      <c r="DE452" s="84"/>
      <c r="DF452" s="84"/>
      <c r="DG452" s="84"/>
      <c r="DH452" s="84"/>
      <c r="DI452" s="84"/>
      <c r="DJ452" s="84"/>
      <c r="DK452" s="84"/>
      <c r="DL452" s="84"/>
      <c r="DM452" s="84"/>
      <c r="DN452" s="84"/>
      <c r="DO452" s="84"/>
      <c r="DP452" s="84"/>
      <c r="DQ452" s="84"/>
      <c r="DR452" s="84"/>
      <c r="DS452" s="84"/>
      <c r="DT452" s="84"/>
      <c r="DU452" s="84"/>
      <c r="DV452" s="84"/>
      <c r="DW452" s="84"/>
      <c r="DX452" s="84"/>
      <c r="DY452" s="84"/>
      <c r="DZ452" s="84"/>
      <c r="EA452" s="84"/>
      <c r="EB452" s="84"/>
      <c r="EC452" s="84"/>
    </row>
    <row r="453" spans="1:133" ht="15.6" customHeight="1">
      <c r="A453" s="108">
        <f t="shared" si="84"/>
        <v>410</v>
      </c>
      <c r="B453" s="109"/>
      <c r="C453" s="197" t="s">
        <v>2139</v>
      </c>
      <c r="D453" s="104"/>
      <c r="E453" s="105"/>
      <c r="F453" s="105"/>
      <c r="G453" s="112" t="s">
        <v>2152</v>
      </c>
      <c r="H453" s="143" t="s">
        <v>3130</v>
      </c>
      <c r="I453" s="106">
        <v>2400</v>
      </c>
      <c r="J453" s="106">
        <v>0</v>
      </c>
      <c r="K453" s="106">
        <f t="shared" si="82"/>
        <v>2400</v>
      </c>
      <c r="L453" s="129"/>
      <c r="M453" s="129"/>
      <c r="N453" s="130">
        <v>2400</v>
      </c>
      <c r="O453" s="131">
        <v>0</v>
      </c>
      <c r="P453" s="132">
        <f t="shared" si="83"/>
        <v>2400</v>
      </c>
      <c r="Q453" s="84"/>
      <c r="R453" s="84"/>
      <c r="S453" s="84"/>
      <c r="T453" s="84"/>
      <c r="U453" s="84"/>
      <c r="V453" s="84"/>
      <c r="W453" s="84"/>
      <c r="X453" s="84"/>
      <c r="Y453" s="84"/>
      <c r="Z453" s="84"/>
      <c r="AA453" s="84"/>
      <c r="AB453" s="84"/>
      <c r="AC453" s="84"/>
      <c r="AD453" s="84"/>
      <c r="AE453" s="84"/>
      <c r="AF453" s="84"/>
      <c r="AG453" s="84"/>
      <c r="AH453" s="84"/>
      <c r="AI453" s="84"/>
      <c r="AJ453" s="84"/>
      <c r="AK453" s="84"/>
      <c r="AL453" s="84"/>
      <c r="AM453" s="84"/>
      <c r="AN453" s="84"/>
      <c r="AO453" s="84"/>
      <c r="AP453" s="84"/>
      <c r="AQ453" s="84"/>
      <c r="AR453" s="84"/>
      <c r="AS453" s="84"/>
      <c r="AT453" s="84"/>
      <c r="AU453" s="84"/>
      <c r="AV453" s="84"/>
      <c r="AW453" s="84"/>
      <c r="AX453" s="84"/>
      <c r="AY453" s="84"/>
      <c r="AZ453" s="84"/>
      <c r="BA453" s="84"/>
      <c r="BB453" s="84"/>
      <c r="BC453" s="84"/>
      <c r="BD453" s="84"/>
      <c r="BE453" s="84"/>
      <c r="BF453" s="84"/>
      <c r="BG453" s="84"/>
      <c r="BH453" s="84"/>
      <c r="BI453" s="84"/>
      <c r="BJ453" s="84"/>
      <c r="BK453" s="84"/>
      <c r="BL453" s="84"/>
      <c r="BM453" s="84"/>
      <c r="BN453" s="84"/>
      <c r="BO453" s="84"/>
      <c r="BP453" s="84"/>
      <c r="BQ453" s="84"/>
      <c r="BR453" s="84"/>
      <c r="BS453" s="84"/>
      <c r="BT453" s="84"/>
      <c r="BU453" s="84"/>
      <c r="BV453" s="84"/>
      <c r="BW453" s="84"/>
      <c r="BX453" s="84"/>
      <c r="BY453" s="84"/>
      <c r="BZ453" s="84"/>
      <c r="CA453" s="84"/>
      <c r="CB453" s="84"/>
      <c r="CC453" s="84"/>
      <c r="CD453" s="84"/>
      <c r="CE453" s="84"/>
      <c r="CF453" s="84"/>
      <c r="CG453" s="84"/>
      <c r="CH453" s="84"/>
      <c r="CI453" s="84"/>
      <c r="CJ453" s="84"/>
      <c r="CK453" s="84"/>
      <c r="CL453" s="84"/>
      <c r="CM453" s="84"/>
      <c r="CN453" s="84"/>
      <c r="CO453" s="84"/>
      <c r="CP453" s="84"/>
      <c r="CQ453" s="84"/>
      <c r="CR453" s="84"/>
      <c r="CS453" s="84"/>
      <c r="CT453" s="84"/>
      <c r="CU453" s="84"/>
      <c r="CV453" s="84"/>
      <c r="CW453" s="84"/>
      <c r="CX453" s="84"/>
      <c r="CY453" s="84"/>
      <c r="CZ453" s="84"/>
      <c r="DA453" s="84"/>
      <c r="DB453" s="84"/>
      <c r="DC453" s="84"/>
      <c r="DD453" s="84"/>
      <c r="DE453" s="84"/>
      <c r="DF453" s="84"/>
      <c r="DG453" s="84"/>
      <c r="DH453" s="84"/>
      <c r="DI453" s="84"/>
      <c r="DJ453" s="84"/>
      <c r="DK453" s="84"/>
      <c r="DL453" s="84"/>
      <c r="DM453" s="84"/>
      <c r="DN453" s="84"/>
      <c r="DO453" s="84"/>
      <c r="DP453" s="84"/>
      <c r="DQ453" s="84"/>
      <c r="DR453" s="84"/>
      <c r="DS453" s="84"/>
      <c r="DT453" s="84"/>
      <c r="DU453" s="84"/>
      <c r="DV453" s="84"/>
      <c r="DW453" s="84"/>
      <c r="DX453" s="84"/>
      <c r="DY453" s="84"/>
      <c r="DZ453" s="84"/>
      <c r="EA453" s="84"/>
      <c r="EB453" s="84"/>
      <c r="EC453" s="84"/>
    </row>
    <row r="454" spans="1:133" ht="15.6" customHeight="1">
      <c r="A454" s="108">
        <f t="shared" si="84"/>
        <v>411</v>
      </c>
      <c r="B454" s="191" t="s">
        <v>2142</v>
      </c>
      <c r="C454" s="110" t="s">
        <v>2143</v>
      </c>
      <c r="D454" s="104">
        <v>900</v>
      </c>
      <c r="E454" s="105">
        <v>0</v>
      </c>
      <c r="F454" s="105">
        <f t="shared" ref="F454:F473" si="85">D454</f>
        <v>900</v>
      </c>
      <c r="G454" s="112" t="s">
        <v>2156</v>
      </c>
      <c r="H454" s="194" t="s">
        <v>3131</v>
      </c>
      <c r="I454" s="106">
        <v>4600</v>
      </c>
      <c r="J454" s="106">
        <v>0</v>
      </c>
      <c r="K454" s="106">
        <f t="shared" si="82"/>
        <v>4600</v>
      </c>
      <c r="L454" s="129"/>
      <c r="M454" s="129"/>
      <c r="N454" s="130">
        <v>4600</v>
      </c>
      <c r="O454" s="131">
        <v>0</v>
      </c>
      <c r="P454" s="132">
        <f t="shared" si="83"/>
        <v>4600</v>
      </c>
      <c r="Q454" s="84"/>
      <c r="R454" s="84"/>
      <c r="S454" s="84"/>
      <c r="T454" s="84"/>
      <c r="U454" s="84"/>
      <c r="V454" s="84"/>
      <c r="W454" s="84"/>
      <c r="X454" s="84"/>
      <c r="Y454" s="84"/>
      <c r="Z454" s="84"/>
      <c r="AA454" s="84"/>
      <c r="AB454" s="84"/>
      <c r="AC454" s="84"/>
      <c r="AD454" s="84"/>
      <c r="AE454" s="84"/>
      <c r="AF454" s="84"/>
      <c r="AG454" s="84"/>
      <c r="AH454" s="84"/>
      <c r="AI454" s="84"/>
      <c r="AJ454" s="84"/>
      <c r="AK454" s="84"/>
      <c r="AL454" s="84"/>
      <c r="AM454" s="84"/>
      <c r="AN454" s="84"/>
      <c r="AO454" s="84"/>
      <c r="AP454" s="84"/>
      <c r="AQ454" s="84"/>
      <c r="AR454" s="84"/>
      <c r="AS454" s="84"/>
      <c r="AT454" s="84"/>
      <c r="AU454" s="84"/>
      <c r="AV454" s="84"/>
      <c r="AW454" s="84"/>
      <c r="AX454" s="84"/>
      <c r="AY454" s="84"/>
      <c r="AZ454" s="84"/>
      <c r="BA454" s="84"/>
      <c r="BB454" s="84"/>
      <c r="BC454" s="84"/>
      <c r="BD454" s="84"/>
      <c r="BE454" s="84"/>
      <c r="BF454" s="84"/>
      <c r="BG454" s="84"/>
      <c r="BH454" s="84"/>
      <c r="BI454" s="84"/>
      <c r="BJ454" s="84"/>
      <c r="BK454" s="84"/>
      <c r="BL454" s="84"/>
      <c r="BM454" s="84"/>
      <c r="BN454" s="84"/>
      <c r="BO454" s="84"/>
      <c r="BP454" s="84"/>
      <c r="BQ454" s="84"/>
      <c r="BR454" s="84"/>
      <c r="BS454" s="84"/>
      <c r="BT454" s="84"/>
      <c r="BU454" s="84"/>
      <c r="BV454" s="84"/>
      <c r="BW454" s="84"/>
      <c r="BX454" s="84"/>
      <c r="BY454" s="84"/>
      <c r="BZ454" s="84"/>
      <c r="CA454" s="84"/>
      <c r="CB454" s="84"/>
      <c r="CC454" s="84"/>
      <c r="CD454" s="84"/>
      <c r="CE454" s="84"/>
      <c r="CF454" s="84"/>
      <c r="CG454" s="84"/>
      <c r="CH454" s="84"/>
      <c r="CI454" s="84"/>
      <c r="CJ454" s="84"/>
      <c r="CK454" s="84"/>
      <c r="CL454" s="84"/>
      <c r="CM454" s="84"/>
      <c r="CN454" s="84"/>
      <c r="CO454" s="84"/>
      <c r="CP454" s="84"/>
      <c r="CQ454" s="84"/>
      <c r="CR454" s="84"/>
      <c r="CS454" s="84"/>
      <c r="CT454" s="84"/>
      <c r="CU454" s="84"/>
      <c r="CV454" s="84"/>
      <c r="CW454" s="84"/>
      <c r="CX454" s="84"/>
      <c r="CY454" s="84"/>
      <c r="CZ454" s="84"/>
      <c r="DA454" s="84"/>
      <c r="DB454" s="84"/>
      <c r="DC454" s="84"/>
      <c r="DD454" s="84"/>
      <c r="DE454" s="84"/>
      <c r="DF454" s="84"/>
      <c r="DG454" s="84"/>
      <c r="DH454" s="84"/>
      <c r="DI454" s="84"/>
      <c r="DJ454" s="84"/>
      <c r="DK454" s="84"/>
      <c r="DL454" s="84"/>
      <c r="DM454" s="84"/>
      <c r="DN454" s="84"/>
      <c r="DO454" s="84"/>
      <c r="DP454" s="84"/>
      <c r="DQ454" s="84"/>
      <c r="DR454" s="84"/>
      <c r="DS454" s="84"/>
      <c r="DT454" s="84"/>
      <c r="DU454" s="84"/>
      <c r="DV454" s="84"/>
      <c r="DW454" s="84"/>
      <c r="DX454" s="84"/>
      <c r="DY454" s="84"/>
      <c r="DZ454" s="84"/>
      <c r="EA454" s="84"/>
      <c r="EB454" s="84"/>
      <c r="EC454" s="84"/>
    </row>
    <row r="455" spans="1:133" ht="15.6" customHeight="1">
      <c r="A455" s="108">
        <f t="shared" si="84"/>
        <v>412</v>
      </c>
      <c r="B455" s="191"/>
      <c r="C455" s="110"/>
      <c r="D455" s="104"/>
      <c r="E455" s="105"/>
      <c r="F455" s="105"/>
      <c r="G455" s="111" t="s">
        <v>2160</v>
      </c>
      <c r="H455" s="143" t="s">
        <v>3132</v>
      </c>
      <c r="I455" s="106"/>
      <c r="J455" s="106"/>
      <c r="K455" s="106"/>
      <c r="L455" s="129"/>
      <c r="M455" s="129"/>
      <c r="N455" s="130">
        <v>1950</v>
      </c>
      <c r="O455" s="131">
        <v>0</v>
      </c>
      <c r="P455" s="132">
        <f t="shared" si="83"/>
        <v>1950</v>
      </c>
      <c r="Q455" s="84"/>
      <c r="R455" s="84"/>
      <c r="S455" s="84"/>
      <c r="T455" s="84"/>
      <c r="U455" s="84"/>
      <c r="V455" s="84"/>
      <c r="W455" s="84"/>
      <c r="X455" s="84"/>
      <c r="Y455" s="84"/>
      <c r="Z455" s="84"/>
      <c r="AA455" s="84"/>
      <c r="AB455" s="84"/>
      <c r="AC455" s="84"/>
      <c r="AD455" s="84"/>
      <c r="AE455" s="84"/>
      <c r="AF455" s="84"/>
      <c r="AG455" s="84"/>
      <c r="AH455" s="84"/>
      <c r="AI455" s="84"/>
      <c r="AJ455" s="84"/>
      <c r="AK455" s="84"/>
      <c r="AL455" s="84"/>
      <c r="AM455" s="84"/>
      <c r="AN455" s="84"/>
      <c r="AO455" s="84"/>
      <c r="AP455" s="84"/>
      <c r="AQ455" s="84"/>
      <c r="AR455" s="84"/>
      <c r="AS455" s="84"/>
      <c r="AT455" s="84"/>
      <c r="AU455" s="84"/>
      <c r="AV455" s="84"/>
      <c r="AW455" s="84"/>
      <c r="AX455" s="84"/>
      <c r="AY455" s="84"/>
      <c r="AZ455" s="84"/>
      <c r="BA455" s="84"/>
      <c r="BB455" s="84"/>
      <c r="BC455" s="84"/>
      <c r="BD455" s="84"/>
      <c r="BE455" s="84"/>
      <c r="BF455" s="84"/>
      <c r="BG455" s="84"/>
      <c r="BH455" s="84"/>
      <c r="BI455" s="84"/>
      <c r="BJ455" s="84"/>
      <c r="BK455" s="84"/>
      <c r="BL455" s="84"/>
      <c r="BM455" s="84"/>
      <c r="BN455" s="84"/>
      <c r="BO455" s="84"/>
      <c r="BP455" s="84"/>
      <c r="BQ455" s="84"/>
      <c r="BR455" s="84"/>
      <c r="BS455" s="84"/>
      <c r="BT455" s="84"/>
      <c r="BU455" s="84"/>
      <c r="BV455" s="84"/>
      <c r="BW455" s="84"/>
      <c r="BX455" s="84"/>
      <c r="BY455" s="84"/>
      <c r="BZ455" s="84"/>
      <c r="CA455" s="84"/>
      <c r="CB455" s="84"/>
      <c r="CC455" s="84"/>
      <c r="CD455" s="84"/>
      <c r="CE455" s="84"/>
      <c r="CF455" s="84"/>
      <c r="CG455" s="84"/>
      <c r="CH455" s="84"/>
      <c r="CI455" s="84"/>
      <c r="CJ455" s="84"/>
      <c r="CK455" s="84"/>
      <c r="CL455" s="84"/>
      <c r="CM455" s="84"/>
      <c r="CN455" s="84"/>
      <c r="CO455" s="84"/>
      <c r="CP455" s="84"/>
      <c r="CQ455" s="84"/>
      <c r="CR455" s="84"/>
      <c r="CS455" s="84"/>
      <c r="CT455" s="84"/>
      <c r="CU455" s="84"/>
      <c r="CV455" s="84"/>
      <c r="CW455" s="84"/>
      <c r="CX455" s="84"/>
      <c r="CY455" s="84"/>
      <c r="CZ455" s="84"/>
      <c r="DA455" s="84"/>
      <c r="DB455" s="84"/>
      <c r="DC455" s="84"/>
      <c r="DD455" s="84"/>
      <c r="DE455" s="84"/>
      <c r="DF455" s="84"/>
      <c r="DG455" s="84"/>
      <c r="DH455" s="84"/>
      <c r="DI455" s="84"/>
      <c r="DJ455" s="84"/>
      <c r="DK455" s="84"/>
      <c r="DL455" s="84"/>
      <c r="DM455" s="84"/>
      <c r="DN455" s="84"/>
      <c r="DO455" s="84"/>
      <c r="DP455" s="84"/>
      <c r="DQ455" s="84"/>
      <c r="DR455" s="84"/>
      <c r="DS455" s="84"/>
      <c r="DT455" s="84"/>
      <c r="DU455" s="84"/>
      <c r="DV455" s="84"/>
      <c r="DW455" s="84"/>
      <c r="DX455" s="84"/>
      <c r="DY455" s="84"/>
      <c r="DZ455" s="84"/>
      <c r="EA455" s="84"/>
      <c r="EB455" s="84"/>
      <c r="EC455" s="84"/>
    </row>
    <row r="456" spans="1:133" ht="15.6" customHeight="1">
      <c r="A456" s="108">
        <f t="shared" si="84"/>
        <v>413</v>
      </c>
      <c r="B456" s="191"/>
      <c r="C456" s="110"/>
      <c r="D456" s="104"/>
      <c r="E456" s="105"/>
      <c r="F456" s="105"/>
      <c r="G456" s="111" t="s">
        <v>2164</v>
      </c>
      <c r="H456" s="143" t="s">
        <v>3133</v>
      </c>
      <c r="I456" s="106"/>
      <c r="J456" s="106"/>
      <c r="K456" s="106"/>
      <c r="L456" s="129"/>
      <c r="M456" s="129"/>
      <c r="N456" s="130">
        <v>1950</v>
      </c>
      <c r="O456" s="131">
        <v>0</v>
      </c>
      <c r="P456" s="132">
        <f t="shared" si="83"/>
        <v>1950</v>
      </c>
      <c r="Q456" s="84"/>
      <c r="R456" s="84"/>
      <c r="S456" s="84"/>
      <c r="T456" s="84"/>
      <c r="U456" s="84"/>
      <c r="V456" s="84"/>
      <c r="W456" s="84"/>
      <c r="X456" s="84"/>
      <c r="Y456" s="84"/>
      <c r="Z456" s="84"/>
      <c r="AA456" s="84"/>
      <c r="AB456" s="84"/>
      <c r="AC456" s="84"/>
      <c r="AD456" s="84"/>
      <c r="AE456" s="84"/>
      <c r="AF456" s="84"/>
      <c r="AG456" s="84"/>
      <c r="AH456" s="84"/>
      <c r="AI456" s="84"/>
      <c r="AJ456" s="84"/>
      <c r="AK456" s="84"/>
      <c r="AL456" s="84"/>
      <c r="AM456" s="84"/>
      <c r="AN456" s="84"/>
      <c r="AO456" s="84"/>
      <c r="AP456" s="84"/>
      <c r="AQ456" s="84"/>
      <c r="AR456" s="84"/>
      <c r="AS456" s="84"/>
      <c r="AT456" s="84"/>
      <c r="AU456" s="84"/>
      <c r="AV456" s="84"/>
      <c r="AW456" s="84"/>
      <c r="AX456" s="84"/>
      <c r="AY456" s="84"/>
      <c r="AZ456" s="84"/>
      <c r="BA456" s="84"/>
      <c r="BB456" s="84"/>
      <c r="BC456" s="84"/>
      <c r="BD456" s="84"/>
      <c r="BE456" s="84"/>
      <c r="BF456" s="84"/>
      <c r="BG456" s="84"/>
      <c r="BH456" s="84"/>
      <c r="BI456" s="84"/>
      <c r="BJ456" s="84"/>
      <c r="BK456" s="84"/>
      <c r="BL456" s="84"/>
      <c r="BM456" s="84"/>
      <c r="BN456" s="84"/>
      <c r="BO456" s="84"/>
      <c r="BP456" s="84"/>
      <c r="BQ456" s="84"/>
      <c r="BR456" s="84"/>
      <c r="BS456" s="84"/>
      <c r="BT456" s="84"/>
      <c r="BU456" s="84"/>
      <c r="BV456" s="84"/>
      <c r="BW456" s="84"/>
      <c r="BX456" s="84"/>
      <c r="BY456" s="84"/>
      <c r="BZ456" s="84"/>
      <c r="CA456" s="84"/>
      <c r="CB456" s="84"/>
      <c r="CC456" s="84"/>
      <c r="CD456" s="84"/>
      <c r="CE456" s="84"/>
      <c r="CF456" s="84"/>
      <c r="CG456" s="84"/>
      <c r="CH456" s="84"/>
      <c r="CI456" s="84"/>
      <c r="CJ456" s="84"/>
      <c r="CK456" s="84"/>
      <c r="CL456" s="84"/>
      <c r="CM456" s="84"/>
      <c r="CN456" s="84"/>
      <c r="CO456" s="84"/>
      <c r="CP456" s="84"/>
      <c r="CQ456" s="84"/>
      <c r="CR456" s="84"/>
      <c r="CS456" s="84"/>
      <c r="CT456" s="84"/>
      <c r="CU456" s="84"/>
      <c r="CV456" s="84"/>
      <c r="CW456" s="84"/>
      <c r="CX456" s="84"/>
      <c r="CY456" s="84"/>
      <c r="CZ456" s="84"/>
      <c r="DA456" s="84"/>
      <c r="DB456" s="84"/>
      <c r="DC456" s="84"/>
      <c r="DD456" s="84"/>
      <c r="DE456" s="84"/>
      <c r="DF456" s="84"/>
      <c r="DG456" s="84"/>
      <c r="DH456" s="84"/>
      <c r="DI456" s="84"/>
      <c r="DJ456" s="84"/>
      <c r="DK456" s="84"/>
      <c r="DL456" s="84"/>
      <c r="DM456" s="84"/>
      <c r="DN456" s="84"/>
      <c r="DO456" s="84"/>
      <c r="DP456" s="84"/>
      <c r="DQ456" s="84"/>
      <c r="DR456" s="84"/>
      <c r="DS456" s="84"/>
      <c r="DT456" s="84"/>
      <c r="DU456" s="84"/>
      <c r="DV456" s="84"/>
      <c r="DW456" s="84"/>
      <c r="DX456" s="84"/>
      <c r="DY456" s="84"/>
      <c r="DZ456" s="84"/>
      <c r="EA456" s="84"/>
      <c r="EB456" s="84"/>
      <c r="EC456" s="84"/>
    </row>
    <row r="457" spans="1:133" ht="16.899999999999999" customHeight="1">
      <c r="A457" s="108"/>
      <c r="B457" s="191" t="s">
        <v>2150</v>
      </c>
      <c r="C457" s="110" t="s">
        <v>2151</v>
      </c>
      <c r="D457" s="104">
        <v>1200</v>
      </c>
      <c r="E457" s="105">
        <v>0</v>
      </c>
      <c r="F457" s="105">
        <f t="shared" si="85"/>
        <v>1200</v>
      </c>
      <c r="G457" s="108"/>
      <c r="H457" s="198" t="s">
        <v>2139</v>
      </c>
      <c r="I457" s="106"/>
      <c r="J457" s="106"/>
      <c r="K457" s="106"/>
      <c r="L457" s="129"/>
      <c r="M457" s="129"/>
      <c r="N457" s="130"/>
      <c r="O457" s="131"/>
      <c r="P457" s="132"/>
      <c r="Q457" s="84"/>
      <c r="R457" s="84"/>
      <c r="S457" s="84"/>
      <c r="T457" s="84"/>
      <c r="U457" s="84"/>
      <c r="V457" s="84"/>
      <c r="W457" s="84"/>
      <c r="X457" s="84"/>
      <c r="Y457" s="84"/>
      <c r="Z457" s="84"/>
      <c r="AA457" s="84"/>
      <c r="AB457" s="84"/>
      <c r="AC457" s="84"/>
      <c r="AD457" s="84"/>
      <c r="AE457" s="84"/>
      <c r="AF457" s="84"/>
      <c r="AG457" s="84"/>
      <c r="AH457" s="84"/>
      <c r="AI457" s="84"/>
      <c r="AJ457" s="84"/>
      <c r="AK457" s="84"/>
      <c r="AL457" s="84"/>
      <c r="AM457" s="84"/>
      <c r="AN457" s="84"/>
      <c r="AO457" s="84"/>
      <c r="AP457" s="84"/>
      <c r="AQ457" s="84"/>
      <c r="AR457" s="84"/>
      <c r="AS457" s="84"/>
      <c r="AT457" s="84"/>
      <c r="AU457" s="84"/>
      <c r="AV457" s="84"/>
      <c r="AW457" s="84"/>
      <c r="AX457" s="84"/>
      <c r="AY457" s="84"/>
      <c r="AZ457" s="84"/>
      <c r="BA457" s="84"/>
      <c r="BB457" s="84"/>
      <c r="BC457" s="84"/>
      <c r="BD457" s="84"/>
      <c r="BE457" s="84"/>
      <c r="BF457" s="84"/>
      <c r="BG457" s="84"/>
      <c r="BH457" s="84"/>
      <c r="BI457" s="84"/>
      <c r="BJ457" s="84"/>
      <c r="BK457" s="84"/>
      <c r="BL457" s="84"/>
      <c r="BM457" s="84"/>
      <c r="BN457" s="84"/>
      <c r="BO457" s="84"/>
      <c r="BP457" s="84"/>
      <c r="BQ457" s="84"/>
      <c r="BR457" s="84"/>
      <c r="BS457" s="84"/>
      <c r="BT457" s="84"/>
      <c r="BU457" s="84"/>
      <c r="BV457" s="84"/>
      <c r="BW457" s="84"/>
      <c r="BX457" s="84"/>
      <c r="BY457" s="84"/>
      <c r="BZ457" s="84"/>
      <c r="CA457" s="84"/>
      <c r="CB457" s="84"/>
      <c r="CC457" s="84"/>
      <c r="CD457" s="84"/>
      <c r="CE457" s="84"/>
      <c r="CF457" s="84"/>
      <c r="CG457" s="84"/>
      <c r="CH457" s="84"/>
      <c r="CI457" s="84"/>
      <c r="CJ457" s="84"/>
      <c r="CK457" s="84"/>
      <c r="CL457" s="84"/>
      <c r="CM457" s="84"/>
      <c r="CN457" s="84"/>
      <c r="CO457" s="84"/>
      <c r="CP457" s="84"/>
      <c r="CQ457" s="84"/>
      <c r="CR457" s="84"/>
      <c r="CS457" s="84"/>
      <c r="CT457" s="84"/>
      <c r="CU457" s="84"/>
      <c r="CV457" s="84"/>
      <c r="CW457" s="84"/>
      <c r="CX457" s="84"/>
      <c r="CY457" s="84"/>
      <c r="CZ457" s="84"/>
      <c r="DA457" s="84"/>
      <c r="DB457" s="84"/>
      <c r="DC457" s="84"/>
      <c r="DD457" s="84"/>
      <c r="DE457" s="84"/>
      <c r="DF457" s="84"/>
      <c r="DG457" s="84"/>
      <c r="DH457" s="84"/>
      <c r="DI457" s="84"/>
      <c r="DJ457" s="84"/>
      <c r="DK457" s="84"/>
      <c r="DL457" s="84"/>
      <c r="DM457" s="84"/>
      <c r="DN457" s="84"/>
      <c r="DO457" s="84"/>
      <c r="DP457" s="84"/>
      <c r="DQ457" s="84"/>
      <c r="DR457" s="84"/>
      <c r="DS457" s="84"/>
      <c r="DT457" s="84"/>
      <c r="DU457" s="84"/>
      <c r="DV457" s="84"/>
      <c r="DW457" s="84"/>
      <c r="DX457" s="84"/>
      <c r="DY457" s="84"/>
      <c r="DZ457" s="84"/>
      <c r="EA457" s="84"/>
      <c r="EB457" s="84"/>
      <c r="EC457" s="84"/>
    </row>
    <row r="458" spans="1:133" ht="15" customHeight="1">
      <c r="A458" s="108">
        <v>414</v>
      </c>
      <c r="B458" s="191" t="s">
        <v>2154</v>
      </c>
      <c r="C458" s="110" t="s">
        <v>2155</v>
      </c>
      <c r="D458" s="104">
        <v>1500</v>
      </c>
      <c r="E458" s="105">
        <v>0</v>
      </c>
      <c r="F458" s="105">
        <f t="shared" si="85"/>
        <v>1500</v>
      </c>
      <c r="G458" s="190" t="s">
        <v>2142</v>
      </c>
      <c r="H458" s="110" t="s">
        <v>2143</v>
      </c>
      <c r="I458" s="106">
        <v>2400</v>
      </c>
      <c r="J458" s="106">
        <v>0</v>
      </c>
      <c r="K458" s="106">
        <f t="shared" ref="K458:K474" si="86">I458+J458</f>
        <v>2400</v>
      </c>
      <c r="L458" s="129"/>
      <c r="M458" s="129"/>
      <c r="N458" s="130">
        <v>2400</v>
      </c>
      <c r="O458" s="131">
        <v>0</v>
      </c>
      <c r="P458" s="132">
        <f t="shared" ref="P458:P475" si="87">O458+N458</f>
        <v>2400</v>
      </c>
      <c r="Q458" s="84"/>
      <c r="R458" s="84"/>
      <c r="S458" s="84"/>
      <c r="T458" s="84"/>
      <c r="U458" s="84"/>
      <c r="V458" s="84"/>
      <c r="W458" s="84"/>
      <c r="X458" s="84"/>
      <c r="Y458" s="84"/>
      <c r="Z458" s="84"/>
      <c r="AA458" s="84"/>
      <c r="AB458" s="84"/>
      <c r="AC458" s="84"/>
      <c r="AD458" s="84"/>
      <c r="AE458" s="84"/>
      <c r="AF458" s="84"/>
      <c r="AG458" s="84"/>
      <c r="AH458" s="84"/>
      <c r="AI458" s="84"/>
      <c r="AJ458" s="84"/>
      <c r="AK458" s="84"/>
      <c r="AL458" s="84"/>
      <c r="AM458" s="84"/>
      <c r="AN458" s="84"/>
      <c r="AO458" s="84"/>
      <c r="AP458" s="84"/>
      <c r="AQ458" s="84"/>
      <c r="AR458" s="84"/>
      <c r="AS458" s="84"/>
      <c r="AT458" s="84"/>
      <c r="AU458" s="84"/>
      <c r="AV458" s="84"/>
      <c r="AW458" s="84"/>
      <c r="AX458" s="84"/>
      <c r="AY458" s="84"/>
      <c r="AZ458" s="84"/>
      <c r="BA458" s="84"/>
      <c r="BB458" s="84"/>
      <c r="BC458" s="84"/>
      <c r="BD458" s="84"/>
      <c r="BE458" s="84"/>
      <c r="BF458" s="84"/>
      <c r="BG458" s="84"/>
      <c r="BH458" s="84"/>
      <c r="BI458" s="84"/>
      <c r="BJ458" s="84"/>
      <c r="BK458" s="84"/>
      <c r="BL458" s="84"/>
      <c r="BM458" s="84"/>
      <c r="BN458" s="84"/>
      <c r="BO458" s="84"/>
      <c r="BP458" s="84"/>
      <c r="BQ458" s="84"/>
      <c r="BR458" s="84"/>
      <c r="BS458" s="84"/>
      <c r="BT458" s="84"/>
      <c r="BU458" s="84"/>
      <c r="BV458" s="84"/>
      <c r="BW458" s="84"/>
      <c r="BX458" s="84"/>
      <c r="BY458" s="84"/>
      <c r="BZ458" s="84"/>
      <c r="CA458" s="84"/>
      <c r="CB458" s="84"/>
      <c r="CC458" s="84"/>
      <c r="CD458" s="84"/>
      <c r="CE458" s="84"/>
      <c r="CF458" s="84"/>
      <c r="CG458" s="84"/>
      <c r="CH458" s="84"/>
      <c r="CI458" s="84"/>
      <c r="CJ458" s="84"/>
      <c r="CK458" s="84"/>
      <c r="CL458" s="84"/>
      <c r="CM458" s="84"/>
      <c r="CN458" s="84"/>
      <c r="CO458" s="84"/>
      <c r="CP458" s="84"/>
      <c r="CQ458" s="84"/>
      <c r="CR458" s="84"/>
      <c r="CS458" s="84"/>
      <c r="CT458" s="84"/>
      <c r="CU458" s="84"/>
      <c r="CV458" s="84"/>
      <c r="CW458" s="84"/>
      <c r="CX458" s="84"/>
      <c r="CY458" s="84"/>
      <c r="CZ458" s="84"/>
      <c r="DA458" s="84"/>
      <c r="DB458" s="84"/>
      <c r="DC458" s="84"/>
      <c r="DD458" s="84"/>
      <c r="DE458" s="84"/>
      <c r="DF458" s="84"/>
      <c r="DG458" s="84"/>
      <c r="DH458" s="84"/>
      <c r="DI458" s="84"/>
      <c r="DJ458" s="84"/>
      <c r="DK458" s="84"/>
      <c r="DL458" s="84"/>
      <c r="DM458" s="84"/>
      <c r="DN458" s="84"/>
      <c r="DO458" s="84"/>
      <c r="DP458" s="84"/>
      <c r="DQ458" s="84"/>
      <c r="DR458" s="84"/>
      <c r="DS458" s="84"/>
      <c r="DT458" s="84"/>
      <c r="DU458" s="84"/>
      <c r="DV458" s="84"/>
      <c r="DW458" s="84"/>
      <c r="DX458" s="84"/>
      <c r="DY458" s="84"/>
      <c r="DZ458" s="84"/>
      <c r="EA458" s="84"/>
      <c r="EB458" s="84"/>
      <c r="EC458" s="84"/>
    </row>
    <row r="459" spans="1:133" ht="15" customHeight="1">
      <c r="A459" s="108">
        <f>A458+1</f>
        <v>415</v>
      </c>
      <c r="B459" s="191" t="s">
        <v>2158</v>
      </c>
      <c r="C459" s="110" t="s">
        <v>2159</v>
      </c>
      <c r="D459" s="104">
        <v>2200</v>
      </c>
      <c r="E459" s="105">
        <v>0</v>
      </c>
      <c r="F459" s="105">
        <f t="shared" si="85"/>
        <v>2200</v>
      </c>
      <c r="G459" s="190" t="s">
        <v>2150</v>
      </c>
      <c r="H459" s="110" t="s">
        <v>2151</v>
      </c>
      <c r="I459" s="106">
        <v>3150</v>
      </c>
      <c r="J459" s="106">
        <v>0</v>
      </c>
      <c r="K459" s="106">
        <f t="shared" si="86"/>
        <v>3150</v>
      </c>
      <c r="L459" s="129"/>
      <c r="M459" s="129"/>
      <c r="N459" s="130">
        <v>3150</v>
      </c>
      <c r="O459" s="131">
        <v>0</v>
      </c>
      <c r="P459" s="132">
        <f t="shared" si="87"/>
        <v>3150</v>
      </c>
      <c r="Q459" s="84"/>
      <c r="R459" s="84"/>
      <c r="S459" s="84"/>
      <c r="T459" s="84"/>
      <c r="U459" s="84"/>
      <c r="V459" s="84"/>
      <c r="W459" s="84"/>
      <c r="X459" s="84"/>
      <c r="Y459" s="84"/>
      <c r="Z459" s="84"/>
      <c r="AA459" s="84"/>
      <c r="AB459" s="84"/>
      <c r="AC459" s="84"/>
      <c r="AD459" s="84"/>
      <c r="AE459" s="84"/>
      <c r="AF459" s="84"/>
      <c r="AG459" s="84"/>
      <c r="AH459" s="84"/>
      <c r="AI459" s="84"/>
      <c r="AJ459" s="84"/>
      <c r="AK459" s="84"/>
      <c r="AL459" s="84"/>
      <c r="AM459" s="84"/>
      <c r="AN459" s="84"/>
      <c r="AO459" s="84"/>
      <c r="AP459" s="84"/>
      <c r="AQ459" s="84"/>
      <c r="AR459" s="84"/>
      <c r="AS459" s="84"/>
      <c r="AT459" s="84"/>
      <c r="AU459" s="84"/>
      <c r="AV459" s="84"/>
      <c r="AW459" s="84"/>
      <c r="AX459" s="84"/>
      <c r="AY459" s="84"/>
      <c r="AZ459" s="84"/>
      <c r="BA459" s="84"/>
      <c r="BB459" s="84"/>
      <c r="BC459" s="84"/>
      <c r="BD459" s="84"/>
      <c r="BE459" s="84"/>
      <c r="BF459" s="84"/>
      <c r="BG459" s="84"/>
      <c r="BH459" s="84"/>
      <c r="BI459" s="84"/>
      <c r="BJ459" s="84"/>
      <c r="BK459" s="84"/>
      <c r="BL459" s="84"/>
      <c r="BM459" s="84"/>
      <c r="BN459" s="84"/>
      <c r="BO459" s="84"/>
      <c r="BP459" s="84"/>
      <c r="BQ459" s="84"/>
      <c r="BR459" s="84"/>
      <c r="BS459" s="84"/>
      <c r="BT459" s="84"/>
      <c r="BU459" s="84"/>
      <c r="BV459" s="84"/>
      <c r="BW459" s="84"/>
      <c r="BX459" s="84"/>
      <c r="BY459" s="84"/>
      <c r="BZ459" s="84"/>
      <c r="CA459" s="84"/>
      <c r="CB459" s="84"/>
      <c r="CC459" s="84"/>
      <c r="CD459" s="84"/>
      <c r="CE459" s="84"/>
      <c r="CF459" s="84"/>
      <c r="CG459" s="84"/>
      <c r="CH459" s="84"/>
      <c r="CI459" s="84"/>
      <c r="CJ459" s="84"/>
      <c r="CK459" s="84"/>
      <c r="CL459" s="84"/>
      <c r="CM459" s="84"/>
      <c r="CN459" s="84"/>
      <c r="CO459" s="84"/>
      <c r="CP459" s="84"/>
      <c r="CQ459" s="84"/>
      <c r="CR459" s="84"/>
      <c r="CS459" s="84"/>
      <c r="CT459" s="84"/>
      <c r="CU459" s="84"/>
      <c r="CV459" s="84"/>
      <c r="CW459" s="84"/>
      <c r="CX459" s="84"/>
      <c r="CY459" s="84"/>
      <c r="CZ459" s="84"/>
      <c r="DA459" s="84"/>
      <c r="DB459" s="84"/>
      <c r="DC459" s="84"/>
      <c r="DD459" s="84"/>
      <c r="DE459" s="84"/>
      <c r="DF459" s="84"/>
      <c r="DG459" s="84"/>
      <c r="DH459" s="84"/>
      <c r="DI459" s="84"/>
      <c r="DJ459" s="84"/>
      <c r="DK459" s="84"/>
      <c r="DL459" s="84"/>
      <c r="DM459" s="84"/>
      <c r="DN459" s="84"/>
      <c r="DO459" s="84"/>
      <c r="DP459" s="84"/>
      <c r="DQ459" s="84"/>
      <c r="DR459" s="84"/>
      <c r="DS459" s="84"/>
      <c r="DT459" s="84"/>
      <c r="DU459" s="84"/>
      <c r="DV459" s="84"/>
      <c r="DW459" s="84"/>
      <c r="DX459" s="84"/>
      <c r="DY459" s="84"/>
      <c r="DZ459" s="84"/>
      <c r="EA459" s="84"/>
      <c r="EB459" s="84"/>
      <c r="EC459" s="84"/>
    </row>
    <row r="460" spans="1:133" ht="15" customHeight="1">
      <c r="A460" s="108">
        <f t="shared" ref="A460:A475" si="88">A459+1</f>
        <v>416</v>
      </c>
      <c r="B460" s="165" t="s">
        <v>2162</v>
      </c>
      <c r="C460" s="110" t="s">
        <v>2163</v>
      </c>
      <c r="D460" s="104">
        <v>900</v>
      </c>
      <c r="E460" s="105">
        <v>0</v>
      </c>
      <c r="F460" s="105">
        <f t="shared" si="85"/>
        <v>900</v>
      </c>
      <c r="G460" s="190" t="s">
        <v>2154</v>
      </c>
      <c r="H460" s="110" t="s">
        <v>2155</v>
      </c>
      <c r="I460" s="106">
        <v>4500</v>
      </c>
      <c r="J460" s="106">
        <v>0</v>
      </c>
      <c r="K460" s="106">
        <f t="shared" si="86"/>
        <v>4500</v>
      </c>
      <c r="L460" s="129"/>
      <c r="M460" s="129"/>
      <c r="N460" s="130">
        <v>4500</v>
      </c>
      <c r="O460" s="131">
        <v>0</v>
      </c>
      <c r="P460" s="132">
        <f t="shared" si="87"/>
        <v>4500</v>
      </c>
      <c r="Q460" s="84"/>
      <c r="R460" s="84"/>
      <c r="S460" s="84"/>
      <c r="T460" s="84"/>
      <c r="U460" s="84"/>
      <c r="V460" s="84"/>
      <c r="W460" s="84"/>
      <c r="X460" s="84"/>
      <c r="Y460" s="84"/>
      <c r="Z460" s="84"/>
      <c r="AA460" s="84"/>
      <c r="AB460" s="84"/>
      <c r="AC460" s="84"/>
      <c r="AD460" s="84"/>
      <c r="AE460" s="84"/>
      <c r="AF460" s="84"/>
      <c r="AG460" s="84"/>
      <c r="AH460" s="84"/>
      <c r="AI460" s="84"/>
      <c r="AJ460" s="84"/>
      <c r="AK460" s="84"/>
      <c r="AL460" s="84"/>
      <c r="AM460" s="84"/>
      <c r="AN460" s="84"/>
      <c r="AO460" s="84"/>
      <c r="AP460" s="84"/>
      <c r="AQ460" s="84"/>
      <c r="AR460" s="84"/>
      <c r="AS460" s="84"/>
      <c r="AT460" s="84"/>
      <c r="AU460" s="84"/>
      <c r="AV460" s="84"/>
      <c r="AW460" s="84"/>
      <c r="AX460" s="84"/>
      <c r="AY460" s="84"/>
      <c r="AZ460" s="84"/>
      <c r="BA460" s="84"/>
      <c r="BB460" s="84"/>
      <c r="BC460" s="84"/>
      <c r="BD460" s="84"/>
      <c r="BE460" s="84"/>
      <c r="BF460" s="84"/>
      <c r="BG460" s="84"/>
      <c r="BH460" s="84"/>
      <c r="BI460" s="84"/>
      <c r="BJ460" s="84"/>
      <c r="BK460" s="84"/>
      <c r="BL460" s="84"/>
      <c r="BM460" s="84"/>
      <c r="BN460" s="84"/>
      <c r="BO460" s="84"/>
      <c r="BP460" s="84"/>
      <c r="BQ460" s="84"/>
      <c r="BR460" s="84"/>
      <c r="BS460" s="84"/>
      <c r="BT460" s="84"/>
      <c r="BU460" s="84"/>
      <c r="BV460" s="84"/>
      <c r="BW460" s="84"/>
      <c r="BX460" s="84"/>
      <c r="BY460" s="84"/>
      <c r="BZ460" s="84"/>
      <c r="CA460" s="84"/>
      <c r="CB460" s="84"/>
      <c r="CC460" s="84"/>
      <c r="CD460" s="84"/>
      <c r="CE460" s="84"/>
      <c r="CF460" s="84"/>
      <c r="CG460" s="84"/>
      <c r="CH460" s="84"/>
      <c r="CI460" s="84"/>
      <c r="CJ460" s="84"/>
      <c r="CK460" s="84"/>
      <c r="CL460" s="84"/>
      <c r="CM460" s="84"/>
      <c r="CN460" s="84"/>
      <c r="CO460" s="84"/>
      <c r="CP460" s="84"/>
      <c r="CQ460" s="84"/>
      <c r="CR460" s="84"/>
      <c r="CS460" s="84"/>
      <c r="CT460" s="84"/>
      <c r="CU460" s="84"/>
      <c r="CV460" s="84"/>
      <c r="CW460" s="84"/>
      <c r="CX460" s="84"/>
      <c r="CY460" s="84"/>
      <c r="CZ460" s="84"/>
      <c r="DA460" s="84"/>
      <c r="DB460" s="84"/>
      <c r="DC460" s="84"/>
      <c r="DD460" s="84"/>
      <c r="DE460" s="84"/>
      <c r="DF460" s="84"/>
      <c r="DG460" s="84"/>
      <c r="DH460" s="84"/>
      <c r="DI460" s="84"/>
      <c r="DJ460" s="84"/>
      <c r="DK460" s="84"/>
      <c r="DL460" s="84"/>
      <c r="DM460" s="84"/>
      <c r="DN460" s="84"/>
      <c r="DO460" s="84"/>
      <c r="DP460" s="84"/>
      <c r="DQ460" s="84"/>
      <c r="DR460" s="84"/>
      <c r="DS460" s="84"/>
      <c r="DT460" s="84"/>
      <c r="DU460" s="84"/>
      <c r="DV460" s="84"/>
      <c r="DW460" s="84"/>
      <c r="DX460" s="84"/>
      <c r="DY460" s="84"/>
      <c r="DZ460" s="84"/>
      <c r="EA460" s="84"/>
      <c r="EB460" s="84"/>
      <c r="EC460" s="84"/>
    </row>
    <row r="461" spans="1:133" s="88" customFormat="1" ht="15" customHeight="1">
      <c r="A461" s="108">
        <f t="shared" si="88"/>
        <v>417</v>
      </c>
      <c r="B461" s="165" t="s">
        <v>2191</v>
      </c>
      <c r="C461" s="110" t="s">
        <v>2192</v>
      </c>
      <c r="D461" s="104">
        <v>1800</v>
      </c>
      <c r="E461" s="105">
        <v>0</v>
      </c>
      <c r="F461" s="105">
        <f t="shared" si="85"/>
        <v>1800</v>
      </c>
      <c r="G461" s="190" t="s">
        <v>2158</v>
      </c>
      <c r="H461" s="110" t="s">
        <v>2159</v>
      </c>
      <c r="I461" s="106">
        <v>5150</v>
      </c>
      <c r="J461" s="106">
        <v>0</v>
      </c>
      <c r="K461" s="106">
        <f t="shared" si="86"/>
        <v>5150</v>
      </c>
      <c r="L461" s="129"/>
      <c r="M461" s="129"/>
      <c r="N461" s="130">
        <v>5150</v>
      </c>
      <c r="O461" s="131">
        <v>0</v>
      </c>
      <c r="P461" s="132">
        <f t="shared" si="87"/>
        <v>5150</v>
      </c>
      <c r="Q461" s="84"/>
      <c r="R461" s="84"/>
      <c r="S461" s="84"/>
      <c r="T461" s="84"/>
      <c r="U461" s="84"/>
      <c r="V461" s="84"/>
      <c r="W461" s="84"/>
      <c r="X461" s="84"/>
      <c r="Y461" s="84"/>
      <c r="Z461" s="84"/>
      <c r="AA461" s="84"/>
      <c r="AB461" s="84"/>
      <c r="AC461" s="84"/>
      <c r="AD461" s="84"/>
      <c r="AE461" s="84"/>
      <c r="AF461" s="84"/>
      <c r="AG461" s="84"/>
      <c r="AH461" s="84"/>
      <c r="AI461" s="84"/>
      <c r="AJ461" s="84"/>
      <c r="AK461" s="84"/>
      <c r="AL461" s="84"/>
      <c r="AM461" s="84"/>
      <c r="AN461" s="84"/>
      <c r="AO461" s="84"/>
      <c r="AP461" s="84"/>
      <c r="AQ461" s="84"/>
      <c r="AR461" s="84"/>
      <c r="AS461" s="84"/>
      <c r="AT461" s="84"/>
      <c r="AU461" s="84"/>
      <c r="AV461" s="84"/>
      <c r="AW461" s="84"/>
      <c r="AX461" s="84"/>
      <c r="AY461" s="84"/>
      <c r="AZ461" s="84"/>
      <c r="BA461" s="84"/>
      <c r="BB461" s="84"/>
      <c r="BC461" s="84"/>
      <c r="BD461" s="84"/>
      <c r="BE461" s="84"/>
      <c r="BF461" s="84"/>
      <c r="BG461" s="84"/>
      <c r="BH461" s="84"/>
      <c r="BI461" s="84"/>
      <c r="BJ461" s="84"/>
      <c r="BK461" s="84"/>
      <c r="BL461" s="84"/>
      <c r="BM461" s="84"/>
      <c r="BN461" s="84"/>
      <c r="BO461" s="84"/>
      <c r="BP461" s="84"/>
      <c r="BQ461" s="84"/>
      <c r="BR461" s="84"/>
      <c r="BS461" s="84"/>
      <c r="BT461" s="84"/>
      <c r="BU461" s="84"/>
      <c r="BV461" s="84"/>
      <c r="BW461" s="84"/>
      <c r="BX461" s="84"/>
      <c r="BY461" s="84"/>
      <c r="BZ461" s="84"/>
      <c r="CA461" s="84"/>
      <c r="CB461" s="84"/>
      <c r="CC461" s="84"/>
      <c r="CD461" s="84"/>
      <c r="CE461" s="84"/>
      <c r="CF461" s="84"/>
      <c r="CG461" s="84"/>
      <c r="CH461" s="84"/>
      <c r="CI461" s="84"/>
      <c r="CJ461" s="84"/>
      <c r="CK461" s="84"/>
      <c r="CL461" s="84"/>
      <c r="CM461" s="84"/>
      <c r="CN461" s="84"/>
      <c r="CO461" s="84"/>
      <c r="CP461" s="84"/>
      <c r="CQ461" s="84"/>
      <c r="CR461" s="84"/>
      <c r="CS461" s="84"/>
      <c r="CT461" s="84"/>
      <c r="CU461" s="84"/>
      <c r="CV461" s="84"/>
      <c r="CW461" s="84"/>
      <c r="CX461" s="84"/>
      <c r="CY461" s="84"/>
      <c r="CZ461" s="84"/>
      <c r="DA461" s="84"/>
      <c r="DB461" s="84"/>
      <c r="DC461" s="84"/>
      <c r="DD461" s="84"/>
      <c r="DE461" s="84"/>
      <c r="DF461" s="84"/>
      <c r="DG461" s="84"/>
      <c r="DH461" s="84"/>
      <c r="DI461" s="84"/>
      <c r="DJ461" s="84"/>
      <c r="DK461" s="84"/>
      <c r="DL461" s="84"/>
      <c r="DM461" s="84"/>
      <c r="DN461" s="84"/>
      <c r="DO461" s="84"/>
      <c r="DP461" s="84"/>
      <c r="DQ461" s="84"/>
      <c r="DR461" s="84"/>
      <c r="DS461" s="84"/>
      <c r="DT461" s="84"/>
      <c r="DU461" s="84"/>
      <c r="DV461" s="84"/>
      <c r="DW461" s="84"/>
      <c r="DX461" s="84"/>
      <c r="DY461" s="84"/>
      <c r="DZ461" s="84"/>
      <c r="EA461" s="84"/>
      <c r="EB461" s="84"/>
      <c r="EC461" s="84"/>
    </row>
    <row r="462" spans="1:133" ht="15" customHeight="1">
      <c r="A462" s="108">
        <f t="shared" si="88"/>
        <v>418</v>
      </c>
      <c r="B462" s="165" t="s">
        <v>2193</v>
      </c>
      <c r="C462" s="110" t="s">
        <v>2194</v>
      </c>
      <c r="D462" s="104">
        <v>2300</v>
      </c>
      <c r="E462" s="105">
        <v>0</v>
      </c>
      <c r="F462" s="105">
        <f t="shared" si="85"/>
        <v>2300</v>
      </c>
      <c r="G462" s="165" t="s">
        <v>2162</v>
      </c>
      <c r="H462" s="110" t="s">
        <v>2163</v>
      </c>
      <c r="I462" s="106">
        <v>3000</v>
      </c>
      <c r="J462" s="106">
        <v>0</v>
      </c>
      <c r="K462" s="106">
        <f t="shared" si="86"/>
        <v>3000</v>
      </c>
      <c r="L462" s="129"/>
      <c r="M462" s="129"/>
      <c r="N462" s="130">
        <v>3000</v>
      </c>
      <c r="O462" s="131">
        <v>0</v>
      </c>
      <c r="P462" s="132">
        <f t="shared" si="87"/>
        <v>3000</v>
      </c>
      <c r="Q462" s="84"/>
      <c r="R462" s="84"/>
      <c r="S462" s="84"/>
      <c r="T462" s="84"/>
      <c r="U462" s="84"/>
      <c r="V462" s="84"/>
      <c r="W462" s="84"/>
      <c r="X462" s="84"/>
      <c r="Y462" s="84"/>
      <c r="Z462" s="84"/>
      <c r="AA462" s="84"/>
      <c r="AB462" s="84"/>
      <c r="AC462" s="84"/>
      <c r="AD462" s="84"/>
      <c r="AE462" s="84"/>
      <c r="AF462" s="84"/>
      <c r="AG462" s="84"/>
      <c r="AH462" s="84"/>
      <c r="AI462" s="84"/>
      <c r="AJ462" s="84"/>
      <c r="AK462" s="84"/>
      <c r="AL462" s="84"/>
      <c r="AM462" s="84"/>
      <c r="AN462" s="84"/>
      <c r="AO462" s="84"/>
      <c r="AP462" s="84"/>
      <c r="AQ462" s="84"/>
      <c r="AR462" s="84"/>
      <c r="AS462" s="84"/>
      <c r="AT462" s="84"/>
      <c r="AU462" s="84"/>
      <c r="AV462" s="84"/>
      <c r="AW462" s="84"/>
      <c r="AX462" s="84"/>
      <c r="AY462" s="84"/>
      <c r="AZ462" s="84"/>
      <c r="BA462" s="84"/>
      <c r="BB462" s="84"/>
      <c r="BC462" s="84"/>
      <c r="BD462" s="84"/>
      <c r="BE462" s="84"/>
      <c r="BF462" s="84"/>
      <c r="BG462" s="84"/>
      <c r="BH462" s="84"/>
      <c r="BI462" s="84"/>
      <c r="BJ462" s="84"/>
      <c r="BK462" s="84"/>
      <c r="BL462" s="84"/>
      <c r="BM462" s="84"/>
      <c r="BN462" s="84"/>
      <c r="BO462" s="84"/>
      <c r="BP462" s="84"/>
      <c r="BQ462" s="84"/>
      <c r="BR462" s="84"/>
      <c r="BS462" s="84"/>
      <c r="BT462" s="84"/>
      <c r="BU462" s="84"/>
      <c r="BV462" s="84"/>
      <c r="BW462" s="84"/>
      <c r="BX462" s="84"/>
      <c r="BY462" s="84"/>
      <c r="BZ462" s="84"/>
      <c r="CA462" s="84"/>
      <c r="CB462" s="84"/>
      <c r="CC462" s="84"/>
      <c r="CD462" s="84"/>
      <c r="CE462" s="84"/>
      <c r="CF462" s="84"/>
      <c r="CG462" s="84"/>
      <c r="CH462" s="84"/>
      <c r="CI462" s="84"/>
      <c r="CJ462" s="84"/>
      <c r="CK462" s="84"/>
      <c r="CL462" s="84"/>
      <c r="CM462" s="84"/>
      <c r="CN462" s="84"/>
      <c r="CO462" s="84"/>
      <c r="CP462" s="84"/>
      <c r="CQ462" s="84"/>
      <c r="CR462" s="84"/>
      <c r="CS462" s="84"/>
      <c r="CT462" s="84"/>
      <c r="CU462" s="84"/>
      <c r="CV462" s="84"/>
      <c r="CW462" s="84"/>
      <c r="CX462" s="84"/>
      <c r="CY462" s="84"/>
      <c r="CZ462" s="84"/>
      <c r="DA462" s="84"/>
      <c r="DB462" s="84"/>
      <c r="DC462" s="84"/>
      <c r="DD462" s="84"/>
      <c r="DE462" s="84"/>
      <c r="DF462" s="84"/>
      <c r="DG462" s="84"/>
      <c r="DH462" s="84"/>
      <c r="DI462" s="84"/>
      <c r="DJ462" s="84"/>
      <c r="DK462" s="84"/>
      <c r="DL462" s="84"/>
      <c r="DM462" s="84"/>
      <c r="DN462" s="84"/>
      <c r="DO462" s="84"/>
      <c r="DP462" s="84"/>
      <c r="DQ462" s="84"/>
      <c r="DR462" s="84"/>
      <c r="DS462" s="84"/>
      <c r="DT462" s="84"/>
      <c r="DU462" s="84"/>
      <c r="DV462" s="84"/>
      <c r="DW462" s="84"/>
      <c r="DX462" s="84"/>
      <c r="DY462" s="84"/>
      <c r="DZ462" s="84"/>
      <c r="EA462" s="84"/>
      <c r="EB462" s="84"/>
      <c r="EC462" s="84"/>
    </row>
    <row r="463" spans="1:133" ht="15" customHeight="1">
      <c r="A463" s="108">
        <f t="shared" si="88"/>
        <v>419</v>
      </c>
      <c r="B463" s="165" t="s">
        <v>2197</v>
      </c>
      <c r="C463" s="110" t="s">
        <v>2198</v>
      </c>
      <c r="D463" s="104">
        <v>3350</v>
      </c>
      <c r="E463" s="105">
        <v>0</v>
      </c>
      <c r="F463" s="105">
        <f t="shared" si="85"/>
        <v>3350</v>
      </c>
      <c r="G463" s="165" t="s">
        <v>2191</v>
      </c>
      <c r="H463" s="110" t="s">
        <v>2192</v>
      </c>
      <c r="I463" s="106">
        <v>3800</v>
      </c>
      <c r="J463" s="106">
        <v>0</v>
      </c>
      <c r="K463" s="106">
        <f t="shared" si="86"/>
        <v>3800</v>
      </c>
      <c r="L463" s="129"/>
      <c r="M463" s="129"/>
      <c r="N463" s="130">
        <v>3800</v>
      </c>
      <c r="O463" s="131">
        <v>0</v>
      </c>
      <c r="P463" s="132">
        <f t="shared" si="87"/>
        <v>3800</v>
      </c>
      <c r="Q463" s="84"/>
      <c r="R463" s="84"/>
      <c r="S463" s="84"/>
      <c r="T463" s="84"/>
      <c r="U463" s="84"/>
      <c r="V463" s="84"/>
      <c r="W463" s="84"/>
      <c r="X463" s="84"/>
      <c r="Y463" s="84"/>
      <c r="Z463" s="84"/>
      <c r="AA463" s="84"/>
      <c r="AB463" s="84"/>
      <c r="AC463" s="84"/>
      <c r="AD463" s="84"/>
      <c r="AE463" s="84"/>
      <c r="AF463" s="84"/>
      <c r="AG463" s="84"/>
      <c r="AH463" s="84"/>
      <c r="AI463" s="84"/>
      <c r="AJ463" s="84"/>
      <c r="AK463" s="84"/>
      <c r="AL463" s="84"/>
      <c r="AM463" s="84"/>
      <c r="AN463" s="84"/>
      <c r="AO463" s="84"/>
      <c r="AP463" s="84"/>
      <c r="AQ463" s="84"/>
      <c r="AR463" s="84"/>
      <c r="AS463" s="84"/>
      <c r="AT463" s="84"/>
      <c r="AU463" s="84"/>
      <c r="AV463" s="84"/>
      <c r="AW463" s="84"/>
      <c r="AX463" s="84"/>
      <c r="AY463" s="84"/>
      <c r="AZ463" s="84"/>
      <c r="BA463" s="84"/>
      <c r="BB463" s="84"/>
      <c r="BC463" s="84"/>
      <c r="BD463" s="84"/>
      <c r="BE463" s="84"/>
      <c r="BF463" s="84"/>
      <c r="BG463" s="84"/>
      <c r="BH463" s="84"/>
      <c r="BI463" s="84"/>
      <c r="BJ463" s="84"/>
      <c r="BK463" s="84"/>
      <c r="BL463" s="84"/>
      <c r="BM463" s="84"/>
      <c r="BN463" s="84"/>
      <c r="BO463" s="84"/>
      <c r="BP463" s="84"/>
      <c r="BQ463" s="84"/>
      <c r="BR463" s="84"/>
      <c r="BS463" s="84"/>
      <c r="BT463" s="84"/>
      <c r="BU463" s="84"/>
      <c r="BV463" s="84"/>
      <c r="BW463" s="84"/>
      <c r="BX463" s="84"/>
      <c r="BY463" s="84"/>
      <c r="BZ463" s="84"/>
      <c r="CA463" s="84"/>
      <c r="CB463" s="84"/>
      <c r="CC463" s="84"/>
      <c r="CD463" s="84"/>
      <c r="CE463" s="84"/>
      <c r="CF463" s="84"/>
      <c r="CG463" s="84"/>
      <c r="CH463" s="84"/>
      <c r="CI463" s="84"/>
      <c r="CJ463" s="84"/>
      <c r="CK463" s="84"/>
      <c r="CL463" s="84"/>
      <c r="CM463" s="84"/>
      <c r="CN463" s="84"/>
      <c r="CO463" s="84"/>
      <c r="CP463" s="84"/>
      <c r="CQ463" s="84"/>
      <c r="CR463" s="84"/>
      <c r="CS463" s="84"/>
      <c r="CT463" s="84"/>
      <c r="CU463" s="84"/>
      <c r="CV463" s="84"/>
      <c r="CW463" s="84"/>
      <c r="CX463" s="84"/>
      <c r="CY463" s="84"/>
      <c r="CZ463" s="84"/>
      <c r="DA463" s="84"/>
      <c r="DB463" s="84"/>
      <c r="DC463" s="84"/>
      <c r="DD463" s="84"/>
      <c r="DE463" s="84"/>
      <c r="DF463" s="84"/>
      <c r="DG463" s="84"/>
      <c r="DH463" s="84"/>
      <c r="DI463" s="84"/>
      <c r="DJ463" s="84"/>
      <c r="DK463" s="84"/>
      <c r="DL463" s="84"/>
      <c r="DM463" s="84"/>
      <c r="DN463" s="84"/>
      <c r="DO463" s="84"/>
      <c r="DP463" s="84"/>
      <c r="DQ463" s="84"/>
      <c r="DR463" s="84"/>
      <c r="DS463" s="84"/>
      <c r="DT463" s="84"/>
      <c r="DU463" s="84"/>
      <c r="DV463" s="84"/>
      <c r="DW463" s="84"/>
      <c r="DX463" s="84"/>
      <c r="DY463" s="84"/>
      <c r="DZ463" s="84"/>
      <c r="EA463" s="84"/>
      <c r="EB463" s="84"/>
      <c r="EC463" s="84"/>
    </row>
    <row r="464" spans="1:133" ht="15" customHeight="1">
      <c r="A464" s="108">
        <f t="shared" si="88"/>
        <v>420</v>
      </c>
      <c r="B464" s="165" t="s">
        <v>2199</v>
      </c>
      <c r="C464" s="110" t="s">
        <v>2200</v>
      </c>
      <c r="D464" s="104">
        <v>3650</v>
      </c>
      <c r="E464" s="105">
        <v>0</v>
      </c>
      <c r="F464" s="105">
        <f t="shared" si="85"/>
        <v>3650</v>
      </c>
      <c r="G464" s="165" t="s">
        <v>2193</v>
      </c>
      <c r="H464" s="110" t="s">
        <v>2194</v>
      </c>
      <c r="I464" s="106">
        <v>5400</v>
      </c>
      <c r="J464" s="106">
        <v>0</v>
      </c>
      <c r="K464" s="106">
        <f t="shared" si="86"/>
        <v>5400</v>
      </c>
      <c r="L464" s="129"/>
      <c r="M464" s="129"/>
      <c r="N464" s="130">
        <v>5400</v>
      </c>
      <c r="O464" s="131">
        <v>0</v>
      </c>
      <c r="P464" s="132">
        <f t="shared" si="87"/>
        <v>5400</v>
      </c>
      <c r="Q464" s="84"/>
      <c r="R464" s="84"/>
      <c r="S464" s="84"/>
      <c r="T464" s="84"/>
      <c r="U464" s="84"/>
      <c r="V464" s="84"/>
      <c r="W464" s="84"/>
      <c r="X464" s="84"/>
      <c r="Y464" s="84"/>
      <c r="Z464" s="84"/>
      <c r="AA464" s="84"/>
      <c r="AB464" s="84"/>
      <c r="AC464" s="84"/>
      <c r="AD464" s="84"/>
      <c r="AE464" s="84"/>
      <c r="AF464" s="84"/>
      <c r="AG464" s="84"/>
      <c r="AH464" s="84"/>
      <c r="AI464" s="84"/>
      <c r="AJ464" s="84"/>
      <c r="AK464" s="84"/>
      <c r="AL464" s="84"/>
      <c r="AM464" s="84"/>
      <c r="AN464" s="84"/>
      <c r="AO464" s="84"/>
      <c r="AP464" s="84"/>
      <c r="AQ464" s="84"/>
      <c r="AR464" s="84"/>
      <c r="AS464" s="84"/>
      <c r="AT464" s="84"/>
      <c r="AU464" s="84"/>
      <c r="AV464" s="84"/>
      <c r="AW464" s="84"/>
      <c r="AX464" s="84"/>
      <c r="AY464" s="84"/>
      <c r="AZ464" s="84"/>
      <c r="BA464" s="84"/>
      <c r="BB464" s="84"/>
      <c r="BC464" s="84"/>
      <c r="BD464" s="84"/>
      <c r="BE464" s="84"/>
      <c r="BF464" s="84"/>
      <c r="BG464" s="84"/>
      <c r="BH464" s="84"/>
      <c r="BI464" s="84"/>
      <c r="BJ464" s="84"/>
      <c r="BK464" s="84"/>
      <c r="BL464" s="84"/>
      <c r="BM464" s="84"/>
      <c r="BN464" s="84"/>
      <c r="BO464" s="84"/>
      <c r="BP464" s="84"/>
      <c r="BQ464" s="84"/>
      <c r="BR464" s="84"/>
      <c r="BS464" s="84"/>
      <c r="BT464" s="84"/>
      <c r="BU464" s="84"/>
      <c r="BV464" s="84"/>
      <c r="BW464" s="84"/>
      <c r="BX464" s="84"/>
      <c r="BY464" s="84"/>
      <c r="BZ464" s="84"/>
      <c r="CA464" s="84"/>
      <c r="CB464" s="84"/>
      <c r="CC464" s="84"/>
      <c r="CD464" s="84"/>
      <c r="CE464" s="84"/>
      <c r="CF464" s="84"/>
      <c r="CG464" s="84"/>
      <c r="CH464" s="84"/>
      <c r="CI464" s="84"/>
      <c r="CJ464" s="84"/>
      <c r="CK464" s="84"/>
      <c r="CL464" s="84"/>
      <c r="CM464" s="84"/>
      <c r="CN464" s="84"/>
      <c r="CO464" s="84"/>
      <c r="CP464" s="84"/>
      <c r="CQ464" s="84"/>
      <c r="CR464" s="84"/>
      <c r="CS464" s="84"/>
      <c r="CT464" s="84"/>
      <c r="CU464" s="84"/>
      <c r="CV464" s="84"/>
      <c r="CW464" s="84"/>
      <c r="CX464" s="84"/>
      <c r="CY464" s="84"/>
      <c r="CZ464" s="84"/>
      <c r="DA464" s="84"/>
      <c r="DB464" s="84"/>
      <c r="DC464" s="84"/>
      <c r="DD464" s="84"/>
      <c r="DE464" s="84"/>
      <c r="DF464" s="84"/>
      <c r="DG464" s="84"/>
      <c r="DH464" s="84"/>
      <c r="DI464" s="84"/>
      <c r="DJ464" s="84"/>
      <c r="DK464" s="84"/>
      <c r="DL464" s="84"/>
      <c r="DM464" s="84"/>
      <c r="DN464" s="84"/>
      <c r="DO464" s="84"/>
      <c r="DP464" s="84"/>
      <c r="DQ464" s="84"/>
      <c r="DR464" s="84"/>
      <c r="DS464" s="84"/>
      <c r="DT464" s="84"/>
      <c r="DU464" s="84"/>
      <c r="DV464" s="84"/>
      <c r="DW464" s="84"/>
      <c r="DX464" s="84"/>
      <c r="DY464" s="84"/>
      <c r="DZ464" s="84"/>
      <c r="EA464" s="84"/>
      <c r="EB464" s="84"/>
      <c r="EC464" s="84"/>
    </row>
    <row r="465" spans="1:179" ht="15" customHeight="1">
      <c r="A465" s="108">
        <f t="shared" si="88"/>
        <v>421</v>
      </c>
      <c r="B465" s="191" t="s">
        <v>2201</v>
      </c>
      <c r="C465" s="110" t="s">
        <v>2202</v>
      </c>
      <c r="D465" s="104">
        <v>3100</v>
      </c>
      <c r="E465" s="105">
        <v>0</v>
      </c>
      <c r="F465" s="105">
        <f t="shared" si="85"/>
        <v>3100</v>
      </c>
      <c r="G465" s="165" t="s">
        <v>2197</v>
      </c>
      <c r="H465" s="110" t="s">
        <v>2198</v>
      </c>
      <c r="I465" s="106">
        <v>5900</v>
      </c>
      <c r="J465" s="106">
        <v>0</v>
      </c>
      <c r="K465" s="106">
        <f t="shared" si="86"/>
        <v>5900</v>
      </c>
      <c r="L465" s="129"/>
      <c r="M465" s="129"/>
      <c r="N465" s="130">
        <v>5900</v>
      </c>
      <c r="O465" s="131">
        <v>0</v>
      </c>
      <c r="P465" s="132">
        <f t="shared" si="87"/>
        <v>5900</v>
      </c>
      <c r="Q465" s="84"/>
      <c r="R465" s="84"/>
      <c r="S465" s="84"/>
      <c r="T465" s="84"/>
      <c r="U465" s="84"/>
      <c r="V465" s="84"/>
      <c r="W465" s="84"/>
      <c r="X465" s="84"/>
      <c r="Y465" s="84"/>
      <c r="Z465" s="84"/>
      <c r="AA465" s="84"/>
      <c r="AB465" s="84"/>
      <c r="AC465" s="84"/>
      <c r="AD465" s="84"/>
      <c r="AE465" s="84"/>
      <c r="AF465" s="84"/>
      <c r="AG465" s="84"/>
      <c r="AH465" s="84"/>
      <c r="AI465" s="84"/>
      <c r="AJ465" s="84"/>
      <c r="AK465" s="84"/>
      <c r="AL465" s="84"/>
      <c r="AM465" s="84"/>
      <c r="AN465" s="84"/>
      <c r="AO465" s="84"/>
      <c r="AP465" s="84"/>
      <c r="AQ465" s="84"/>
      <c r="AR465" s="84"/>
      <c r="AS465" s="84"/>
      <c r="AT465" s="84"/>
      <c r="AU465" s="84"/>
      <c r="AV465" s="84"/>
      <c r="AW465" s="84"/>
      <c r="AX465" s="84"/>
      <c r="AY465" s="84"/>
      <c r="AZ465" s="84"/>
      <c r="BA465" s="84"/>
      <c r="BB465" s="84"/>
      <c r="BC465" s="84"/>
      <c r="BD465" s="84"/>
      <c r="BE465" s="84"/>
      <c r="BF465" s="84"/>
      <c r="BG465" s="84"/>
      <c r="BH465" s="84"/>
      <c r="BI465" s="84"/>
      <c r="BJ465" s="84"/>
      <c r="BK465" s="84"/>
      <c r="BL465" s="84"/>
      <c r="BM465" s="84"/>
      <c r="BN465" s="84"/>
      <c r="BO465" s="84"/>
      <c r="BP465" s="84"/>
      <c r="BQ465" s="84"/>
      <c r="BR465" s="84"/>
      <c r="BS465" s="84"/>
      <c r="BT465" s="84"/>
      <c r="BU465" s="84"/>
      <c r="BV465" s="84"/>
      <c r="BW465" s="84"/>
      <c r="BX465" s="84"/>
      <c r="BY465" s="84"/>
      <c r="BZ465" s="84"/>
      <c r="CA465" s="84"/>
      <c r="CB465" s="84"/>
      <c r="CC465" s="84"/>
      <c r="CD465" s="84"/>
      <c r="CE465" s="84"/>
      <c r="CF465" s="84"/>
      <c r="CG465" s="84"/>
      <c r="CH465" s="84"/>
      <c r="CI465" s="84"/>
      <c r="CJ465" s="84"/>
      <c r="CK465" s="84"/>
      <c r="CL465" s="84"/>
      <c r="CM465" s="84"/>
      <c r="CN465" s="84"/>
      <c r="CO465" s="84"/>
      <c r="CP465" s="84"/>
      <c r="CQ465" s="84"/>
      <c r="CR465" s="84"/>
      <c r="CS465" s="84"/>
      <c r="CT465" s="84"/>
      <c r="CU465" s="84"/>
      <c r="CV465" s="84"/>
      <c r="CW465" s="84"/>
      <c r="CX465" s="84"/>
      <c r="CY465" s="84"/>
      <c r="CZ465" s="84"/>
      <c r="DA465" s="84"/>
      <c r="DB465" s="84"/>
      <c r="DC465" s="84"/>
      <c r="DD465" s="84"/>
      <c r="DE465" s="84"/>
      <c r="DF465" s="84"/>
      <c r="DG465" s="84"/>
      <c r="DH465" s="84"/>
      <c r="DI465" s="84"/>
      <c r="DJ465" s="84"/>
      <c r="DK465" s="84"/>
      <c r="DL465" s="84"/>
      <c r="DM465" s="84"/>
      <c r="DN465" s="84"/>
      <c r="DO465" s="84"/>
      <c r="DP465" s="84"/>
      <c r="DQ465" s="84"/>
      <c r="DR465" s="84"/>
      <c r="DS465" s="84"/>
      <c r="DT465" s="84"/>
      <c r="DU465" s="84"/>
      <c r="DV465" s="84"/>
      <c r="DW465" s="84"/>
      <c r="DX465" s="84"/>
      <c r="DY465" s="84"/>
      <c r="DZ465" s="84"/>
      <c r="EA465" s="84"/>
      <c r="EB465" s="84"/>
      <c r="EC465" s="84"/>
    </row>
    <row r="466" spans="1:179" ht="15" customHeight="1">
      <c r="A466" s="108">
        <f t="shared" si="88"/>
        <v>422</v>
      </c>
      <c r="B466" s="191" t="s">
        <v>2203</v>
      </c>
      <c r="C466" s="110" t="s">
        <v>2204</v>
      </c>
      <c r="D466" s="104">
        <v>3750</v>
      </c>
      <c r="E466" s="105">
        <v>0</v>
      </c>
      <c r="F466" s="105">
        <f t="shared" si="85"/>
        <v>3750</v>
      </c>
      <c r="G466" s="165" t="s">
        <v>2199</v>
      </c>
      <c r="H466" s="110" t="s">
        <v>2200</v>
      </c>
      <c r="I466" s="106">
        <v>6900</v>
      </c>
      <c r="J466" s="106">
        <v>0</v>
      </c>
      <c r="K466" s="106">
        <f t="shared" si="86"/>
        <v>6900</v>
      </c>
      <c r="L466" s="129"/>
      <c r="M466" s="129"/>
      <c r="N466" s="130">
        <v>6900</v>
      </c>
      <c r="O466" s="131">
        <v>0</v>
      </c>
      <c r="P466" s="132">
        <f t="shared" si="87"/>
        <v>6900</v>
      </c>
      <c r="Q466" s="84"/>
      <c r="R466" s="84"/>
      <c r="S466" s="84"/>
      <c r="T466" s="84"/>
      <c r="U466" s="84"/>
      <c r="V466" s="84"/>
      <c r="W466" s="84"/>
      <c r="X466" s="84"/>
      <c r="Y466" s="84"/>
      <c r="Z466" s="84"/>
      <c r="AA466" s="84"/>
      <c r="AB466" s="84"/>
      <c r="AC466" s="84"/>
      <c r="AD466" s="84"/>
      <c r="AE466" s="84"/>
      <c r="AF466" s="84"/>
      <c r="AG466" s="84"/>
      <c r="AH466" s="84"/>
      <c r="AI466" s="84"/>
      <c r="AJ466" s="84"/>
      <c r="AK466" s="84"/>
      <c r="AL466" s="84"/>
      <c r="AM466" s="84"/>
      <c r="AN466" s="84"/>
      <c r="AO466" s="84"/>
      <c r="AP466" s="84"/>
      <c r="AQ466" s="84"/>
      <c r="AR466" s="84"/>
      <c r="AS466" s="84"/>
      <c r="AT466" s="84"/>
      <c r="AU466" s="84"/>
      <c r="AV466" s="84"/>
      <c r="AW466" s="84"/>
      <c r="AX466" s="84"/>
      <c r="AY466" s="84"/>
      <c r="AZ466" s="84"/>
      <c r="BA466" s="84"/>
      <c r="BB466" s="84"/>
      <c r="BC466" s="84"/>
      <c r="BD466" s="84"/>
      <c r="BE466" s="84"/>
      <c r="BF466" s="84"/>
      <c r="BG466" s="84"/>
      <c r="BH466" s="84"/>
      <c r="BI466" s="84"/>
      <c r="BJ466" s="84"/>
      <c r="BK466" s="84"/>
      <c r="BL466" s="84"/>
      <c r="BM466" s="84"/>
      <c r="BN466" s="84"/>
      <c r="BO466" s="84"/>
      <c r="BP466" s="84"/>
      <c r="BQ466" s="84"/>
      <c r="BR466" s="84"/>
      <c r="BS466" s="84"/>
      <c r="BT466" s="84"/>
      <c r="BU466" s="84"/>
      <c r="BV466" s="84"/>
      <c r="BW466" s="84"/>
      <c r="BX466" s="84"/>
      <c r="BY466" s="84"/>
      <c r="BZ466" s="84"/>
      <c r="CA466" s="84"/>
      <c r="CB466" s="84"/>
      <c r="CC466" s="84"/>
      <c r="CD466" s="84"/>
      <c r="CE466" s="84"/>
      <c r="CF466" s="84"/>
      <c r="CG466" s="84"/>
      <c r="CH466" s="84"/>
      <c r="CI466" s="84"/>
      <c r="CJ466" s="84"/>
      <c r="CK466" s="84"/>
      <c r="CL466" s="84"/>
      <c r="CM466" s="84"/>
      <c r="CN466" s="84"/>
      <c r="CO466" s="84"/>
      <c r="CP466" s="84"/>
      <c r="CQ466" s="84"/>
      <c r="CR466" s="84"/>
      <c r="CS466" s="84"/>
      <c r="CT466" s="84"/>
      <c r="CU466" s="84"/>
      <c r="CV466" s="84"/>
      <c r="CW466" s="84"/>
      <c r="CX466" s="84"/>
      <c r="CY466" s="84"/>
      <c r="CZ466" s="84"/>
      <c r="DA466" s="84"/>
      <c r="DB466" s="84"/>
      <c r="DC466" s="84"/>
      <c r="DD466" s="84"/>
      <c r="DE466" s="84"/>
      <c r="DF466" s="84"/>
      <c r="DG466" s="84"/>
      <c r="DH466" s="84"/>
      <c r="DI466" s="84"/>
      <c r="DJ466" s="84"/>
      <c r="DK466" s="84"/>
      <c r="DL466" s="84"/>
      <c r="DM466" s="84"/>
      <c r="DN466" s="84"/>
      <c r="DO466" s="84"/>
      <c r="DP466" s="84"/>
      <c r="DQ466" s="84"/>
      <c r="DR466" s="84"/>
      <c r="DS466" s="84"/>
      <c r="DT466" s="84"/>
      <c r="DU466" s="84"/>
      <c r="DV466" s="84"/>
      <c r="DW466" s="84"/>
      <c r="DX466" s="84"/>
      <c r="DY466" s="84"/>
      <c r="DZ466" s="84"/>
      <c r="EA466" s="84"/>
      <c r="EB466" s="84"/>
      <c r="EC466" s="84"/>
    </row>
    <row r="467" spans="1:179" ht="15" customHeight="1">
      <c r="A467" s="108">
        <f t="shared" si="88"/>
        <v>423</v>
      </c>
      <c r="B467" s="109" t="s">
        <v>2207</v>
      </c>
      <c r="C467" s="110" t="s">
        <v>2208</v>
      </c>
      <c r="D467" s="104">
        <v>1900</v>
      </c>
      <c r="E467" s="105">
        <v>0</v>
      </c>
      <c r="F467" s="105">
        <f t="shared" si="85"/>
        <v>1900</v>
      </c>
      <c r="G467" s="190" t="s">
        <v>2217</v>
      </c>
      <c r="H467" s="110" t="s">
        <v>2202</v>
      </c>
      <c r="I467" s="106">
        <v>4400</v>
      </c>
      <c r="J467" s="106">
        <v>0</v>
      </c>
      <c r="K467" s="106">
        <f t="shared" si="86"/>
        <v>4400</v>
      </c>
      <c r="L467" s="129"/>
      <c r="M467" s="129"/>
      <c r="N467" s="130">
        <v>4400</v>
      </c>
      <c r="O467" s="131">
        <v>0</v>
      </c>
      <c r="P467" s="132">
        <f t="shared" si="87"/>
        <v>4400</v>
      </c>
      <c r="Q467" s="84"/>
      <c r="R467" s="84"/>
      <c r="S467" s="84"/>
      <c r="T467" s="84"/>
      <c r="U467" s="84"/>
      <c r="V467" s="84"/>
      <c r="W467" s="84"/>
      <c r="X467" s="84"/>
      <c r="Y467" s="84"/>
      <c r="Z467" s="84"/>
      <c r="AA467" s="84"/>
      <c r="AB467" s="84"/>
      <c r="AC467" s="84"/>
      <c r="AD467" s="84"/>
      <c r="AE467" s="84"/>
      <c r="AF467" s="84"/>
      <c r="AG467" s="84"/>
      <c r="AH467" s="84"/>
      <c r="AI467" s="84"/>
      <c r="AJ467" s="84"/>
      <c r="AK467" s="84"/>
      <c r="AL467" s="84"/>
      <c r="AM467" s="84"/>
      <c r="AN467" s="84"/>
      <c r="AO467" s="84"/>
      <c r="AP467" s="84"/>
      <c r="AQ467" s="84"/>
      <c r="AR467" s="84"/>
      <c r="AS467" s="84"/>
      <c r="AT467" s="84"/>
      <c r="AU467" s="84"/>
      <c r="AV467" s="84"/>
      <c r="AW467" s="84"/>
      <c r="AX467" s="84"/>
      <c r="AY467" s="84"/>
      <c r="AZ467" s="84"/>
      <c r="BA467" s="84"/>
      <c r="BB467" s="84"/>
      <c r="BC467" s="84"/>
      <c r="BD467" s="84"/>
      <c r="BE467" s="84"/>
      <c r="BF467" s="84"/>
      <c r="BG467" s="84"/>
      <c r="BH467" s="84"/>
      <c r="BI467" s="84"/>
      <c r="BJ467" s="84"/>
      <c r="BK467" s="84"/>
      <c r="BL467" s="84"/>
      <c r="BM467" s="84"/>
      <c r="BN467" s="84"/>
      <c r="BO467" s="84"/>
      <c r="BP467" s="84"/>
      <c r="BQ467" s="84"/>
      <c r="BR467" s="84"/>
      <c r="BS467" s="84"/>
      <c r="BT467" s="84"/>
      <c r="BU467" s="84"/>
      <c r="BV467" s="84"/>
      <c r="BW467" s="84"/>
      <c r="BX467" s="84"/>
      <c r="BY467" s="84"/>
      <c r="BZ467" s="84"/>
      <c r="CA467" s="84"/>
      <c r="CB467" s="84"/>
      <c r="CC467" s="84"/>
      <c r="CD467" s="84"/>
      <c r="CE467" s="84"/>
      <c r="CF467" s="84"/>
      <c r="CG467" s="84"/>
      <c r="CH467" s="84"/>
      <c r="CI467" s="84"/>
      <c r="CJ467" s="84"/>
      <c r="CK467" s="84"/>
      <c r="CL467" s="84"/>
      <c r="CM467" s="84"/>
      <c r="CN467" s="84"/>
      <c r="CO467" s="84"/>
      <c r="CP467" s="84"/>
      <c r="CQ467" s="84"/>
      <c r="CR467" s="84"/>
      <c r="CS467" s="84"/>
      <c r="CT467" s="84"/>
      <c r="CU467" s="84"/>
      <c r="CV467" s="84"/>
      <c r="CW467" s="84"/>
      <c r="CX467" s="84"/>
      <c r="CY467" s="84"/>
      <c r="CZ467" s="84"/>
      <c r="DA467" s="84"/>
      <c r="DB467" s="84"/>
      <c r="DC467" s="84"/>
      <c r="DD467" s="84"/>
      <c r="DE467" s="84"/>
      <c r="DF467" s="84"/>
      <c r="DG467" s="84"/>
      <c r="DH467" s="84"/>
      <c r="DI467" s="84"/>
      <c r="DJ467" s="84"/>
      <c r="DK467" s="84"/>
      <c r="DL467" s="84"/>
      <c r="DM467" s="84"/>
      <c r="DN467" s="84"/>
      <c r="DO467" s="84"/>
      <c r="DP467" s="84"/>
      <c r="DQ467" s="84"/>
      <c r="DR467" s="84"/>
      <c r="DS467" s="84"/>
      <c r="DT467" s="84"/>
      <c r="DU467" s="84"/>
      <c r="DV467" s="84"/>
      <c r="DW467" s="84"/>
      <c r="DX467" s="84"/>
      <c r="DY467" s="84"/>
      <c r="DZ467" s="84"/>
      <c r="EA467" s="84"/>
      <c r="EB467" s="84"/>
      <c r="EC467" s="84"/>
    </row>
    <row r="468" spans="1:179" s="7" customFormat="1" ht="15" customHeight="1">
      <c r="A468" s="108">
        <f t="shared" si="88"/>
        <v>424</v>
      </c>
      <c r="B468" s="109" t="s">
        <v>2209</v>
      </c>
      <c r="C468" s="110" t="s">
        <v>2210</v>
      </c>
      <c r="D468" s="104">
        <v>2300</v>
      </c>
      <c r="E468" s="105">
        <v>0</v>
      </c>
      <c r="F468" s="105">
        <f t="shared" si="85"/>
        <v>2300</v>
      </c>
      <c r="G468" s="190" t="s">
        <v>2220</v>
      </c>
      <c r="H468" s="110" t="s">
        <v>2204</v>
      </c>
      <c r="I468" s="106">
        <v>11200</v>
      </c>
      <c r="J468" s="106">
        <v>0</v>
      </c>
      <c r="K468" s="106">
        <f t="shared" si="86"/>
        <v>11200</v>
      </c>
      <c r="L468" s="129"/>
      <c r="M468" s="129"/>
      <c r="N468" s="130">
        <v>11200</v>
      </c>
      <c r="O468" s="131">
        <v>0</v>
      </c>
      <c r="P468" s="132">
        <f t="shared" si="87"/>
        <v>11200</v>
      </c>
      <c r="Q468" s="84"/>
      <c r="R468" s="84"/>
      <c r="S468" s="84"/>
      <c r="T468" s="84"/>
      <c r="U468" s="84"/>
      <c r="V468" s="84"/>
      <c r="W468" s="84"/>
      <c r="X468" s="84"/>
      <c r="Y468" s="84"/>
      <c r="Z468" s="84"/>
      <c r="AA468" s="84"/>
      <c r="AB468" s="84"/>
      <c r="AC468" s="84"/>
      <c r="AD468" s="84"/>
      <c r="AE468" s="84"/>
      <c r="AF468" s="84"/>
      <c r="AG468" s="84"/>
      <c r="AH468" s="84"/>
      <c r="AI468" s="84"/>
      <c r="AJ468" s="84"/>
      <c r="AK468" s="84"/>
      <c r="AL468" s="84"/>
      <c r="AM468" s="84"/>
      <c r="AN468" s="84"/>
      <c r="AO468" s="84"/>
      <c r="AP468" s="84"/>
      <c r="AQ468" s="84"/>
      <c r="AR468" s="84"/>
      <c r="AS468" s="84"/>
      <c r="AT468" s="84"/>
      <c r="AU468" s="84"/>
      <c r="AV468" s="84"/>
      <c r="AW468" s="84"/>
      <c r="AX468" s="84"/>
      <c r="AY468" s="84"/>
      <c r="AZ468" s="84"/>
      <c r="BA468" s="84"/>
      <c r="BB468" s="84"/>
      <c r="BC468" s="84"/>
      <c r="BD468" s="84"/>
      <c r="BE468" s="84"/>
      <c r="BF468" s="84"/>
      <c r="BG468" s="84"/>
      <c r="BH468" s="84"/>
      <c r="BI468" s="84"/>
      <c r="BJ468" s="84"/>
      <c r="BK468" s="84"/>
      <c r="BL468" s="84"/>
      <c r="BM468" s="84"/>
      <c r="BN468" s="84"/>
      <c r="BO468" s="84"/>
      <c r="BP468" s="84"/>
      <c r="BQ468" s="84"/>
      <c r="BR468" s="84"/>
      <c r="BS468" s="84"/>
      <c r="BT468" s="84"/>
      <c r="BU468" s="84"/>
      <c r="BV468" s="84"/>
      <c r="BW468" s="84"/>
      <c r="BX468" s="84"/>
      <c r="BY468" s="84"/>
      <c r="BZ468" s="84"/>
      <c r="CA468" s="84"/>
      <c r="CB468" s="84"/>
      <c r="CC468" s="84"/>
      <c r="CD468" s="84"/>
      <c r="CE468" s="84"/>
      <c r="CF468" s="84"/>
      <c r="CG468" s="84"/>
      <c r="CH468" s="84"/>
      <c r="CI468" s="84"/>
      <c r="CJ468" s="84"/>
      <c r="CK468" s="84"/>
      <c r="CL468" s="84"/>
      <c r="CM468" s="84"/>
      <c r="CN468" s="84"/>
      <c r="CO468" s="84"/>
      <c r="CP468" s="84"/>
      <c r="CQ468" s="84"/>
      <c r="CR468" s="84"/>
      <c r="CS468" s="84"/>
      <c r="CT468" s="84"/>
      <c r="CU468" s="84"/>
      <c r="CV468" s="84"/>
      <c r="CW468" s="84"/>
      <c r="CX468" s="84"/>
      <c r="CY468" s="84"/>
      <c r="CZ468" s="84"/>
      <c r="DA468" s="84"/>
      <c r="DB468" s="84"/>
      <c r="DC468" s="84"/>
      <c r="DD468" s="84"/>
      <c r="DE468" s="84"/>
      <c r="DF468" s="84"/>
      <c r="DG468" s="84"/>
      <c r="DH468" s="84"/>
      <c r="DI468" s="84"/>
      <c r="DJ468" s="84"/>
      <c r="DK468" s="84"/>
      <c r="DL468" s="84"/>
      <c r="DM468" s="84"/>
      <c r="DN468" s="84"/>
      <c r="DO468" s="84"/>
      <c r="DP468" s="84"/>
      <c r="DQ468" s="84"/>
      <c r="DR468" s="84"/>
      <c r="DS468" s="84"/>
      <c r="DT468" s="84"/>
      <c r="DU468" s="84"/>
      <c r="DV468" s="84"/>
      <c r="DW468" s="84"/>
      <c r="DX468" s="84"/>
      <c r="DY468" s="84"/>
      <c r="DZ468" s="84"/>
      <c r="EA468" s="84"/>
      <c r="EB468" s="84"/>
      <c r="EC468" s="84"/>
    </row>
    <row r="469" spans="1:179" s="7" customFormat="1" ht="15" customHeight="1">
      <c r="A469" s="108">
        <f t="shared" si="88"/>
        <v>425</v>
      </c>
      <c r="B469" s="176" t="s">
        <v>2211</v>
      </c>
      <c r="C469" s="110" t="s">
        <v>2212</v>
      </c>
      <c r="D469" s="104">
        <v>800</v>
      </c>
      <c r="E469" s="105">
        <v>0</v>
      </c>
      <c r="F469" s="105">
        <f>D469+E469</f>
        <v>800</v>
      </c>
      <c r="G469" s="190" t="s">
        <v>2223</v>
      </c>
      <c r="H469" s="110" t="s">
        <v>2222</v>
      </c>
      <c r="I469" s="106">
        <v>5000</v>
      </c>
      <c r="J469" s="106">
        <v>0</v>
      </c>
      <c r="K469" s="106">
        <f t="shared" si="86"/>
        <v>5000</v>
      </c>
      <c r="L469" s="129"/>
      <c r="M469" s="129"/>
      <c r="N469" s="130">
        <v>5000</v>
      </c>
      <c r="O469" s="131">
        <v>0</v>
      </c>
      <c r="P469" s="132">
        <f t="shared" si="87"/>
        <v>5000</v>
      </c>
      <c r="Q469" s="84"/>
      <c r="R469" s="84"/>
      <c r="S469" s="84"/>
      <c r="T469" s="84"/>
      <c r="U469" s="84"/>
      <c r="V469" s="84"/>
      <c r="W469" s="84"/>
      <c r="X469" s="84"/>
      <c r="Y469" s="84"/>
      <c r="Z469" s="84"/>
      <c r="AA469" s="84"/>
      <c r="AB469" s="84"/>
      <c r="AC469" s="84"/>
      <c r="AD469" s="84"/>
      <c r="AE469" s="84"/>
      <c r="AF469" s="84"/>
      <c r="AG469" s="84"/>
      <c r="AH469" s="84"/>
      <c r="AI469" s="84"/>
      <c r="AJ469" s="84"/>
      <c r="AK469" s="84"/>
      <c r="AL469" s="84"/>
      <c r="AM469" s="84"/>
      <c r="AN469" s="84"/>
      <c r="AO469" s="84"/>
      <c r="AP469" s="84"/>
      <c r="AQ469" s="84"/>
      <c r="AR469" s="84"/>
      <c r="AS469" s="84"/>
      <c r="AT469" s="84"/>
      <c r="AU469" s="84"/>
      <c r="AV469" s="84"/>
      <c r="AW469" s="84"/>
      <c r="AX469" s="84"/>
      <c r="AY469" s="84"/>
      <c r="AZ469" s="84"/>
      <c r="BA469" s="84"/>
      <c r="BB469" s="84"/>
      <c r="BC469" s="84"/>
      <c r="BD469" s="84"/>
      <c r="BE469" s="84"/>
      <c r="BF469" s="84"/>
      <c r="BG469" s="84"/>
      <c r="BH469" s="84"/>
      <c r="BI469" s="84"/>
      <c r="BJ469" s="84"/>
      <c r="BK469" s="84"/>
      <c r="BL469" s="84"/>
      <c r="BM469" s="84"/>
      <c r="BN469" s="84"/>
      <c r="BO469" s="84"/>
      <c r="BP469" s="84"/>
      <c r="BQ469" s="84"/>
      <c r="BR469" s="84"/>
      <c r="BS469" s="84"/>
      <c r="BT469" s="84"/>
      <c r="BU469" s="84"/>
      <c r="BV469" s="84"/>
      <c r="BW469" s="84"/>
      <c r="BX469" s="84"/>
      <c r="BY469" s="84"/>
      <c r="BZ469" s="84"/>
      <c r="CA469" s="84"/>
      <c r="CB469" s="84"/>
      <c r="CC469" s="84"/>
      <c r="CD469" s="84"/>
      <c r="CE469" s="84"/>
      <c r="CF469" s="84"/>
      <c r="CG469" s="84"/>
      <c r="CH469" s="84"/>
      <c r="CI469" s="84"/>
      <c r="CJ469" s="84"/>
      <c r="CK469" s="84"/>
      <c r="CL469" s="84"/>
      <c r="CM469" s="84"/>
      <c r="CN469" s="84"/>
      <c r="CO469" s="84"/>
      <c r="CP469" s="84"/>
      <c r="CQ469" s="84"/>
      <c r="CR469" s="84"/>
      <c r="CS469" s="84"/>
      <c r="CT469" s="84"/>
      <c r="CU469" s="84"/>
      <c r="CV469" s="84"/>
      <c r="CW469" s="84"/>
      <c r="CX469" s="84"/>
      <c r="CY469" s="84"/>
      <c r="CZ469" s="84"/>
      <c r="DA469" s="84"/>
      <c r="DB469" s="84"/>
      <c r="DC469" s="84"/>
      <c r="DD469" s="84"/>
      <c r="DE469" s="84"/>
      <c r="DF469" s="84"/>
      <c r="DG469" s="84"/>
      <c r="DH469" s="84"/>
      <c r="DI469" s="84"/>
      <c r="DJ469" s="84"/>
      <c r="DK469" s="84"/>
      <c r="DL469" s="84"/>
      <c r="DM469" s="84"/>
      <c r="DN469" s="84"/>
      <c r="DO469" s="84"/>
      <c r="DP469" s="84"/>
      <c r="DQ469" s="84"/>
      <c r="DR469" s="84"/>
      <c r="DS469" s="84"/>
      <c r="DT469" s="84"/>
      <c r="DU469" s="84"/>
      <c r="DV469" s="84"/>
      <c r="DW469" s="84"/>
      <c r="DX469" s="84"/>
      <c r="DY469" s="84"/>
      <c r="DZ469" s="84"/>
      <c r="EA469" s="84"/>
      <c r="EB469" s="84"/>
      <c r="EC469" s="84"/>
    </row>
    <row r="470" spans="1:179" s="7" customFormat="1" ht="15" customHeight="1">
      <c r="A470" s="108">
        <f t="shared" si="88"/>
        <v>426</v>
      </c>
      <c r="B470" s="109" t="s">
        <v>2213</v>
      </c>
      <c r="C470" s="110" t="s">
        <v>2214</v>
      </c>
      <c r="D470" s="104">
        <v>2000</v>
      </c>
      <c r="E470" s="105">
        <v>0</v>
      </c>
      <c r="F470" s="105">
        <f t="shared" si="85"/>
        <v>2000</v>
      </c>
      <c r="G470" s="108"/>
      <c r="H470" s="110" t="s">
        <v>2208</v>
      </c>
      <c r="I470" s="106">
        <v>2000</v>
      </c>
      <c r="J470" s="106">
        <v>0</v>
      </c>
      <c r="K470" s="106">
        <f t="shared" si="86"/>
        <v>2000</v>
      </c>
      <c r="L470" s="129"/>
      <c r="M470" s="129"/>
      <c r="N470" s="130">
        <v>2000</v>
      </c>
      <c r="O470" s="131">
        <v>0</v>
      </c>
      <c r="P470" s="132">
        <f t="shared" si="87"/>
        <v>2000</v>
      </c>
      <c r="Q470" s="84"/>
      <c r="R470" s="84"/>
      <c r="S470" s="84"/>
      <c r="T470" s="84"/>
      <c r="U470" s="84"/>
      <c r="V470" s="84"/>
      <c r="W470" s="84"/>
      <c r="X470" s="84"/>
      <c r="Y470" s="84"/>
      <c r="Z470" s="84"/>
      <c r="AA470" s="84"/>
      <c r="AB470" s="84"/>
      <c r="AC470" s="84"/>
      <c r="AD470" s="84"/>
      <c r="AE470" s="84"/>
      <c r="AF470" s="84"/>
      <c r="AG470" s="84"/>
      <c r="AH470" s="84"/>
      <c r="AI470" s="84"/>
      <c r="AJ470" s="84"/>
      <c r="AK470" s="84"/>
      <c r="AL470" s="84"/>
      <c r="AM470" s="84"/>
      <c r="AN470" s="84"/>
      <c r="AO470" s="84"/>
      <c r="AP470" s="84"/>
      <c r="AQ470" s="84"/>
      <c r="AR470" s="84"/>
      <c r="AS470" s="84"/>
      <c r="AT470" s="84"/>
      <c r="AU470" s="84"/>
      <c r="AV470" s="84"/>
      <c r="AW470" s="84"/>
      <c r="AX470" s="84"/>
      <c r="AY470" s="84"/>
      <c r="AZ470" s="84"/>
      <c r="BA470" s="84"/>
      <c r="BB470" s="84"/>
      <c r="BC470" s="84"/>
      <c r="BD470" s="84"/>
      <c r="BE470" s="84"/>
      <c r="BF470" s="84"/>
      <c r="BG470" s="84"/>
      <c r="BH470" s="84"/>
      <c r="BI470" s="84"/>
      <c r="BJ470" s="84"/>
      <c r="BK470" s="84"/>
      <c r="BL470" s="84"/>
      <c r="BM470" s="84"/>
      <c r="BN470" s="84"/>
      <c r="BO470" s="84"/>
      <c r="BP470" s="84"/>
      <c r="BQ470" s="84"/>
      <c r="BR470" s="84"/>
      <c r="BS470" s="84"/>
      <c r="BT470" s="84"/>
      <c r="BU470" s="84"/>
      <c r="BV470" s="84"/>
      <c r="BW470" s="84"/>
      <c r="BX470" s="84"/>
      <c r="BY470" s="84"/>
      <c r="BZ470" s="84"/>
      <c r="CA470" s="84"/>
      <c r="CB470" s="84"/>
      <c r="CC470" s="84"/>
      <c r="CD470" s="84"/>
      <c r="CE470" s="84"/>
      <c r="CF470" s="84"/>
      <c r="CG470" s="84"/>
      <c r="CH470" s="84"/>
      <c r="CI470" s="84"/>
      <c r="CJ470" s="84"/>
      <c r="CK470" s="84"/>
      <c r="CL470" s="84"/>
      <c r="CM470" s="84"/>
      <c r="CN470" s="84"/>
      <c r="CO470" s="84"/>
      <c r="CP470" s="84"/>
      <c r="CQ470" s="84"/>
      <c r="CR470" s="84"/>
      <c r="CS470" s="84"/>
      <c r="CT470" s="84"/>
      <c r="CU470" s="84"/>
      <c r="CV470" s="84"/>
      <c r="CW470" s="84"/>
      <c r="CX470" s="84"/>
      <c r="CY470" s="84"/>
      <c r="CZ470" s="84"/>
      <c r="DA470" s="84"/>
      <c r="DB470" s="84"/>
      <c r="DC470" s="84"/>
      <c r="DD470" s="84"/>
      <c r="DE470" s="84"/>
      <c r="DF470" s="84"/>
      <c r="DG470" s="84"/>
      <c r="DH470" s="84"/>
      <c r="DI470" s="84"/>
      <c r="DJ470" s="84"/>
      <c r="DK470" s="84"/>
      <c r="DL470" s="84"/>
      <c r="DM470" s="84"/>
      <c r="DN470" s="84"/>
      <c r="DO470" s="84"/>
      <c r="DP470" s="84"/>
      <c r="DQ470" s="84"/>
      <c r="DR470" s="84"/>
      <c r="DS470" s="84"/>
      <c r="DT470" s="84"/>
      <c r="DU470" s="84"/>
      <c r="DV470" s="84"/>
      <c r="DW470" s="84"/>
      <c r="DX470" s="84"/>
      <c r="DY470" s="84"/>
      <c r="DZ470" s="84"/>
      <c r="EA470" s="84"/>
      <c r="EB470" s="84"/>
      <c r="EC470" s="84"/>
    </row>
    <row r="471" spans="1:179" s="7" customFormat="1" ht="15" customHeight="1">
      <c r="A471" s="108">
        <f t="shared" si="88"/>
        <v>427</v>
      </c>
      <c r="B471" s="109" t="s">
        <v>2215</v>
      </c>
      <c r="C471" s="110" t="s">
        <v>2216</v>
      </c>
      <c r="D471" s="104">
        <v>3750</v>
      </c>
      <c r="E471" s="105">
        <v>0</v>
      </c>
      <c r="F471" s="105">
        <f t="shared" si="85"/>
        <v>3750</v>
      </c>
      <c r="G471" s="108"/>
      <c r="H471" s="110" t="s">
        <v>2225</v>
      </c>
      <c r="I471" s="106">
        <v>2500</v>
      </c>
      <c r="J471" s="106">
        <v>0</v>
      </c>
      <c r="K471" s="106">
        <f t="shared" si="86"/>
        <v>2500</v>
      </c>
      <c r="L471" s="129"/>
      <c r="M471" s="129"/>
      <c r="N471" s="130">
        <v>2500</v>
      </c>
      <c r="O471" s="131">
        <v>0</v>
      </c>
      <c r="P471" s="132">
        <f t="shared" si="87"/>
        <v>2500</v>
      </c>
      <c r="Q471" s="84"/>
      <c r="R471" s="84"/>
      <c r="S471" s="84"/>
      <c r="T471" s="84"/>
      <c r="U471" s="84"/>
      <c r="V471" s="84"/>
      <c r="W471" s="84"/>
      <c r="X471" s="84"/>
      <c r="Y471" s="84"/>
      <c r="Z471" s="84"/>
      <c r="AA471" s="84"/>
      <c r="AB471" s="84"/>
      <c r="AC471" s="84"/>
      <c r="AD471" s="84"/>
      <c r="AE471" s="84"/>
      <c r="AF471" s="84"/>
      <c r="AG471" s="84"/>
      <c r="AH471" s="84"/>
      <c r="AI471" s="84"/>
      <c r="AJ471" s="84"/>
      <c r="AK471" s="84"/>
      <c r="AL471" s="84"/>
      <c r="AM471" s="84"/>
      <c r="AN471" s="84"/>
      <c r="AO471" s="84"/>
      <c r="AP471" s="84"/>
      <c r="AQ471" s="84"/>
      <c r="AR471" s="84"/>
      <c r="AS471" s="84"/>
      <c r="AT471" s="84"/>
      <c r="AU471" s="84"/>
      <c r="AV471" s="84"/>
      <c r="AW471" s="84"/>
      <c r="AX471" s="84"/>
      <c r="AY471" s="84"/>
      <c r="AZ471" s="84"/>
      <c r="BA471" s="84"/>
      <c r="BB471" s="84"/>
      <c r="BC471" s="84"/>
      <c r="BD471" s="84"/>
      <c r="BE471" s="84"/>
      <c r="BF471" s="84"/>
      <c r="BG471" s="84"/>
      <c r="BH471" s="84"/>
      <c r="BI471" s="84"/>
      <c r="BJ471" s="84"/>
      <c r="BK471" s="84"/>
      <c r="BL471" s="84"/>
      <c r="BM471" s="84"/>
      <c r="BN471" s="84"/>
      <c r="BO471" s="84"/>
      <c r="BP471" s="84"/>
      <c r="BQ471" s="84"/>
      <c r="BR471" s="84"/>
      <c r="BS471" s="84"/>
      <c r="BT471" s="84"/>
      <c r="BU471" s="84"/>
      <c r="BV471" s="84"/>
      <c r="BW471" s="84"/>
      <c r="BX471" s="84"/>
      <c r="BY471" s="84"/>
      <c r="BZ471" s="84"/>
      <c r="CA471" s="84"/>
      <c r="CB471" s="84"/>
      <c r="CC471" s="84"/>
      <c r="CD471" s="84"/>
      <c r="CE471" s="84"/>
      <c r="CF471" s="84"/>
      <c r="CG471" s="84"/>
      <c r="CH471" s="84"/>
      <c r="CI471" s="84"/>
      <c r="CJ471" s="84"/>
      <c r="CK471" s="84"/>
      <c r="CL471" s="84"/>
      <c r="CM471" s="84"/>
      <c r="CN471" s="84"/>
      <c r="CO471" s="84"/>
      <c r="CP471" s="84"/>
      <c r="CQ471" s="84"/>
      <c r="CR471" s="84"/>
      <c r="CS471" s="84"/>
      <c r="CT471" s="84"/>
      <c r="CU471" s="84"/>
      <c r="CV471" s="84"/>
      <c r="CW471" s="84"/>
      <c r="CX471" s="84"/>
      <c r="CY471" s="84"/>
      <c r="CZ471" s="84"/>
      <c r="DA471" s="84"/>
      <c r="DB471" s="84"/>
      <c r="DC471" s="84"/>
      <c r="DD471" s="84"/>
      <c r="DE471" s="84"/>
      <c r="DF471" s="84"/>
      <c r="DG471" s="84"/>
      <c r="DH471" s="84"/>
      <c r="DI471" s="84"/>
      <c r="DJ471" s="84"/>
      <c r="DK471" s="84"/>
      <c r="DL471" s="84"/>
      <c r="DM471" s="84"/>
      <c r="DN471" s="84"/>
      <c r="DO471" s="84"/>
      <c r="DP471" s="84"/>
      <c r="DQ471" s="84"/>
      <c r="DR471" s="84"/>
      <c r="DS471" s="84"/>
      <c r="DT471" s="84"/>
      <c r="DU471" s="84"/>
      <c r="DV471" s="84"/>
      <c r="DW471" s="84"/>
      <c r="DX471" s="84"/>
      <c r="DY471" s="84"/>
      <c r="DZ471" s="84"/>
      <c r="EA471" s="84"/>
      <c r="EB471" s="84"/>
      <c r="EC471" s="84"/>
    </row>
    <row r="472" spans="1:179" s="7" customFormat="1" ht="15" customHeight="1">
      <c r="A472" s="108">
        <f t="shared" si="88"/>
        <v>428</v>
      </c>
      <c r="B472" s="109" t="s">
        <v>2218</v>
      </c>
      <c r="C472" s="110" t="s">
        <v>2219</v>
      </c>
      <c r="D472" s="104">
        <v>650</v>
      </c>
      <c r="E472" s="105">
        <v>0</v>
      </c>
      <c r="F472" s="105">
        <f t="shared" si="85"/>
        <v>650</v>
      </c>
      <c r="G472" s="108"/>
      <c r="H472" s="110" t="s">
        <v>2228</v>
      </c>
      <c r="I472" s="106">
        <v>2350</v>
      </c>
      <c r="J472" s="106">
        <v>0</v>
      </c>
      <c r="K472" s="106">
        <f t="shared" si="86"/>
        <v>2350</v>
      </c>
      <c r="L472" s="129"/>
      <c r="M472" s="129"/>
      <c r="N472" s="130">
        <v>2350</v>
      </c>
      <c r="O472" s="131">
        <v>0</v>
      </c>
      <c r="P472" s="132">
        <f t="shared" si="87"/>
        <v>2350</v>
      </c>
      <c r="Q472" s="84"/>
      <c r="R472" s="84"/>
      <c r="S472" s="84"/>
      <c r="T472" s="84"/>
      <c r="U472" s="84"/>
      <c r="V472" s="84"/>
      <c r="W472" s="84"/>
      <c r="X472" s="84"/>
      <c r="Y472" s="84"/>
      <c r="Z472" s="84"/>
      <c r="AA472" s="84"/>
      <c r="AB472" s="84"/>
      <c r="AC472" s="84"/>
      <c r="AD472" s="84"/>
      <c r="AE472" s="84"/>
      <c r="AF472" s="84"/>
      <c r="AG472" s="84"/>
      <c r="AH472" s="84"/>
      <c r="AI472" s="84"/>
      <c r="AJ472" s="84"/>
      <c r="AK472" s="84"/>
      <c r="AL472" s="84"/>
      <c r="AM472" s="84"/>
      <c r="AN472" s="84"/>
      <c r="AO472" s="84"/>
      <c r="AP472" s="84"/>
      <c r="AQ472" s="84"/>
      <c r="AR472" s="84"/>
      <c r="AS472" s="84"/>
      <c r="AT472" s="84"/>
      <c r="AU472" s="84"/>
      <c r="AV472" s="84"/>
      <c r="AW472" s="84"/>
      <c r="AX472" s="84"/>
      <c r="AY472" s="84"/>
      <c r="AZ472" s="84"/>
      <c r="BA472" s="84"/>
      <c r="BB472" s="84"/>
      <c r="BC472" s="84"/>
      <c r="BD472" s="84"/>
      <c r="BE472" s="84"/>
      <c r="BF472" s="84"/>
      <c r="BG472" s="84"/>
      <c r="BH472" s="84"/>
      <c r="BI472" s="84"/>
      <c r="BJ472" s="84"/>
      <c r="BK472" s="84"/>
      <c r="BL472" s="84"/>
      <c r="BM472" s="84"/>
      <c r="BN472" s="84"/>
      <c r="BO472" s="84"/>
      <c r="BP472" s="84"/>
      <c r="BQ472" s="84"/>
      <c r="BR472" s="84"/>
      <c r="BS472" s="84"/>
      <c r="BT472" s="84"/>
      <c r="BU472" s="84"/>
      <c r="BV472" s="84"/>
      <c r="BW472" s="84"/>
      <c r="BX472" s="84"/>
      <c r="BY472" s="84"/>
      <c r="BZ472" s="84"/>
      <c r="CA472" s="84"/>
      <c r="CB472" s="84"/>
      <c r="CC472" s="84"/>
      <c r="CD472" s="84"/>
      <c r="CE472" s="84"/>
      <c r="CF472" s="84"/>
      <c r="CG472" s="84"/>
      <c r="CH472" s="84"/>
      <c r="CI472" s="84"/>
      <c r="CJ472" s="84"/>
      <c r="CK472" s="84"/>
      <c r="CL472" s="84"/>
      <c r="CM472" s="84"/>
      <c r="CN472" s="84"/>
      <c r="CO472" s="84"/>
      <c r="CP472" s="84"/>
      <c r="CQ472" s="84"/>
      <c r="CR472" s="84"/>
      <c r="CS472" s="84"/>
      <c r="CT472" s="84"/>
      <c r="CU472" s="84"/>
      <c r="CV472" s="84"/>
      <c r="CW472" s="84"/>
      <c r="CX472" s="84"/>
      <c r="CY472" s="84"/>
      <c r="CZ472" s="84"/>
      <c r="DA472" s="84"/>
      <c r="DB472" s="84"/>
      <c r="DC472" s="84"/>
      <c r="DD472" s="84"/>
      <c r="DE472" s="84"/>
      <c r="DF472" s="84"/>
      <c r="DG472" s="84"/>
      <c r="DH472" s="84"/>
      <c r="DI472" s="84"/>
      <c r="DJ472" s="84"/>
      <c r="DK472" s="84"/>
      <c r="DL472" s="84"/>
      <c r="DM472" s="84"/>
      <c r="DN472" s="84"/>
      <c r="DO472" s="84"/>
      <c r="DP472" s="84"/>
      <c r="DQ472" s="84"/>
      <c r="DR472" s="84"/>
      <c r="DS472" s="84"/>
      <c r="DT472" s="84"/>
      <c r="DU472" s="84"/>
      <c r="DV472" s="84"/>
      <c r="DW472" s="84"/>
      <c r="DX472" s="84"/>
      <c r="DY472" s="84"/>
      <c r="DZ472" s="84"/>
      <c r="EA472" s="84"/>
      <c r="EB472" s="84"/>
      <c r="EC472" s="84"/>
    </row>
    <row r="473" spans="1:179" s="7" customFormat="1" ht="15" customHeight="1">
      <c r="A473" s="108">
        <f t="shared" si="88"/>
        <v>429</v>
      </c>
      <c r="B473" s="191" t="s">
        <v>2221</v>
      </c>
      <c r="C473" s="110" t="s">
        <v>2222</v>
      </c>
      <c r="D473" s="104">
        <v>5000</v>
      </c>
      <c r="E473" s="105">
        <v>0</v>
      </c>
      <c r="F473" s="105">
        <f t="shared" si="85"/>
        <v>5000</v>
      </c>
      <c r="G473" s="108"/>
      <c r="H473" s="110" t="s">
        <v>2231</v>
      </c>
      <c r="I473" s="106">
        <v>3800</v>
      </c>
      <c r="J473" s="106">
        <v>0</v>
      </c>
      <c r="K473" s="106">
        <f t="shared" si="86"/>
        <v>3800</v>
      </c>
      <c r="L473" s="129"/>
      <c r="M473" s="129"/>
      <c r="N473" s="130">
        <v>3800</v>
      </c>
      <c r="O473" s="131">
        <v>0</v>
      </c>
      <c r="P473" s="132">
        <f t="shared" si="87"/>
        <v>3800</v>
      </c>
      <c r="Q473" s="84"/>
      <c r="R473" s="84"/>
      <c r="S473" s="84"/>
      <c r="T473" s="84"/>
      <c r="U473" s="84"/>
      <c r="V473" s="84"/>
      <c r="W473" s="84"/>
      <c r="X473" s="84"/>
      <c r="Y473" s="84"/>
      <c r="Z473" s="84"/>
      <c r="AA473" s="84"/>
      <c r="AB473" s="84"/>
      <c r="AC473" s="84"/>
      <c r="AD473" s="84"/>
      <c r="AE473" s="84"/>
      <c r="AF473" s="84"/>
      <c r="AG473" s="84"/>
      <c r="AH473" s="84"/>
      <c r="AI473" s="84"/>
      <c r="AJ473" s="84"/>
      <c r="AK473" s="84"/>
      <c r="AL473" s="84"/>
      <c r="AM473" s="84"/>
      <c r="AN473" s="84"/>
      <c r="AO473" s="84"/>
      <c r="AP473" s="84"/>
      <c r="AQ473" s="84"/>
      <c r="AR473" s="84"/>
      <c r="AS473" s="84"/>
      <c r="AT473" s="84"/>
      <c r="AU473" s="84"/>
      <c r="AV473" s="84"/>
      <c r="AW473" s="84"/>
      <c r="AX473" s="84"/>
      <c r="AY473" s="84"/>
      <c r="AZ473" s="84"/>
      <c r="BA473" s="84"/>
      <c r="BB473" s="84"/>
      <c r="BC473" s="84"/>
      <c r="BD473" s="84"/>
      <c r="BE473" s="84"/>
      <c r="BF473" s="84"/>
      <c r="BG473" s="84"/>
      <c r="BH473" s="84"/>
      <c r="BI473" s="84"/>
      <c r="BJ473" s="84"/>
      <c r="BK473" s="84"/>
      <c r="BL473" s="84"/>
      <c r="BM473" s="84"/>
      <c r="BN473" s="84"/>
      <c r="BO473" s="84"/>
      <c r="BP473" s="84"/>
      <c r="BQ473" s="84"/>
      <c r="BR473" s="84"/>
      <c r="BS473" s="84"/>
      <c r="BT473" s="84"/>
      <c r="BU473" s="84"/>
      <c r="BV473" s="84"/>
      <c r="BW473" s="84"/>
      <c r="BX473" s="84"/>
      <c r="BY473" s="84"/>
      <c r="BZ473" s="84"/>
      <c r="CA473" s="84"/>
      <c r="CB473" s="84"/>
      <c r="CC473" s="84"/>
      <c r="CD473" s="84"/>
      <c r="CE473" s="84"/>
      <c r="CF473" s="84"/>
      <c r="CG473" s="84"/>
      <c r="CH473" s="84"/>
      <c r="CI473" s="84"/>
      <c r="CJ473" s="84"/>
      <c r="CK473" s="84"/>
      <c r="CL473" s="84"/>
      <c r="CM473" s="84"/>
      <c r="CN473" s="84"/>
      <c r="CO473" s="84"/>
      <c r="CP473" s="84"/>
      <c r="CQ473" s="84"/>
      <c r="CR473" s="84"/>
      <c r="CS473" s="84"/>
      <c r="CT473" s="84"/>
      <c r="CU473" s="84"/>
      <c r="CV473" s="84"/>
      <c r="CW473" s="84"/>
      <c r="CX473" s="84"/>
      <c r="CY473" s="84"/>
      <c r="CZ473" s="84"/>
      <c r="DA473" s="84"/>
      <c r="DB473" s="84"/>
      <c r="DC473" s="84"/>
      <c r="DD473" s="84"/>
      <c r="DE473" s="84"/>
      <c r="DF473" s="84"/>
      <c r="DG473" s="84"/>
      <c r="DH473" s="84"/>
      <c r="DI473" s="84"/>
      <c r="DJ473" s="84"/>
      <c r="DK473" s="84"/>
      <c r="DL473" s="84"/>
      <c r="DM473" s="84"/>
      <c r="DN473" s="84"/>
      <c r="DO473" s="84"/>
      <c r="DP473" s="84"/>
      <c r="DQ473" s="84"/>
      <c r="DR473" s="84"/>
      <c r="DS473" s="84"/>
      <c r="DT473" s="84"/>
      <c r="DU473" s="84"/>
      <c r="DV473" s="84"/>
      <c r="DW473" s="84"/>
      <c r="DX473" s="84"/>
      <c r="DY473" s="84"/>
      <c r="DZ473" s="84"/>
      <c r="EA473" s="84"/>
      <c r="EB473" s="84"/>
      <c r="EC473" s="84"/>
      <c r="ED473" s="84"/>
      <c r="EE473" s="84"/>
      <c r="EF473" s="84"/>
      <c r="EG473" s="84"/>
      <c r="EH473" s="84"/>
      <c r="EI473" s="84"/>
      <c r="EJ473" s="84"/>
      <c r="EK473" s="84"/>
      <c r="EL473" s="84"/>
      <c r="EM473" s="84"/>
      <c r="EN473" s="84"/>
      <c r="EO473" s="84"/>
      <c r="EP473" s="84"/>
      <c r="EQ473" s="84"/>
      <c r="ER473" s="84"/>
      <c r="ES473" s="84"/>
      <c r="ET473" s="84"/>
      <c r="EU473" s="84"/>
      <c r="EV473" s="84"/>
      <c r="EW473" s="84"/>
      <c r="EX473" s="84"/>
      <c r="EY473" s="84"/>
      <c r="EZ473" s="84"/>
      <c r="FA473" s="84"/>
      <c r="FB473" s="84"/>
      <c r="FC473" s="84"/>
      <c r="FD473" s="84"/>
      <c r="FE473" s="84"/>
      <c r="FF473" s="84"/>
      <c r="FG473" s="84"/>
      <c r="FH473" s="84"/>
      <c r="FI473" s="84"/>
      <c r="FJ473" s="84"/>
      <c r="FK473" s="84"/>
      <c r="FL473" s="84"/>
      <c r="FM473" s="84"/>
      <c r="FN473" s="84"/>
      <c r="FO473" s="84"/>
      <c r="FP473" s="84"/>
      <c r="FQ473" s="84"/>
      <c r="FR473" s="84"/>
      <c r="FS473" s="84"/>
      <c r="FT473" s="84"/>
      <c r="FU473" s="84"/>
      <c r="FV473" s="84"/>
      <c r="FW473" s="84"/>
    </row>
    <row r="474" spans="1:179" s="7" customFormat="1" ht="15" customHeight="1">
      <c r="A474" s="108">
        <f t="shared" si="88"/>
        <v>430</v>
      </c>
      <c r="B474" s="176"/>
      <c r="C474" s="103" t="s">
        <v>2224</v>
      </c>
      <c r="D474" s="104"/>
      <c r="E474" s="105"/>
      <c r="F474" s="105"/>
      <c r="G474" s="108"/>
      <c r="H474" s="110" t="s">
        <v>2219</v>
      </c>
      <c r="I474" s="106">
        <v>700</v>
      </c>
      <c r="J474" s="106">
        <v>0</v>
      </c>
      <c r="K474" s="106">
        <f t="shared" si="86"/>
        <v>700</v>
      </c>
      <c r="L474" s="129"/>
      <c r="M474" s="129"/>
      <c r="N474" s="130">
        <v>700</v>
      </c>
      <c r="O474" s="131">
        <v>0</v>
      </c>
      <c r="P474" s="132">
        <f t="shared" si="87"/>
        <v>700</v>
      </c>
      <c r="Q474" s="84"/>
      <c r="R474" s="84"/>
      <c r="S474" s="84"/>
      <c r="T474" s="84"/>
      <c r="U474" s="84"/>
      <c r="V474" s="84"/>
      <c r="W474" s="84"/>
      <c r="X474" s="84"/>
      <c r="Y474" s="84"/>
      <c r="Z474" s="84"/>
      <c r="AA474" s="84"/>
      <c r="AB474" s="84"/>
      <c r="AC474" s="84"/>
      <c r="AD474" s="84"/>
      <c r="AE474" s="84"/>
      <c r="AF474" s="84"/>
      <c r="AG474" s="84"/>
      <c r="AH474" s="84"/>
      <c r="AI474" s="84"/>
      <c r="AJ474" s="84"/>
      <c r="AK474" s="84"/>
      <c r="AL474" s="84"/>
      <c r="AM474" s="84"/>
      <c r="AN474" s="84"/>
      <c r="AO474" s="84"/>
      <c r="AP474" s="84"/>
      <c r="AQ474" s="84"/>
      <c r="AR474" s="84"/>
      <c r="AS474" s="84"/>
      <c r="AT474" s="84"/>
      <c r="AU474" s="84"/>
      <c r="AV474" s="84"/>
      <c r="AW474" s="84"/>
      <c r="AX474" s="84"/>
      <c r="AY474" s="84"/>
      <c r="AZ474" s="84"/>
      <c r="BA474" s="84"/>
      <c r="BB474" s="84"/>
      <c r="BC474" s="84"/>
      <c r="BD474" s="84"/>
      <c r="BE474" s="84"/>
      <c r="BF474" s="84"/>
      <c r="BG474" s="84"/>
      <c r="BH474" s="84"/>
      <c r="BI474" s="84"/>
      <c r="BJ474" s="84"/>
      <c r="BK474" s="84"/>
      <c r="BL474" s="84"/>
      <c r="BM474" s="84"/>
      <c r="BN474" s="84"/>
      <c r="BO474" s="84"/>
      <c r="BP474" s="84"/>
      <c r="BQ474" s="84"/>
      <c r="BR474" s="84"/>
      <c r="BS474" s="84"/>
      <c r="BT474" s="84"/>
      <c r="BU474" s="84"/>
      <c r="BV474" s="84"/>
      <c r="BW474" s="84"/>
      <c r="BX474" s="84"/>
      <c r="BY474" s="84"/>
      <c r="BZ474" s="84"/>
      <c r="CA474" s="84"/>
      <c r="CB474" s="84"/>
      <c r="CC474" s="84"/>
      <c r="CD474" s="84"/>
      <c r="CE474" s="84"/>
      <c r="CF474" s="84"/>
      <c r="CG474" s="84"/>
      <c r="CH474" s="84"/>
      <c r="CI474" s="84"/>
      <c r="CJ474" s="84"/>
      <c r="CK474" s="84"/>
      <c r="CL474" s="84"/>
      <c r="CM474" s="84"/>
      <c r="CN474" s="84"/>
      <c r="CO474" s="84"/>
      <c r="CP474" s="84"/>
      <c r="CQ474" s="84"/>
      <c r="CR474" s="84"/>
      <c r="CS474" s="84"/>
      <c r="CT474" s="84"/>
      <c r="CU474" s="84"/>
      <c r="CV474" s="84"/>
      <c r="CW474" s="84"/>
      <c r="CX474" s="84"/>
      <c r="CY474" s="84"/>
      <c r="CZ474" s="84"/>
      <c r="DA474" s="84"/>
      <c r="DB474" s="84"/>
      <c r="DC474" s="84"/>
      <c r="DD474" s="84"/>
      <c r="DE474" s="84"/>
      <c r="DF474" s="84"/>
      <c r="DG474" s="84"/>
      <c r="DH474" s="84"/>
      <c r="DI474" s="84"/>
      <c r="DJ474" s="84"/>
      <c r="DK474" s="84"/>
      <c r="DL474" s="84"/>
      <c r="DM474" s="84"/>
      <c r="DN474" s="84"/>
      <c r="DO474" s="84"/>
      <c r="DP474" s="84"/>
      <c r="DQ474" s="84"/>
      <c r="DR474" s="84"/>
      <c r="DS474" s="84"/>
      <c r="DT474" s="84"/>
      <c r="DU474" s="84"/>
      <c r="DV474" s="84"/>
      <c r="DW474" s="84"/>
      <c r="DX474" s="84"/>
      <c r="DY474" s="84"/>
      <c r="DZ474" s="84"/>
      <c r="EA474" s="84"/>
      <c r="EB474" s="84"/>
      <c r="EC474" s="84"/>
      <c r="ED474" s="84"/>
      <c r="EE474" s="84"/>
      <c r="EF474" s="84"/>
      <c r="EG474" s="84"/>
      <c r="EH474" s="84"/>
      <c r="EI474" s="84"/>
      <c r="EJ474" s="84"/>
      <c r="EK474" s="84"/>
      <c r="EL474" s="84"/>
      <c r="EM474" s="84"/>
      <c r="EN474" s="84"/>
      <c r="EO474" s="84"/>
      <c r="EP474" s="84"/>
      <c r="EQ474" s="84"/>
      <c r="ER474" s="84"/>
      <c r="ES474" s="84"/>
      <c r="ET474" s="84"/>
      <c r="EU474" s="84"/>
      <c r="EV474" s="84"/>
      <c r="EW474" s="84"/>
      <c r="EX474" s="84"/>
      <c r="EY474" s="84"/>
      <c r="EZ474" s="84"/>
      <c r="FA474" s="84"/>
      <c r="FB474" s="84"/>
      <c r="FC474" s="84"/>
      <c r="FD474" s="84"/>
      <c r="FE474" s="84"/>
      <c r="FF474" s="84"/>
      <c r="FG474" s="84"/>
      <c r="FH474" s="84"/>
      <c r="FI474" s="84"/>
      <c r="FJ474" s="84"/>
      <c r="FK474" s="84"/>
      <c r="FL474" s="84"/>
      <c r="FM474" s="84"/>
      <c r="FN474" s="84"/>
      <c r="FO474" s="84"/>
      <c r="FP474" s="84"/>
      <c r="FQ474" s="84"/>
      <c r="FR474" s="84"/>
      <c r="FS474" s="84"/>
      <c r="FT474" s="84"/>
      <c r="FU474" s="84"/>
      <c r="FV474" s="84"/>
      <c r="FW474" s="84"/>
    </row>
    <row r="475" spans="1:179" ht="15.75" customHeight="1">
      <c r="A475" s="108">
        <f t="shared" si="88"/>
        <v>431</v>
      </c>
      <c r="B475" s="176"/>
      <c r="C475" s="103"/>
      <c r="D475" s="104"/>
      <c r="E475" s="105"/>
      <c r="F475" s="105"/>
      <c r="G475" s="111" t="s">
        <v>2235</v>
      </c>
      <c r="H475" s="110" t="s">
        <v>2236</v>
      </c>
      <c r="I475" s="106"/>
      <c r="J475" s="106"/>
      <c r="K475" s="106"/>
      <c r="L475" s="129"/>
      <c r="M475" s="129"/>
      <c r="N475" s="130">
        <v>500</v>
      </c>
      <c r="O475" s="131">
        <v>0</v>
      </c>
      <c r="P475" s="132">
        <f t="shared" si="87"/>
        <v>500</v>
      </c>
      <c r="Q475" s="84"/>
      <c r="R475" s="84"/>
      <c r="S475" s="84"/>
      <c r="T475" s="84"/>
      <c r="U475" s="84"/>
      <c r="V475" s="84"/>
      <c r="W475" s="84"/>
      <c r="X475" s="84"/>
      <c r="Y475" s="84"/>
      <c r="Z475" s="84"/>
      <c r="AA475" s="84"/>
      <c r="AB475" s="84"/>
      <c r="AC475" s="84"/>
      <c r="AD475" s="84"/>
      <c r="AE475" s="84"/>
      <c r="AF475" s="84"/>
      <c r="AG475" s="84"/>
      <c r="AH475" s="84"/>
      <c r="AI475" s="84"/>
      <c r="AJ475" s="84"/>
      <c r="AK475" s="84"/>
      <c r="AL475" s="84"/>
      <c r="AM475" s="84"/>
      <c r="AN475" s="84"/>
      <c r="AO475" s="84"/>
      <c r="AP475" s="84"/>
      <c r="AQ475" s="84"/>
      <c r="AR475" s="84"/>
      <c r="AS475" s="84"/>
      <c r="AT475" s="84"/>
      <c r="AU475" s="84"/>
      <c r="AV475" s="84"/>
      <c r="AW475" s="84"/>
      <c r="AX475" s="84"/>
      <c r="AY475" s="84"/>
      <c r="AZ475" s="84"/>
      <c r="BA475" s="84"/>
      <c r="BB475" s="84"/>
      <c r="BC475" s="84"/>
      <c r="BD475" s="84"/>
      <c r="BE475" s="84"/>
      <c r="BF475" s="84"/>
      <c r="BG475" s="84"/>
      <c r="BH475" s="84"/>
      <c r="BI475" s="84"/>
      <c r="BJ475" s="84"/>
      <c r="BK475" s="84"/>
      <c r="BL475" s="84"/>
      <c r="BM475" s="84"/>
      <c r="BN475" s="84"/>
      <c r="BO475" s="84"/>
      <c r="BP475" s="84"/>
      <c r="BQ475" s="84"/>
      <c r="BR475" s="84"/>
      <c r="BS475" s="84"/>
      <c r="BT475" s="84"/>
      <c r="BU475" s="84"/>
      <c r="BV475" s="84"/>
      <c r="BW475" s="84"/>
      <c r="BX475" s="84"/>
      <c r="BY475" s="84"/>
      <c r="BZ475" s="84"/>
      <c r="CA475" s="84"/>
      <c r="CB475" s="84"/>
      <c r="CC475" s="84"/>
      <c r="CD475" s="84"/>
      <c r="CE475" s="84"/>
      <c r="CF475" s="84"/>
      <c r="CG475" s="84"/>
      <c r="CH475" s="84"/>
      <c r="CI475" s="84"/>
      <c r="CJ475" s="84"/>
      <c r="CK475" s="84"/>
      <c r="CL475" s="84"/>
      <c r="CM475" s="84"/>
      <c r="CN475" s="84"/>
      <c r="CO475" s="84"/>
      <c r="CP475" s="84"/>
      <c r="CQ475" s="84"/>
      <c r="CR475" s="84"/>
      <c r="CS475" s="84"/>
      <c r="CT475" s="84"/>
      <c r="CU475" s="84"/>
      <c r="CV475" s="84"/>
      <c r="CW475" s="84"/>
      <c r="CX475" s="84"/>
      <c r="CY475" s="84"/>
      <c r="CZ475" s="84"/>
      <c r="DA475" s="84"/>
      <c r="DB475" s="84"/>
      <c r="DC475" s="84"/>
      <c r="DD475" s="84"/>
      <c r="DE475" s="84"/>
      <c r="DF475" s="84"/>
      <c r="DG475" s="84"/>
      <c r="DH475" s="84"/>
      <c r="DI475" s="84"/>
      <c r="DJ475" s="84"/>
      <c r="DK475" s="84"/>
      <c r="DL475" s="84"/>
      <c r="DM475" s="84"/>
      <c r="DN475" s="84"/>
      <c r="DO475" s="84"/>
      <c r="DP475" s="84"/>
      <c r="DQ475" s="84"/>
      <c r="DR475" s="84"/>
      <c r="DS475" s="84"/>
      <c r="DT475" s="84"/>
      <c r="DU475" s="84"/>
      <c r="DV475" s="84"/>
      <c r="DW475" s="84"/>
      <c r="DX475" s="84"/>
      <c r="DY475" s="84"/>
      <c r="DZ475" s="84"/>
      <c r="EA475" s="84"/>
      <c r="EB475" s="84"/>
      <c r="EC475" s="84"/>
      <c r="ED475" s="84"/>
      <c r="EE475" s="84"/>
      <c r="EF475" s="84"/>
      <c r="EG475" s="84"/>
      <c r="EH475" s="84"/>
      <c r="EI475" s="84"/>
      <c r="EJ475" s="84"/>
      <c r="EK475" s="84"/>
      <c r="EL475" s="84"/>
      <c r="EM475" s="84"/>
      <c r="EN475" s="84"/>
      <c r="EO475" s="84"/>
      <c r="EP475" s="84"/>
      <c r="EQ475" s="84"/>
      <c r="ER475" s="84"/>
      <c r="ES475" s="84"/>
      <c r="ET475" s="84"/>
      <c r="EU475" s="84"/>
      <c r="EV475" s="84"/>
      <c r="EW475" s="84"/>
      <c r="EX475" s="84"/>
      <c r="EY475" s="84"/>
      <c r="EZ475" s="84"/>
      <c r="FA475" s="84"/>
      <c r="FB475" s="84"/>
      <c r="FC475" s="84"/>
      <c r="FD475" s="84"/>
      <c r="FE475" s="84"/>
      <c r="FF475" s="84"/>
      <c r="FG475" s="84"/>
      <c r="FH475" s="84"/>
      <c r="FI475" s="84"/>
      <c r="FJ475" s="84"/>
      <c r="FK475" s="84"/>
      <c r="FL475" s="84"/>
      <c r="FM475" s="84"/>
      <c r="FN475" s="84"/>
      <c r="FO475" s="84"/>
      <c r="FP475" s="84"/>
      <c r="FQ475" s="84"/>
      <c r="FR475" s="84"/>
      <c r="FS475" s="84"/>
      <c r="FT475" s="84"/>
      <c r="FU475" s="84"/>
      <c r="FV475" s="84"/>
      <c r="FW475" s="84"/>
    </row>
    <row r="476" spans="1:179" s="7" customFormat="1" ht="18" customHeight="1">
      <c r="A476" s="108"/>
      <c r="B476" s="176" t="s">
        <v>2226</v>
      </c>
      <c r="C476" s="110" t="s">
        <v>2227</v>
      </c>
      <c r="D476" s="104">
        <v>1500</v>
      </c>
      <c r="E476" s="105">
        <v>0</v>
      </c>
      <c r="F476" s="105">
        <f>D476+E476</f>
        <v>1500</v>
      </c>
      <c r="G476" s="108"/>
      <c r="H476" s="107" t="s">
        <v>2224</v>
      </c>
      <c r="I476" s="106"/>
      <c r="J476" s="106"/>
      <c r="K476" s="106"/>
      <c r="L476" s="129"/>
      <c r="M476" s="129"/>
      <c r="N476" s="130"/>
      <c r="O476" s="131"/>
      <c r="P476" s="132"/>
      <c r="Q476" s="84"/>
      <c r="R476" s="84"/>
      <c r="S476" s="84"/>
      <c r="T476" s="84"/>
      <c r="U476" s="84"/>
      <c r="V476" s="84"/>
      <c r="W476" s="84"/>
      <c r="X476" s="84"/>
      <c r="Y476" s="84"/>
      <c r="Z476" s="84"/>
      <c r="AA476" s="84"/>
      <c r="AB476" s="84"/>
      <c r="AC476" s="84"/>
      <c r="AD476" s="84"/>
      <c r="AE476" s="84"/>
      <c r="AF476" s="84"/>
      <c r="AG476" s="84"/>
      <c r="AH476" s="84"/>
      <c r="AI476" s="84"/>
      <c r="AJ476" s="84"/>
      <c r="AK476" s="84"/>
      <c r="AL476" s="84"/>
      <c r="AM476" s="84"/>
      <c r="AN476" s="84"/>
      <c r="AO476" s="84"/>
      <c r="AP476" s="84"/>
      <c r="AQ476" s="84"/>
      <c r="AR476" s="84"/>
      <c r="AS476" s="84"/>
      <c r="AT476" s="84"/>
      <c r="AU476" s="84"/>
      <c r="AV476" s="84"/>
      <c r="AW476" s="84"/>
      <c r="AX476" s="84"/>
      <c r="AY476" s="84"/>
      <c r="AZ476" s="84"/>
      <c r="BA476" s="84"/>
      <c r="BB476" s="84"/>
      <c r="BC476" s="84"/>
      <c r="BD476" s="84"/>
      <c r="BE476" s="84"/>
      <c r="BF476" s="84"/>
      <c r="BG476" s="84"/>
      <c r="BH476" s="84"/>
      <c r="BI476" s="84"/>
      <c r="BJ476" s="84"/>
      <c r="BK476" s="84"/>
      <c r="BL476" s="84"/>
      <c r="BM476" s="84"/>
      <c r="BN476" s="84"/>
      <c r="BO476" s="84"/>
      <c r="BP476" s="84"/>
      <c r="BQ476" s="84"/>
      <c r="BR476" s="84"/>
      <c r="BS476" s="84"/>
      <c r="BT476" s="84"/>
      <c r="BU476" s="84"/>
      <c r="BV476" s="84"/>
      <c r="BW476" s="84"/>
      <c r="BX476" s="84"/>
      <c r="BY476" s="84"/>
      <c r="BZ476" s="84"/>
      <c r="CA476" s="84"/>
      <c r="CB476" s="84"/>
      <c r="CC476" s="84"/>
      <c r="CD476" s="84"/>
      <c r="CE476" s="84"/>
      <c r="CF476" s="84"/>
      <c r="CG476" s="84"/>
      <c r="CH476" s="84"/>
      <c r="CI476" s="84"/>
      <c r="CJ476" s="84"/>
      <c r="CK476" s="84"/>
      <c r="CL476" s="84"/>
      <c r="CM476" s="84"/>
      <c r="CN476" s="84"/>
      <c r="CO476" s="84"/>
      <c r="CP476" s="84"/>
      <c r="CQ476" s="84"/>
      <c r="CR476" s="84"/>
      <c r="CS476" s="84"/>
      <c r="CT476" s="84"/>
      <c r="CU476" s="84"/>
      <c r="CV476" s="84"/>
      <c r="CW476" s="84"/>
      <c r="CX476" s="84"/>
      <c r="CY476" s="84"/>
      <c r="CZ476" s="84"/>
      <c r="DA476" s="84"/>
      <c r="DB476" s="84"/>
      <c r="DC476" s="84"/>
      <c r="DD476" s="84"/>
      <c r="DE476" s="84"/>
      <c r="DF476" s="84"/>
      <c r="DG476" s="84"/>
      <c r="DH476" s="84"/>
      <c r="DI476" s="84"/>
      <c r="DJ476" s="84"/>
      <c r="DK476" s="84"/>
      <c r="DL476" s="84"/>
      <c r="DM476" s="84"/>
      <c r="DN476" s="84"/>
      <c r="DO476" s="84"/>
      <c r="DP476" s="84"/>
      <c r="DQ476" s="84"/>
      <c r="DR476" s="84"/>
      <c r="DS476" s="84"/>
      <c r="DT476" s="84"/>
      <c r="DU476" s="84"/>
      <c r="DV476" s="84"/>
      <c r="DW476" s="84"/>
      <c r="DX476" s="84"/>
      <c r="DY476" s="84"/>
      <c r="DZ476" s="84"/>
      <c r="EA476" s="84"/>
      <c r="EB476" s="84"/>
      <c r="EC476" s="84"/>
      <c r="ED476" s="84"/>
      <c r="EE476" s="84"/>
      <c r="EF476" s="84"/>
      <c r="EG476" s="84"/>
      <c r="EH476" s="84"/>
      <c r="EI476" s="84"/>
      <c r="EJ476" s="84"/>
      <c r="EK476" s="84"/>
      <c r="EL476" s="84"/>
      <c r="EM476" s="84"/>
      <c r="EN476" s="84"/>
      <c r="EO476" s="84"/>
      <c r="EP476" s="84"/>
      <c r="EQ476" s="84"/>
      <c r="ER476" s="84"/>
      <c r="ES476" s="84"/>
      <c r="ET476" s="84"/>
      <c r="EU476" s="84"/>
      <c r="EV476" s="84"/>
      <c r="EW476" s="84"/>
      <c r="EX476" s="84"/>
      <c r="EY476" s="84"/>
      <c r="EZ476" s="84"/>
      <c r="FA476" s="84"/>
      <c r="FB476" s="84"/>
      <c r="FC476" s="84"/>
      <c r="FD476" s="84"/>
      <c r="FE476" s="84"/>
      <c r="FF476" s="84"/>
      <c r="FG476" s="84"/>
      <c r="FH476" s="84"/>
      <c r="FI476" s="84"/>
      <c r="FJ476" s="84"/>
      <c r="FK476" s="84"/>
      <c r="FL476" s="84"/>
      <c r="FM476" s="84"/>
      <c r="FN476" s="84"/>
      <c r="FO476" s="84"/>
      <c r="FP476" s="84"/>
      <c r="FQ476" s="84"/>
      <c r="FR476" s="84"/>
      <c r="FS476" s="84"/>
      <c r="FT476" s="84"/>
      <c r="FU476" s="84"/>
      <c r="FV476" s="84"/>
      <c r="FW476" s="84"/>
    </row>
    <row r="477" spans="1:179">
      <c r="A477" s="108">
        <v>432</v>
      </c>
      <c r="B477" s="176" t="s">
        <v>2229</v>
      </c>
      <c r="C477" s="110" t="s">
        <v>2230</v>
      </c>
      <c r="D477" s="104">
        <v>2050</v>
      </c>
      <c r="E477" s="105">
        <v>0</v>
      </c>
      <c r="F477" s="105">
        <f>D477+E477</f>
        <v>2050</v>
      </c>
      <c r="G477" s="108" t="s">
        <v>2241</v>
      </c>
      <c r="H477" s="110" t="s">
        <v>2242</v>
      </c>
      <c r="I477" s="106">
        <v>800</v>
      </c>
      <c r="J477" s="106">
        <f>I477*0.2</f>
        <v>160</v>
      </c>
      <c r="K477" s="106">
        <f>I477+J477</f>
        <v>960</v>
      </c>
      <c r="L477" s="129"/>
      <c r="M477" s="129"/>
      <c r="N477" s="130">
        <f>960/1.2</f>
        <v>800</v>
      </c>
      <c r="O477" s="131">
        <f>N477*0.2</f>
        <v>160</v>
      </c>
      <c r="P477" s="132">
        <f>O477+N477</f>
        <v>960</v>
      </c>
      <c r="Q477" s="84"/>
      <c r="R477" s="84"/>
      <c r="S477" s="84"/>
      <c r="T477" s="84"/>
      <c r="U477" s="84"/>
      <c r="V477" s="84"/>
      <c r="W477" s="84"/>
      <c r="X477" s="84"/>
      <c r="Y477" s="84"/>
      <c r="Z477" s="84"/>
      <c r="AA477" s="84"/>
      <c r="AB477" s="84"/>
      <c r="AC477" s="84"/>
      <c r="AD477" s="84"/>
      <c r="AE477" s="84"/>
      <c r="AF477" s="84"/>
      <c r="AG477" s="84"/>
      <c r="AH477" s="84"/>
      <c r="AI477" s="84"/>
      <c r="AJ477" s="84"/>
      <c r="AK477" s="84"/>
      <c r="AL477" s="84"/>
      <c r="AM477" s="84"/>
      <c r="AN477" s="84"/>
      <c r="AO477" s="84"/>
      <c r="AP477" s="84"/>
      <c r="AQ477" s="84"/>
      <c r="AR477" s="84"/>
      <c r="AS477" s="84"/>
      <c r="AT477" s="84"/>
      <c r="AU477" s="84"/>
      <c r="AV477" s="84"/>
      <c r="AW477" s="84"/>
      <c r="AX477" s="84"/>
      <c r="AY477" s="84"/>
      <c r="AZ477" s="84"/>
      <c r="BA477" s="84"/>
      <c r="BB477" s="84"/>
      <c r="BC477" s="84"/>
      <c r="BD477" s="84"/>
      <c r="BE477" s="84"/>
      <c r="BF477" s="84"/>
      <c r="BG477" s="84"/>
      <c r="BH477" s="84"/>
      <c r="BI477" s="84"/>
      <c r="BJ477" s="84"/>
      <c r="BK477" s="84"/>
      <c r="BL477" s="84"/>
      <c r="BM477" s="84"/>
      <c r="BN477" s="84"/>
      <c r="BO477" s="84"/>
      <c r="BP477" s="84"/>
      <c r="BQ477" s="84"/>
      <c r="BR477" s="84"/>
      <c r="BS477" s="84"/>
      <c r="BT477" s="84"/>
      <c r="BU477" s="84"/>
      <c r="BV477" s="84"/>
      <c r="BW477" s="84"/>
      <c r="BX477" s="84"/>
      <c r="BY477" s="84"/>
      <c r="BZ477" s="84"/>
      <c r="CA477" s="84"/>
      <c r="CB477" s="84"/>
      <c r="CC477" s="84"/>
      <c r="CD477" s="84"/>
      <c r="CE477" s="84"/>
      <c r="CF477" s="84"/>
      <c r="CG477" s="84"/>
      <c r="CH477" s="84"/>
      <c r="CI477" s="84"/>
      <c r="CJ477" s="84"/>
      <c r="CK477" s="84"/>
      <c r="CL477" s="84"/>
      <c r="CM477" s="84"/>
      <c r="CN477" s="84"/>
      <c r="CO477" s="84"/>
      <c r="CP477" s="84"/>
      <c r="CQ477" s="84"/>
      <c r="CR477" s="84"/>
      <c r="CS477" s="84"/>
      <c r="CT477" s="84"/>
      <c r="CU477" s="84"/>
      <c r="CV477" s="84"/>
      <c r="CW477" s="84"/>
      <c r="CX477" s="84"/>
      <c r="CY477" s="84"/>
      <c r="CZ477" s="84"/>
      <c r="DA477" s="84"/>
      <c r="DB477" s="84"/>
      <c r="DC477" s="84"/>
      <c r="DD477" s="84"/>
      <c r="DE477" s="84"/>
      <c r="DF477" s="84"/>
      <c r="DG477" s="84"/>
      <c r="DH477" s="84"/>
      <c r="DI477" s="84"/>
      <c r="DJ477" s="84"/>
      <c r="DK477" s="84"/>
      <c r="DL477" s="84"/>
      <c r="DM477" s="84"/>
      <c r="DN477" s="84"/>
      <c r="DO477" s="84"/>
      <c r="DP477" s="84"/>
      <c r="DQ477" s="84"/>
      <c r="DR477" s="84"/>
      <c r="DS477" s="84"/>
      <c r="DT477" s="84"/>
      <c r="DU477" s="84"/>
      <c r="DV477" s="84"/>
      <c r="DW477" s="84"/>
      <c r="DX477" s="84"/>
      <c r="DY477" s="84"/>
      <c r="DZ477" s="84"/>
      <c r="EA477" s="84"/>
      <c r="EB477" s="84"/>
      <c r="EC477" s="84"/>
      <c r="ED477" s="84"/>
      <c r="EE477" s="84"/>
      <c r="EF477" s="84"/>
      <c r="EG477" s="84"/>
      <c r="EH477" s="84"/>
      <c r="EI477" s="84"/>
      <c r="EJ477" s="84"/>
      <c r="EK477" s="84"/>
      <c r="EL477" s="84"/>
      <c r="EM477" s="84"/>
      <c r="EN477" s="84"/>
      <c r="EO477" s="84"/>
      <c r="EP477" s="84"/>
      <c r="EQ477" s="84"/>
      <c r="ER477" s="84"/>
      <c r="ES477" s="84"/>
      <c r="ET477" s="84"/>
      <c r="EU477" s="84"/>
      <c r="EV477" s="84"/>
      <c r="EW477" s="84"/>
      <c r="EX477" s="84"/>
      <c r="EY477" s="84"/>
      <c r="EZ477" s="84"/>
      <c r="FA477" s="84"/>
      <c r="FB477" s="84"/>
      <c r="FC477" s="84"/>
      <c r="FD477" s="84"/>
      <c r="FE477" s="84"/>
      <c r="FF477" s="84"/>
      <c r="FG477" s="84"/>
      <c r="FH477" s="84"/>
      <c r="FI477" s="84"/>
      <c r="FJ477" s="84"/>
      <c r="FK477" s="84"/>
      <c r="FL477" s="84"/>
      <c r="FM477" s="84"/>
      <c r="FN477" s="84"/>
      <c r="FO477" s="84"/>
      <c r="FP477" s="84"/>
      <c r="FQ477" s="84"/>
      <c r="FR477" s="84"/>
      <c r="FS477" s="84"/>
      <c r="FT477" s="84"/>
      <c r="FU477" s="84"/>
      <c r="FV477" s="84"/>
      <c r="FW477" s="84"/>
    </row>
    <row r="478" spans="1:179">
      <c r="A478" s="108">
        <f>A477+1</f>
        <v>433</v>
      </c>
      <c r="B478" s="176" t="s">
        <v>2232</v>
      </c>
      <c r="C478" s="110" t="s">
        <v>2233</v>
      </c>
      <c r="D478" s="104">
        <v>2850</v>
      </c>
      <c r="E478" s="105">
        <v>0</v>
      </c>
      <c r="F478" s="105">
        <f>D478+E478</f>
        <v>2850</v>
      </c>
      <c r="G478" s="108" t="s">
        <v>2245</v>
      </c>
      <c r="H478" s="110" t="s">
        <v>2246</v>
      </c>
      <c r="I478" s="106">
        <v>1500</v>
      </c>
      <c r="J478" s="106">
        <f>I478*0.2</f>
        <v>300</v>
      </c>
      <c r="K478" s="106">
        <f>I478+J478</f>
        <v>1800</v>
      </c>
      <c r="L478" s="129"/>
      <c r="M478" s="129"/>
      <c r="N478" s="130">
        <f>1800/1.2</f>
        <v>1500</v>
      </c>
      <c r="O478" s="131">
        <f>N478*0.2</f>
        <v>300</v>
      </c>
      <c r="P478" s="132">
        <f>O478+N478</f>
        <v>1800</v>
      </c>
      <c r="Q478" s="84"/>
      <c r="R478" s="84"/>
      <c r="S478" s="84"/>
      <c r="T478" s="84"/>
      <c r="U478" s="84"/>
      <c r="V478" s="84"/>
      <c r="W478" s="84"/>
      <c r="X478" s="84"/>
      <c r="Y478" s="84"/>
      <c r="Z478" s="84"/>
      <c r="AA478" s="84"/>
      <c r="AB478" s="84"/>
      <c r="AC478" s="84"/>
      <c r="AD478" s="84"/>
      <c r="AE478" s="84"/>
      <c r="AF478" s="84"/>
      <c r="AG478" s="84"/>
      <c r="AH478" s="84"/>
      <c r="AI478" s="84"/>
      <c r="AJ478" s="84"/>
      <c r="AK478" s="84"/>
      <c r="AL478" s="84"/>
      <c r="AM478" s="84"/>
      <c r="AN478" s="84"/>
      <c r="AO478" s="84"/>
      <c r="AP478" s="84"/>
      <c r="AQ478" s="84"/>
      <c r="AR478" s="84"/>
      <c r="AS478" s="84"/>
      <c r="AT478" s="84"/>
      <c r="AU478" s="84"/>
      <c r="AV478" s="84"/>
      <c r="AW478" s="84"/>
      <c r="AX478" s="84"/>
      <c r="AY478" s="84"/>
      <c r="AZ478" s="84"/>
      <c r="BA478" s="84"/>
      <c r="BB478" s="84"/>
      <c r="BC478" s="84"/>
      <c r="BD478" s="84"/>
      <c r="BE478" s="84"/>
      <c r="BF478" s="84"/>
      <c r="BG478" s="84"/>
      <c r="BH478" s="84"/>
      <c r="BI478" s="84"/>
      <c r="BJ478" s="84"/>
      <c r="BK478" s="84"/>
      <c r="BL478" s="84"/>
      <c r="BM478" s="84"/>
      <c r="BN478" s="84"/>
      <c r="BO478" s="84"/>
      <c r="BP478" s="84"/>
      <c r="BQ478" s="84"/>
      <c r="BR478" s="84"/>
      <c r="BS478" s="84"/>
      <c r="BT478" s="84"/>
      <c r="BU478" s="84"/>
      <c r="BV478" s="84"/>
      <c r="BW478" s="84"/>
      <c r="BX478" s="84"/>
      <c r="BY478" s="84"/>
      <c r="BZ478" s="84"/>
      <c r="CA478" s="84"/>
      <c r="CB478" s="84"/>
      <c r="CC478" s="84"/>
      <c r="CD478" s="84"/>
      <c r="CE478" s="84"/>
      <c r="CF478" s="84"/>
      <c r="CG478" s="84"/>
      <c r="CH478" s="84"/>
      <c r="CI478" s="84"/>
      <c r="CJ478" s="84"/>
      <c r="CK478" s="84"/>
      <c r="CL478" s="84"/>
      <c r="CM478" s="84"/>
      <c r="CN478" s="84"/>
      <c r="CO478" s="84"/>
      <c r="CP478" s="84"/>
      <c r="CQ478" s="84"/>
      <c r="CR478" s="84"/>
      <c r="CS478" s="84"/>
      <c r="CT478" s="84"/>
      <c r="CU478" s="84"/>
      <c r="CV478" s="84"/>
      <c r="CW478" s="84"/>
      <c r="CX478" s="84"/>
      <c r="CY478" s="84"/>
      <c r="CZ478" s="84"/>
      <c r="DA478" s="84"/>
      <c r="DB478" s="84"/>
      <c r="DC478" s="84"/>
      <c r="DD478" s="84"/>
      <c r="DE478" s="84"/>
      <c r="DF478" s="84"/>
      <c r="DG478" s="84"/>
      <c r="DH478" s="84"/>
      <c r="DI478" s="84"/>
      <c r="DJ478" s="84"/>
      <c r="DK478" s="84"/>
      <c r="DL478" s="84"/>
      <c r="DM478" s="84"/>
      <c r="DN478" s="84"/>
      <c r="DO478" s="84"/>
      <c r="DP478" s="84"/>
      <c r="DQ478" s="84"/>
      <c r="DR478" s="84"/>
      <c r="DS478" s="84"/>
      <c r="DT478" s="84"/>
      <c r="DU478" s="84"/>
      <c r="DV478" s="84"/>
      <c r="DW478" s="84"/>
      <c r="DX478" s="84"/>
      <c r="DY478" s="84"/>
      <c r="DZ478" s="84"/>
      <c r="EA478" s="84"/>
      <c r="EB478" s="84"/>
      <c r="EC478" s="84"/>
      <c r="ED478" s="84"/>
      <c r="EE478" s="84"/>
      <c r="EF478" s="84"/>
      <c r="EG478" s="84"/>
      <c r="EH478" s="84"/>
      <c r="EI478" s="84"/>
      <c r="EJ478" s="84"/>
      <c r="EK478" s="84"/>
      <c r="EL478" s="84"/>
      <c r="EM478" s="84"/>
      <c r="EN478" s="84"/>
      <c r="EO478" s="84"/>
      <c r="EP478" s="84"/>
      <c r="EQ478" s="84"/>
      <c r="ER478" s="84"/>
      <c r="ES478" s="84"/>
      <c r="ET478" s="84"/>
      <c r="EU478" s="84"/>
      <c r="EV478" s="84"/>
      <c r="EW478" s="84"/>
      <c r="EX478" s="84"/>
      <c r="EY478" s="84"/>
      <c r="EZ478" s="84"/>
      <c r="FA478" s="84"/>
      <c r="FB478" s="84"/>
      <c r="FC478" s="84"/>
      <c r="FD478" s="84"/>
      <c r="FE478" s="84"/>
      <c r="FF478" s="84"/>
      <c r="FG478" s="84"/>
      <c r="FH478" s="84"/>
      <c r="FI478" s="84"/>
      <c r="FJ478" s="84"/>
      <c r="FK478" s="84"/>
      <c r="FL478" s="84"/>
      <c r="FM478" s="84"/>
      <c r="FN478" s="84"/>
      <c r="FO478" s="84"/>
      <c r="FP478" s="84"/>
      <c r="FQ478" s="84"/>
      <c r="FR478" s="84"/>
      <c r="FS478" s="84"/>
      <c r="FT478" s="84"/>
      <c r="FU478" s="84"/>
      <c r="FV478" s="84"/>
      <c r="FW478" s="84"/>
    </row>
    <row r="479" spans="1:179" ht="16.5" customHeight="1">
      <c r="A479" s="108">
        <f t="shared" ref="A479:A480" si="89">A478+1</f>
        <v>434</v>
      </c>
      <c r="B479" s="176"/>
      <c r="C479" s="103" t="s">
        <v>2234</v>
      </c>
      <c r="D479" s="104"/>
      <c r="E479" s="105"/>
      <c r="F479" s="105"/>
      <c r="G479" s="108" t="s">
        <v>2249</v>
      </c>
      <c r="H479" s="110" t="s">
        <v>2250</v>
      </c>
      <c r="I479" s="106">
        <v>2050</v>
      </c>
      <c r="J479" s="106">
        <f>I479*0.2</f>
        <v>410</v>
      </c>
      <c r="K479" s="106">
        <f>I479+J479</f>
        <v>2460</v>
      </c>
      <c r="L479" s="129"/>
      <c r="M479" s="129"/>
      <c r="N479" s="130">
        <f>2460/1.2</f>
        <v>2050</v>
      </c>
      <c r="O479" s="131">
        <f>N479*0.2</f>
        <v>410</v>
      </c>
      <c r="P479" s="132">
        <f t="shared" ref="P479:P487" si="90">O479+N479</f>
        <v>2460</v>
      </c>
      <c r="Q479" s="84"/>
      <c r="R479" s="84"/>
      <c r="S479" s="84"/>
      <c r="T479" s="84"/>
      <c r="U479" s="84"/>
      <c r="V479" s="84"/>
      <c r="W479" s="84"/>
      <c r="X479" s="84"/>
      <c r="Y479" s="84"/>
      <c r="Z479" s="84"/>
      <c r="AA479" s="84"/>
      <c r="AB479" s="84"/>
      <c r="AC479" s="84"/>
      <c r="AD479" s="84"/>
      <c r="AE479" s="84"/>
      <c r="AF479" s="84"/>
      <c r="AG479" s="84"/>
      <c r="AH479" s="84"/>
      <c r="AI479" s="84"/>
      <c r="AJ479" s="84"/>
      <c r="AK479" s="84"/>
      <c r="AL479" s="84"/>
      <c r="AM479" s="84"/>
      <c r="AN479" s="84"/>
      <c r="AO479" s="84"/>
      <c r="AP479" s="84"/>
      <c r="AQ479" s="84"/>
      <c r="AR479" s="84"/>
      <c r="AS479" s="84"/>
      <c r="AT479" s="84"/>
      <c r="AU479" s="84"/>
      <c r="AV479" s="84"/>
      <c r="AW479" s="84"/>
      <c r="AX479" s="84"/>
      <c r="AY479" s="84"/>
      <c r="AZ479" s="84"/>
      <c r="BA479" s="84"/>
      <c r="BB479" s="84"/>
      <c r="BC479" s="84"/>
      <c r="BD479" s="84"/>
      <c r="BE479" s="84"/>
      <c r="BF479" s="84"/>
      <c r="BG479" s="84"/>
      <c r="BH479" s="84"/>
      <c r="BI479" s="84"/>
      <c r="BJ479" s="84"/>
      <c r="BK479" s="84"/>
      <c r="BL479" s="84"/>
      <c r="BM479" s="84"/>
      <c r="BN479" s="84"/>
      <c r="BO479" s="84"/>
      <c r="BP479" s="84"/>
      <c r="BQ479" s="84"/>
      <c r="BR479" s="84"/>
      <c r="BS479" s="84"/>
      <c r="BT479" s="84"/>
      <c r="BU479" s="84"/>
      <c r="BV479" s="84"/>
      <c r="BW479" s="84"/>
      <c r="BX479" s="84"/>
      <c r="BY479" s="84"/>
      <c r="BZ479" s="84"/>
      <c r="CA479" s="84"/>
      <c r="CB479" s="84"/>
      <c r="CC479" s="84"/>
      <c r="CD479" s="84"/>
      <c r="CE479" s="84"/>
      <c r="CF479" s="84"/>
      <c r="CG479" s="84"/>
      <c r="CH479" s="84"/>
      <c r="CI479" s="84"/>
      <c r="CJ479" s="84"/>
      <c r="CK479" s="84"/>
      <c r="CL479" s="84"/>
      <c r="CM479" s="84"/>
      <c r="CN479" s="84"/>
      <c r="CO479" s="84"/>
      <c r="CP479" s="84"/>
      <c r="CQ479" s="84"/>
      <c r="CR479" s="84"/>
      <c r="CS479" s="84"/>
      <c r="CT479" s="84"/>
      <c r="CU479" s="84"/>
      <c r="CV479" s="84"/>
      <c r="CW479" s="84"/>
      <c r="CX479" s="84"/>
      <c r="CY479" s="84"/>
      <c r="CZ479" s="84"/>
      <c r="DA479" s="84"/>
      <c r="DB479" s="84"/>
      <c r="DC479" s="84"/>
      <c r="DD479" s="84"/>
      <c r="DE479" s="84"/>
      <c r="DF479" s="84"/>
      <c r="DG479" s="84"/>
      <c r="DH479" s="84"/>
      <c r="DI479" s="84"/>
      <c r="DJ479" s="84"/>
      <c r="DK479" s="84"/>
      <c r="DL479" s="84"/>
      <c r="DM479" s="84"/>
      <c r="DN479" s="84"/>
      <c r="DO479" s="84"/>
      <c r="DP479" s="84"/>
      <c r="DQ479" s="84"/>
      <c r="DR479" s="84"/>
      <c r="DS479" s="84"/>
      <c r="DT479" s="84"/>
      <c r="DU479" s="84"/>
      <c r="DV479" s="84"/>
      <c r="DW479" s="84"/>
      <c r="DX479" s="84"/>
      <c r="DY479" s="84"/>
      <c r="DZ479" s="84"/>
      <c r="EA479" s="84"/>
      <c r="EB479" s="84"/>
      <c r="EC479" s="84"/>
      <c r="ED479" s="84"/>
      <c r="EE479" s="84"/>
      <c r="EF479" s="84"/>
      <c r="EG479" s="84"/>
      <c r="EH479" s="84"/>
      <c r="EI479" s="84"/>
      <c r="EJ479" s="84"/>
      <c r="EK479" s="84"/>
      <c r="EL479" s="84"/>
      <c r="EM479" s="84"/>
      <c r="EN479" s="84"/>
      <c r="EO479" s="84"/>
      <c r="EP479" s="84"/>
      <c r="EQ479" s="84"/>
      <c r="ER479" s="84"/>
      <c r="ES479" s="84"/>
      <c r="ET479" s="84"/>
      <c r="EU479" s="84"/>
      <c r="EV479" s="84"/>
      <c r="EW479" s="84"/>
      <c r="EX479" s="84"/>
      <c r="EY479" s="84"/>
      <c r="EZ479" s="84"/>
      <c r="FA479" s="84"/>
      <c r="FB479" s="84"/>
      <c r="FC479" s="84"/>
      <c r="FD479" s="84"/>
      <c r="FE479" s="84"/>
      <c r="FF479" s="84"/>
      <c r="FG479" s="84"/>
      <c r="FH479" s="84"/>
      <c r="FI479" s="84"/>
      <c r="FJ479" s="84"/>
      <c r="FK479" s="84"/>
      <c r="FL479" s="84"/>
      <c r="FM479" s="84"/>
      <c r="FN479" s="84"/>
      <c r="FO479" s="84"/>
      <c r="FP479" s="84"/>
      <c r="FQ479" s="84"/>
      <c r="FR479" s="84"/>
      <c r="FS479" s="84"/>
      <c r="FT479" s="84"/>
      <c r="FU479" s="84"/>
      <c r="FV479" s="84"/>
      <c r="FW479" s="84"/>
    </row>
    <row r="480" spans="1:179" ht="20.25" customHeight="1">
      <c r="A480" s="108">
        <f t="shared" si="89"/>
        <v>435</v>
      </c>
      <c r="B480" s="176" t="s">
        <v>2237</v>
      </c>
      <c r="C480" s="110" t="s">
        <v>2238</v>
      </c>
      <c r="D480" s="104">
        <v>550.85</v>
      </c>
      <c r="E480" s="199">
        <f>D480*0.18</f>
        <v>99.153000000000006</v>
      </c>
      <c r="F480" s="200">
        <f>D480+E480</f>
        <v>650.00300000000004</v>
      </c>
      <c r="G480" s="108" t="s">
        <v>2253</v>
      </c>
      <c r="H480" s="110" t="s">
        <v>2254</v>
      </c>
      <c r="I480" s="106">
        <v>2850</v>
      </c>
      <c r="J480" s="106">
        <f>I480*0.2</f>
        <v>570</v>
      </c>
      <c r="K480" s="106">
        <f>I480+J480</f>
        <v>3420</v>
      </c>
      <c r="L480" s="129"/>
      <c r="M480" s="129"/>
      <c r="N480" s="130">
        <f>3420/1.2</f>
        <v>2850</v>
      </c>
      <c r="O480" s="131">
        <f t="shared" ref="O480:O487" si="91">N480*0.2</f>
        <v>570</v>
      </c>
      <c r="P480" s="132">
        <f t="shared" si="90"/>
        <v>3420</v>
      </c>
      <c r="Q480" s="84"/>
      <c r="R480" s="84"/>
      <c r="S480" s="84"/>
      <c r="T480" s="84"/>
      <c r="U480" s="84"/>
      <c r="V480" s="84"/>
      <c r="W480" s="84"/>
      <c r="X480" s="84"/>
      <c r="Y480" s="84"/>
      <c r="Z480" s="84"/>
      <c r="AA480" s="84"/>
      <c r="AB480" s="84"/>
      <c r="AC480" s="84"/>
      <c r="AD480" s="84"/>
      <c r="AE480" s="84"/>
      <c r="AF480" s="84"/>
      <c r="AG480" s="84"/>
      <c r="AH480" s="84"/>
      <c r="AI480" s="84"/>
      <c r="AJ480" s="84"/>
      <c r="AK480" s="84"/>
      <c r="AL480" s="84"/>
      <c r="AM480" s="84"/>
      <c r="AN480" s="84"/>
      <c r="AO480" s="84"/>
      <c r="AP480" s="84"/>
      <c r="AQ480" s="84"/>
      <c r="AR480" s="84"/>
      <c r="AS480" s="84"/>
      <c r="AT480" s="84"/>
      <c r="AU480" s="84"/>
      <c r="AV480" s="84"/>
      <c r="AW480" s="84"/>
      <c r="AX480" s="84"/>
      <c r="AY480" s="84"/>
      <c r="AZ480" s="84"/>
      <c r="BA480" s="84"/>
      <c r="BB480" s="84"/>
      <c r="BC480" s="84"/>
      <c r="BD480" s="84"/>
      <c r="BE480" s="84"/>
      <c r="BF480" s="84"/>
      <c r="BG480" s="84"/>
      <c r="BH480" s="84"/>
      <c r="BI480" s="84"/>
      <c r="BJ480" s="84"/>
      <c r="BK480" s="84"/>
      <c r="BL480" s="84"/>
      <c r="BM480" s="84"/>
      <c r="BN480" s="84"/>
      <c r="BO480" s="84"/>
      <c r="BP480" s="84"/>
      <c r="BQ480" s="84"/>
      <c r="BR480" s="84"/>
      <c r="BS480" s="84"/>
      <c r="BT480" s="84"/>
      <c r="BU480" s="84"/>
      <c r="BV480" s="84"/>
      <c r="BW480" s="84"/>
      <c r="BX480" s="84"/>
      <c r="BY480" s="84"/>
      <c r="BZ480" s="84"/>
      <c r="CA480" s="84"/>
      <c r="CB480" s="84"/>
      <c r="CC480" s="84"/>
      <c r="CD480" s="84"/>
      <c r="CE480" s="84"/>
      <c r="CF480" s="84"/>
      <c r="CG480" s="84"/>
      <c r="CH480" s="84"/>
      <c r="CI480" s="84"/>
      <c r="CJ480" s="84"/>
      <c r="CK480" s="84"/>
      <c r="CL480" s="84"/>
      <c r="CM480" s="84"/>
      <c r="CN480" s="84"/>
      <c r="CO480" s="84"/>
      <c r="CP480" s="84"/>
      <c r="CQ480" s="84"/>
      <c r="CR480" s="84"/>
      <c r="CS480" s="84"/>
      <c r="CT480" s="84"/>
      <c r="CU480" s="84"/>
      <c r="CV480" s="84"/>
      <c r="CW480" s="84"/>
      <c r="CX480" s="84"/>
      <c r="CY480" s="84"/>
      <c r="CZ480" s="84"/>
      <c r="DA480" s="84"/>
      <c r="DB480" s="84"/>
      <c r="DC480" s="84"/>
      <c r="DD480" s="84"/>
      <c r="DE480" s="84"/>
      <c r="DF480" s="84"/>
      <c r="DG480" s="84"/>
      <c r="DH480" s="84"/>
      <c r="DI480" s="84"/>
      <c r="DJ480" s="84"/>
      <c r="DK480" s="84"/>
      <c r="DL480" s="84"/>
      <c r="DM480" s="84"/>
      <c r="DN480" s="84"/>
      <c r="DO480" s="84"/>
      <c r="DP480" s="84"/>
      <c r="DQ480" s="84"/>
      <c r="DR480" s="84"/>
      <c r="DS480" s="84"/>
      <c r="DT480" s="84"/>
      <c r="DU480" s="84"/>
      <c r="DV480" s="84"/>
      <c r="DW480" s="84"/>
      <c r="DX480" s="84"/>
      <c r="DY480" s="84"/>
      <c r="DZ480" s="84"/>
      <c r="EA480" s="84"/>
      <c r="EB480" s="84"/>
      <c r="EC480" s="84"/>
      <c r="ED480" s="84"/>
      <c r="EE480" s="84"/>
      <c r="EF480" s="84"/>
      <c r="EG480" s="84"/>
      <c r="EH480" s="84"/>
      <c r="EI480" s="84"/>
      <c r="EJ480" s="84"/>
      <c r="EK480" s="84"/>
      <c r="EL480" s="84"/>
      <c r="EM480" s="84"/>
      <c r="EN480" s="84"/>
      <c r="EO480" s="84"/>
      <c r="EP480" s="84"/>
      <c r="EQ480" s="84"/>
      <c r="ER480" s="84"/>
      <c r="ES480" s="84"/>
      <c r="ET480" s="84"/>
      <c r="EU480" s="84"/>
      <c r="EV480" s="84"/>
      <c r="EW480" s="84"/>
      <c r="EX480" s="84"/>
      <c r="EY480" s="84"/>
      <c r="EZ480" s="84"/>
      <c r="FA480" s="84"/>
      <c r="FB480" s="84"/>
      <c r="FC480" s="84"/>
      <c r="FD480" s="84"/>
      <c r="FE480" s="84"/>
      <c r="FF480" s="84"/>
      <c r="FG480" s="84"/>
      <c r="FH480" s="84"/>
      <c r="FI480" s="84"/>
      <c r="FJ480" s="84"/>
      <c r="FK480" s="84"/>
      <c r="FL480" s="84"/>
      <c r="FM480" s="84"/>
      <c r="FN480" s="84"/>
      <c r="FO480" s="84"/>
      <c r="FP480" s="84"/>
      <c r="FQ480" s="84"/>
      <c r="FR480" s="84"/>
      <c r="FS480" s="84"/>
      <c r="FT480" s="84"/>
      <c r="FU480" s="84"/>
      <c r="FV480" s="84"/>
      <c r="FW480" s="84"/>
    </row>
    <row r="481" spans="1:179" ht="30" customHeight="1">
      <c r="A481" s="108"/>
      <c r="B481" s="176" t="s">
        <v>2239</v>
      </c>
      <c r="C481" s="110" t="s">
        <v>2240</v>
      </c>
      <c r="D481" s="104">
        <v>677.97</v>
      </c>
      <c r="E481" s="199">
        <f>D481*0.18</f>
        <v>122.0346</v>
      </c>
      <c r="F481" s="200">
        <f>D481+E481</f>
        <v>800.00459999999998</v>
      </c>
      <c r="G481" s="108"/>
      <c r="H481" s="107" t="s">
        <v>2256</v>
      </c>
      <c r="I481" s="106"/>
      <c r="J481" s="106"/>
      <c r="K481" s="106"/>
      <c r="L481" s="129"/>
      <c r="M481" s="129"/>
      <c r="N481" s="130"/>
      <c r="O481" s="131"/>
      <c r="P481" s="132"/>
      <c r="Q481" s="84"/>
      <c r="R481" s="84"/>
      <c r="S481" s="84"/>
      <c r="T481" s="84"/>
      <c r="U481" s="84"/>
      <c r="V481" s="84"/>
      <c r="W481" s="84"/>
      <c r="X481" s="84"/>
      <c r="Y481" s="84"/>
      <c r="Z481" s="84"/>
      <c r="AA481" s="84"/>
      <c r="AB481" s="84"/>
      <c r="AC481" s="84"/>
      <c r="AD481" s="84"/>
      <c r="AE481" s="84"/>
      <c r="AF481" s="84"/>
      <c r="AG481" s="84"/>
      <c r="AH481" s="84"/>
      <c r="AI481" s="84"/>
      <c r="AJ481" s="84"/>
      <c r="AK481" s="84"/>
      <c r="AL481" s="84"/>
      <c r="AM481" s="84"/>
      <c r="AN481" s="84"/>
      <c r="AO481" s="84"/>
      <c r="AP481" s="84"/>
      <c r="AQ481" s="84"/>
      <c r="AR481" s="84"/>
      <c r="AS481" s="84"/>
      <c r="AT481" s="84"/>
      <c r="AU481" s="84"/>
      <c r="AV481" s="84"/>
      <c r="AW481" s="84"/>
      <c r="AX481" s="84"/>
      <c r="AY481" s="84"/>
      <c r="AZ481" s="84"/>
      <c r="BA481" s="84"/>
      <c r="BB481" s="84"/>
      <c r="BC481" s="84"/>
      <c r="BD481" s="84"/>
      <c r="BE481" s="84"/>
      <c r="BF481" s="84"/>
      <c r="BG481" s="84"/>
      <c r="BH481" s="84"/>
      <c r="BI481" s="84"/>
      <c r="BJ481" s="84"/>
      <c r="BK481" s="84"/>
      <c r="BL481" s="84"/>
      <c r="BM481" s="84"/>
      <c r="BN481" s="84"/>
      <c r="BO481" s="84"/>
      <c r="BP481" s="84"/>
      <c r="BQ481" s="84"/>
      <c r="BR481" s="84"/>
      <c r="BS481" s="84"/>
      <c r="BT481" s="84"/>
      <c r="BU481" s="84"/>
      <c r="BV481" s="84"/>
      <c r="BW481" s="84"/>
      <c r="BX481" s="84"/>
      <c r="BY481" s="84"/>
      <c r="BZ481" s="84"/>
      <c r="CA481" s="84"/>
      <c r="CB481" s="84"/>
      <c r="CC481" s="84"/>
      <c r="CD481" s="84"/>
      <c r="CE481" s="84"/>
      <c r="CF481" s="84"/>
      <c r="CG481" s="84"/>
      <c r="CH481" s="84"/>
      <c r="CI481" s="84"/>
      <c r="CJ481" s="84"/>
      <c r="CK481" s="84"/>
      <c r="CL481" s="84"/>
      <c r="CM481" s="84"/>
      <c r="CN481" s="84"/>
      <c r="CO481" s="84"/>
      <c r="CP481" s="84"/>
      <c r="CQ481" s="84"/>
      <c r="CR481" s="84"/>
      <c r="CS481" s="84"/>
      <c r="CT481" s="84"/>
      <c r="CU481" s="84"/>
      <c r="CV481" s="84"/>
      <c r="CW481" s="84"/>
      <c r="CX481" s="84"/>
      <c r="CY481" s="84"/>
      <c r="CZ481" s="84"/>
      <c r="DA481" s="84"/>
      <c r="DB481" s="84"/>
      <c r="DC481" s="84"/>
      <c r="DD481" s="84"/>
      <c r="DE481" s="84"/>
      <c r="DF481" s="84"/>
      <c r="DG481" s="84"/>
      <c r="DH481" s="84"/>
      <c r="DI481" s="84"/>
      <c r="DJ481" s="84"/>
      <c r="DK481" s="84"/>
      <c r="DL481" s="84"/>
      <c r="DM481" s="84"/>
      <c r="DN481" s="84"/>
      <c r="DO481" s="84"/>
      <c r="DP481" s="84"/>
      <c r="DQ481" s="84"/>
      <c r="DR481" s="84"/>
      <c r="DS481" s="84"/>
      <c r="DT481" s="84"/>
      <c r="DU481" s="84"/>
      <c r="DV481" s="84"/>
      <c r="DW481" s="84"/>
      <c r="DX481" s="84"/>
      <c r="DY481" s="84"/>
      <c r="DZ481" s="84"/>
      <c r="EA481" s="84"/>
      <c r="EB481" s="84"/>
      <c r="EC481" s="84"/>
      <c r="ED481" s="84"/>
      <c r="EE481" s="84"/>
      <c r="EF481" s="84"/>
      <c r="EG481" s="84"/>
      <c r="EH481" s="84"/>
      <c r="EI481" s="84"/>
      <c r="EJ481" s="84"/>
      <c r="EK481" s="84"/>
      <c r="EL481" s="84"/>
      <c r="EM481" s="84"/>
      <c r="EN481" s="84"/>
      <c r="EO481" s="84"/>
      <c r="EP481" s="84"/>
      <c r="EQ481" s="84"/>
      <c r="ER481" s="84"/>
      <c r="ES481" s="84"/>
      <c r="ET481" s="84"/>
      <c r="EU481" s="84"/>
      <c r="EV481" s="84"/>
      <c r="EW481" s="84"/>
      <c r="EX481" s="84"/>
      <c r="EY481" s="84"/>
      <c r="EZ481" s="84"/>
      <c r="FA481" s="84"/>
      <c r="FB481" s="84"/>
      <c r="FC481" s="84"/>
      <c r="FD481" s="84"/>
      <c r="FE481" s="84"/>
      <c r="FF481" s="84"/>
      <c r="FG481" s="84"/>
      <c r="FH481" s="84"/>
      <c r="FI481" s="84"/>
      <c r="FJ481" s="84"/>
      <c r="FK481" s="84"/>
      <c r="FL481" s="84"/>
      <c r="FM481" s="84"/>
      <c r="FN481" s="84"/>
      <c r="FO481" s="84"/>
      <c r="FP481" s="84"/>
      <c r="FQ481" s="84"/>
      <c r="FR481" s="84"/>
      <c r="FS481" s="84"/>
      <c r="FT481" s="84"/>
      <c r="FU481" s="84"/>
      <c r="FV481" s="84"/>
      <c r="FW481" s="84"/>
    </row>
    <row r="482" spans="1:179" ht="30.75" customHeight="1">
      <c r="A482" s="108">
        <v>436</v>
      </c>
      <c r="B482" s="176" t="s">
        <v>2243</v>
      </c>
      <c r="C482" s="110" t="s">
        <v>2244</v>
      </c>
      <c r="D482" s="104">
        <v>720.34</v>
      </c>
      <c r="E482" s="199">
        <f>D482*0.18</f>
        <v>129.66120000000001</v>
      </c>
      <c r="F482" s="200">
        <f>D482+E482</f>
        <v>850.00120000000004</v>
      </c>
      <c r="G482" s="108" t="s">
        <v>3134</v>
      </c>
      <c r="H482" s="110" t="s">
        <v>2259</v>
      </c>
      <c r="I482" s="106">
        <v>666.67</v>
      </c>
      <c r="J482" s="155">
        <f>I482*0.2</f>
        <v>133.334</v>
      </c>
      <c r="K482" s="156">
        <f>I482+J482</f>
        <v>800.00400000000002</v>
      </c>
      <c r="L482" s="129"/>
      <c r="M482" s="129"/>
      <c r="N482" s="130">
        <f>800/1.2</f>
        <v>666.66666666666697</v>
      </c>
      <c r="O482" s="131">
        <f t="shared" si="91"/>
        <v>133.333333333333</v>
      </c>
      <c r="P482" s="132">
        <f t="shared" si="90"/>
        <v>800</v>
      </c>
      <c r="Q482" s="84"/>
      <c r="R482" s="84"/>
      <c r="S482" s="84"/>
      <c r="T482" s="84"/>
      <c r="U482" s="84"/>
      <c r="V482" s="84"/>
      <c r="W482" s="84"/>
      <c r="X482" s="84"/>
      <c r="Y482" s="84"/>
      <c r="Z482" s="84"/>
      <c r="AA482" s="84"/>
      <c r="AB482" s="84"/>
      <c r="AC482" s="84"/>
      <c r="AD482" s="84"/>
      <c r="AE482" s="84"/>
      <c r="AF482" s="84"/>
      <c r="AG482" s="84"/>
      <c r="AH482" s="84"/>
      <c r="AI482" s="84"/>
      <c r="AJ482" s="84"/>
      <c r="AK482" s="84"/>
      <c r="AL482" s="84"/>
      <c r="AM482" s="84"/>
      <c r="AN482" s="84"/>
      <c r="AO482" s="84"/>
      <c r="AP482" s="84"/>
      <c r="AQ482" s="84"/>
      <c r="AR482" s="84"/>
      <c r="AS482" s="84"/>
      <c r="AT482" s="84"/>
      <c r="AU482" s="84"/>
      <c r="AV482" s="84"/>
      <c r="AW482" s="84"/>
      <c r="AX482" s="84"/>
      <c r="AY482" s="84"/>
      <c r="AZ482" s="84"/>
      <c r="BA482" s="84"/>
      <c r="BB482" s="84"/>
      <c r="BC482" s="84"/>
      <c r="BD482" s="84"/>
      <c r="BE482" s="84"/>
      <c r="BF482" s="84"/>
      <c r="BG482" s="84"/>
      <c r="BH482" s="84"/>
      <c r="BI482" s="84"/>
      <c r="BJ482" s="84"/>
      <c r="BK482" s="84"/>
      <c r="BL482" s="84"/>
      <c r="BM482" s="84"/>
      <c r="BN482" s="84"/>
      <c r="BO482" s="84"/>
      <c r="BP482" s="84"/>
      <c r="BQ482" s="84"/>
      <c r="BR482" s="84"/>
      <c r="BS482" s="84"/>
      <c r="BT482" s="84"/>
      <c r="BU482" s="84"/>
      <c r="BV482" s="84"/>
      <c r="BW482" s="84"/>
      <c r="BX482" s="84"/>
      <c r="BY482" s="84"/>
      <c r="BZ482" s="84"/>
      <c r="CA482" s="84"/>
      <c r="CB482" s="84"/>
      <c r="CC482" s="84"/>
      <c r="CD482" s="84"/>
      <c r="CE482" s="84"/>
      <c r="CF482" s="84"/>
      <c r="CG482" s="84"/>
      <c r="CH482" s="84"/>
      <c r="CI482" s="84"/>
      <c r="CJ482" s="84"/>
      <c r="CK482" s="84"/>
      <c r="CL482" s="84"/>
      <c r="CM482" s="84"/>
      <c r="CN482" s="84"/>
      <c r="CO482" s="84"/>
      <c r="CP482" s="84"/>
      <c r="CQ482" s="84"/>
      <c r="CR482" s="84"/>
      <c r="CS482" s="84"/>
      <c r="CT482" s="84"/>
      <c r="CU482" s="84"/>
      <c r="CV482" s="84"/>
      <c r="CW482" s="84"/>
      <c r="CX482" s="84"/>
      <c r="CY482" s="84"/>
      <c r="CZ482" s="84"/>
      <c r="DA482" s="84"/>
      <c r="DB482" s="84"/>
      <c r="DC482" s="84"/>
      <c r="DD482" s="84"/>
      <c r="DE482" s="84"/>
      <c r="DF482" s="84"/>
      <c r="DG482" s="84"/>
      <c r="DH482" s="84"/>
      <c r="DI482" s="84"/>
      <c r="DJ482" s="84"/>
      <c r="DK482" s="84"/>
      <c r="DL482" s="84"/>
      <c r="DM482" s="84"/>
      <c r="DN482" s="84"/>
      <c r="DO482" s="84"/>
      <c r="DP482" s="84"/>
      <c r="DQ482" s="84"/>
      <c r="DR482" s="84"/>
      <c r="DS482" s="84"/>
      <c r="DT482" s="84"/>
      <c r="DU482" s="84"/>
      <c r="DV482" s="84"/>
      <c r="DW482" s="84"/>
      <c r="DX482" s="84"/>
      <c r="DY482" s="84"/>
      <c r="DZ482" s="84"/>
      <c r="EA482" s="84"/>
      <c r="EB482" s="84"/>
      <c r="EC482" s="84"/>
      <c r="ED482" s="84"/>
      <c r="EE482" s="84"/>
      <c r="EF482" s="84"/>
      <c r="EG482" s="84"/>
      <c r="EH482" s="84"/>
      <c r="EI482" s="84"/>
      <c r="EJ482" s="84"/>
      <c r="EK482" s="84"/>
      <c r="EL482" s="84"/>
      <c r="EM482" s="84"/>
      <c r="EN482" s="84"/>
      <c r="EO482" s="84"/>
      <c r="EP482" s="84"/>
      <c r="EQ482" s="84"/>
      <c r="ER482" s="84"/>
      <c r="ES482" s="84"/>
      <c r="ET482" s="84"/>
      <c r="EU482" s="84"/>
      <c r="EV482" s="84"/>
      <c r="EW482" s="84"/>
      <c r="EX482" s="84"/>
      <c r="EY482" s="84"/>
      <c r="EZ482" s="84"/>
      <c r="FA482" s="84"/>
      <c r="FB482" s="84"/>
      <c r="FC482" s="84"/>
      <c r="FD482" s="84"/>
      <c r="FE482" s="84"/>
      <c r="FF482" s="84"/>
      <c r="FG482" s="84"/>
      <c r="FH482" s="84"/>
      <c r="FI482" s="84"/>
      <c r="FJ482" s="84"/>
      <c r="FK482" s="84"/>
      <c r="FL482" s="84"/>
      <c r="FM482" s="84"/>
      <c r="FN482" s="84"/>
      <c r="FO482" s="84"/>
      <c r="FP482" s="84"/>
      <c r="FQ482" s="84"/>
      <c r="FR482" s="84"/>
      <c r="FS482" s="84"/>
      <c r="FT482" s="84"/>
      <c r="FU482" s="84"/>
      <c r="FV482" s="84"/>
      <c r="FW482" s="84"/>
    </row>
    <row r="483" spans="1:179" ht="30.75" customHeight="1">
      <c r="A483" s="108">
        <f>A482+1</f>
        <v>437</v>
      </c>
      <c r="B483" s="176" t="s">
        <v>2247</v>
      </c>
      <c r="C483" s="110" t="s">
        <v>2248</v>
      </c>
      <c r="D483" s="104">
        <v>974.58</v>
      </c>
      <c r="E483" s="199">
        <f>D483*0.18</f>
        <v>175.42439999999999</v>
      </c>
      <c r="F483" s="200">
        <f>D483+E483</f>
        <v>1150.0044</v>
      </c>
      <c r="G483" s="108" t="s">
        <v>2260</v>
      </c>
      <c r="H483" s="110" t="s">
        <v>2261</v>
      </c>
      <c r="I483" s="106">
        <v>750</v>
      </c>
      <c r="J483" s="155">
        <f>I483*0.2</f>
        <v>150</v>
      </c>
      <c r="K483" s="156">
        <f>I483+J483</f>
        <v>900</v>
      </c>
      <c r="L483" s="129"/>
      <c r="M483" s="129"/>
      <c r="N483" s="130">
        <f>900/1.2</f>
        <v>750</v>
      </c>
      <c r="O483" s="131">
        <f t="shared" si="91"/>
        <v>150</v>
      </c>
      <c r="P483" s="132">
        <f t="shared" si="90"/>
        <v>900</v>
      </c>
      <c r="Q483" s="84"/>
      <c r="R483" s="84"/>
      <c r="S483" s="84"/>
      <c r="T483" s="84"/>
      <c r="U483" s="84"/>
      <c r="V483" s="84"/>
      <c r="W483" s="84"/>
      <c r="X483" s="84"/>
      <c r="Y483" s="84"/>
      <c r="Z483" s="84"/>
      <c r="AA483" s="84"/>
      <c r="AB483" s="84"/>
      <c r="AC483" s="84"/>
      <c r="AD483" s="84"/>
      <c r="AE483" s="84"/>
      <c r="AF483" s="84"/>
      <c r="AG483" s="84"/>
      <c r="AH483" s="84"/>
      <c r="AI483" s="84"/>
      <c r="AJ483" s="84"/>
      <c r="AK483" s="84"/>
      <c r="AL483" s="84"/>
      <c r="AM483" s="84"/>
      <c r="AN483" s="84"/>
      <c r="AO483" s="84"/>
      <c r="AP483" s="84"/>
      <c r="AQ483" s="84"/>
      <c r="AR483" s="84"/>
      <c r="AS483" s="84"/>
      <c r="AT483" s="84"/>
      <c r="AU483" s="84"/>
      <c r="AV483" s="84"/>
      <c r="AW483" s="84"/>
      <c r="AX483" s="84"/>
      <c r="AY483" s="84"/>
      <c r="AZ483" s="84"/>
      <c r="BA483" s="84"/>
      <c r="BB483" s="84"/>
      <c r="BC483" s="84"/>
      <c r="BD483" s="84"/>
      <c r="BE483" s="84"/>
      <c r="BF483" s="84"/>
      <c r="BG483" s="84"/>
      <c r="BH483" s="84"/>
      <c r="BI483" s="84"/>
      <c r="BJ483" s="84"/>
      <c r="BK483" s="84"/>
      <c r="BL483" s="84"/>
      <c r="BM483" s="84"/>
      <c r="BN483" s="84"/>
      <c r="BO483" s="84"/>
      <c r="BP483" s="84"/>
      <c r="BQ483" s="84"/>
      <c r="BR483" s="84"/>
      <c r="BS483" s="84"/>
      <c r="BT483" s="84"/>
      <c r="BU483" s="84"/>
      <c r="BV483" s="84"/>
      <c r="BW483" s="84"/>
      <c r="BX483" s="84"/>
      <c r="BY483" s="84"/>
      <c r="BZ483" s="84"/>
      <c r="CA483" s="84"/>
      <c r="CB483" s="84"/>
      <c r="CC483" s="84"/>
      <c r="CD483" s="84"/>
      <c r="CE483" s="84"/>
      <c r="CF483" s="84"/>
      <c r="CG483" s="84"/>
      <c r="CH483" s="84"/>
      <c r="CI483" s="84"/>
      <c r="CJ483" s="84"/>
      <c r="CK483" s="84"/>
      <c r="CL483" s="84"/>
      <c r="CM483" s="84"/>
      <c r="CN483" s="84"/>
      <c r="CO483" s="84"/>
      <c r="CP483" s="84"/>
      <c r="CQ483" s="84"/>
      <c r="CR483" s="84"/>
      <c r="CS483" s="84"/>
      <c r="CT483" s="84"/>
      <c r="CU483" s="84"/>
      <c r="CV483" s="84"/>
      <c r="CW483" s="84"/>
      <c r="CX483" s="84"/>
      <c r="CY483" s="84"/>
      <c r="CZ483" s="84"/>
      <c r="DA483" s="84"/>
      <c r="DB483" s="84"/>
      <c r="DC483" s="84"/>
      <c r="DD483" s="84"/>
      <c r="DE483" s="84"/>
      <c r="DF483" s="84"/>
      <c r="DG483" s="84"/>
      <c r="DH483" s="84"/>
      <c r="DI483" s="84"/>
      <c r="DJ483" s="84"/>
      <c r="DK483" s="84"/>
      <c r="DL483" s="84"/>
      <c r="DM483" s="84"/>
      <c r="DN483" s="84"/>
      <c r="DO483" s="84"/>
      <c r="DP483" s="84"/>
      <c r="DQ483" s="84"/>
      <c r="DR483" s="84"/>
      <c r="DS483" s="84"/>
      <c r="DT483" s="84"/>
      <c r="DU483" s="84"/>
      <c r="DV483" s="84"/>
      <c r="DW483" s="84"/>
      <c r="DX483" s="84"/>
      <c r="DY483" s="84"/>
      <c r="DZ483" s="84"/>
      <c r="EA483" s="84"/>
      <c r="EB483" s="84"/>
      <c r="EC483" s="84"/>
      <c r="ED483" s="84"/>
      <c r="EE483" s="84"/>
      <c r="EF483" s="84"/>
      <c r="EG483" s="84"/>
      <c r="EH483" s="84"/>
      <c r="EI483" s="84"/>
      <c r="EJ483" s="84"/>
      <c r="EK483" s="84"/>
      <c r="EL483" s="84"/>
      <c r="EM483" s="84"/>
      <c r="EN483" s="84"/>
      <c r="EO483" s="84"/>
      <c r="EP483" s="84"/>
      <c r="EQ483" s="84"/>
      <c r="ER483" s="84"/>
      <c r="ES483" s="84"/>
      <c r="ET483" s="84"/>
      <c r="EU483" s="84"/>
      <c r="EV483" s="84"/>
      <c r="EW483" s="84"/>
      <c r="EX483" s="84"/>
      <c r="EY483" s="84"/>
      <c r="EZ483" s="84"/>
      <c r="FA483" s="84"/>
      <c r="FB483" s="84"/>
      <c r="FC483" s="84"/>
      <c r="FD483" s="84"/>
      <c r="FE483" s="84"/>
      <c r="FF483" s="84"/>
      <c r="FG483" s="84"/>
      <c r="FH483" s="84"/>
      <c r="FI483" s="84"/>
      <c r="FJ483" s="84"/>
      <c r="FK483" s="84"/>
      <c r="FL483" s="84"/>
      <c r="FM483" s="84"/>
      <c r="FN483" s="84"/>
      <c r="FO483" s="84"/>
      <c r="FP483" s="84"/>
      <c r="FQ483" s="84"/>
      <c r="FR483" s="84"/>
      <c r="FS483" s="84"/>
      <c r="FT483" s="84"/>
      <c r="FU483" s="84"/>
      <c r="FV483" s="84"/>
      <c r="FW483" s="84"/>
    </row>
    <row r="484" spans="1:179" ht="30" customHeight="1">
      <c r="A484" s="108">
        <f t="shared" ref="A484:A487" si="92">A483+1</f>
        <v>438</v>
      </c>
      <c r="B484" s="176" t="s">
        <v>2251</v>
      </c>
      <c r="C484" s="110" t="s">
        <v>2252</v>
      </c>
      <c r="D484" s="104">
        <v>1144.07</v>
      </c>
      <c r="E484" s="199">
        <f>D484*0.18</f>
        <v>205.93260000000001</v>
      </c>
      <c r="F484" s="200">
        <f>D484+E484</f>
        <v>1350.0026</v>
      </c>
      <c r="G484" s="108" t="s">
        <v>2265</v>
      </c>
      <c r="H484" s="110" t="s">
        <v>2266</v>
      </c>
      <c r="I484" s="106">
        <v>833.33</v>
      </c>
      <c r="J484" s="155">
        <f>I484*0.2</f>
        <v>166.666</v>
      </c>
      <c r="K484" s="156">
        <f>I484+J484</f>
        <v>999.99599999999998</v>
      </c>
      <c r="L484" s="129"/>
      <c r="M484" s="129"/>
      <c r="N484" s="130">
        <f>1000/1.2</f>
        <v>833.33333333333303</v>
      </c>
      <c r="O484" s="131">
        <f t="shared" si="91"/>
        <v>166.666666666667</v>
      </c>
      <c r="P484" s="132">
        <f t="shared" si="90"/>
        <v>1000</v>
      </c>
      <c r="Q484" s="84"/>
      <c r="R484" s="84"/>
      <c r="S484" s="84"/>
      <c r="T484" s="84"/>
      <c r="U484" s="84"/>
      <c r="V484" s="84"/>
      <c r="W484" s="84"/>
      <c r="X484" s="84"/>
      <c r="Y484" s="84"/>
      <c r="Z484" s="84"/>
      <c r="AA484" s="84"/>
      <c r="AB484" s="84"/>
      <c r="AC484" s="84"/>
      <c r="AD484" s="84"/>
      <c r="AE484" s="84"/>
      <c r="AF484" s="84"/>
      <c r="AG484" s="84"/>
      <c r="AH484" s="84"/>
      <c r="AI484" s="84"/>
      <c r="AJ484" s="84"/>
      <c r="AK484" s="84"/>
      <c r="AL484" s="84"/>
      <c r="AM484" s="84"/>
      <c r="AN484" s="84"/>
      <c r="AO484" s="84"/>
      <c r="AP484" s="84"/>
      <c r="AQ484" s="84"/>
      <c r="AR484" s="84"/>
      <c r="AS484" s="84"/>
      <c r="AT484" s="84"/>
      <c r="AU484" s="84"/>
      <c r="AV484" s="84"/>
      <c r="AW484" s="84"/>
      <c r="AX484" s="84"/>
      <c r="AY484" s="84"/>
      <c r="AZ484" s="84"/>
      <c r="BA484" s="84"/>
      <c r="BB484" s="84"/>
      <c r="BC484" s="84"/>
      <c r="BD484" s="84"/>
      <c r="BE484" s="84"/>
      <c r="BF484" s="84"/>
      <c r="BG484" s="84"/>
      <c r="BH484" s="84"/>
      <c r="BI484" s="84"/>
      <c r="BJ484" s="84"/>
      <c r="BK484" s="84"/>
      <c r="BL484" s="84"/>
      <c r="BM484" s="84"/>
      <c r="BN484" s="84"/>
      <c r="BO484" s="84"/>
      <c r="BP484" s="84"/>
      <c r="BQ484" s="84"/>
      <c r="BR484" s="84"/>
      <c r="BS484" s="84"/>
      <c r="BT484" s="84"/>
      <c r="BU484" s="84"/>
      <c r="BV484" s="84"/>
      <c r="BW484" s="84"/>
      <c r="BX484" s="84"/>
      <c r="BY484" s="84"/>
      <c r="BZ484" s="84"/>
      <c r="CA484" s="84"/>
      <c r="CB484" s="84"/>
      <c r="CC484" s="84"/>
      <c r="CD484" s="84"/>
      <c r="CE484" s="84"/>
      <c r="CF484" s="84"/>
      <c r="CG484" s="84"/>
      <c r="CH484" s="84"/>
      <c r="CI484" s="84"/>
      <c r="CJ484" s="84"/>
      <c r="CK484" s="84"/>
      <c r="CL484" s="84"/>
      <c r="CM484" s="84"/>
      <c r="CN484" s="84"/>
      <c r="CO484" s="84"/>
      <c r="CP484" s="84"/>
      <c r="CQ484" s="84"/>
      <c r="CR484" s="84"/>
      <c r="CS484" s="84"/>
      <c r="CT484" s="84"/>
      <c r="CU484" s="84"/>
      <c r="CV484" s="84"/>
      <c r="CW484" s="84"/>
      <c r="CX484" s="84"/>
      <c r="CY484" s="84"/>
      <c r="CZ484" s="84"/>
      <c r="DA484" s="84"/>
      <c r="DB484" s="84"/>
      <c r="DC484" s="84"/>
      <c r="DD484" s="84"/>
      <c r="DE484" s="84"/>
      <c r="DF484" s="84"/>
      <c r="DG484" s="84"/>
      <c r="DH484" s="84"/>
      <c r="DI484" s="84"/>
      <c r="DJ484" s="84"/>
      <c r="DK484" s="84"/>
      <c r="DL484" s="84"/>
      <c r="DM484" s="84"/>
      <c r="DN484" s="84"/>
      <c r="DO484" s="84"/>
      <c r="DP484" s="84"/>
      <c r="DQ484" s="84"/>
      <c r="DR484" s="84"/>
      <c r="DS484" s="84"/>
      <c r="DT484" s="84"/>
      <c r="DU484" s="84"/>
      <c r="DV484" s="84"/>
      <c r="DW484" s="84"/>
      <c r="DX484" s="84"/>
      <c r="DY484" s="84"/>
      <c r="DZ484" s="84"/>
      <c r="EA484" s="84"/>
      <c r="EB484" s="84"/>
      <c r="EC484" s="84"/>
      <c r="ED484" s="84"/>
      <c r="EE484" s="84"/>
      <c r="EF484" s="84"/>
      <c r="EG484" s="84"/>
      <c r="EH484" s="84"/>
      <c r="EI484" s="84"/>
      <c r="EJ484" s="84"/>
      <c r="EK484" s="84"/>
      <c r="EL484" s="84"/>
      <c r="EM484" s="84"/>
      <c r="EN484" s="84"/>
      <c r="EO484" s="84"/>
      <c r="EP484" s="84"/>
      <c r="EQ484" s="84"/>
      <c r="ER484" s="84"/>
      <c r="ES484" s="84"/>
      <c r="ET484" s="84"/>
      <c r="EU484" s="84"/>
      <c r="EV484" s="84"/>
      <c r="EW484" s="84"/>
      <c r="EX484" s="84"/>
      <c r="EY484" s="84"/>
      <c r="EZ484" s="84"/>
      <c r="FA484" s="84"/>
      <c r="FB484" s="84"/>
      <c r="FC484" s="84"/>
      <c r="FD484" s="84"/>
      <c r="FE484" s="84"/>
      <c r="FF484" s="84"/>
      <c r="FG484" s="84"/>
      <c r="FH484" s="84"/>
      <c r="FI484" s="84"/>
      <c r="FJ484" s="84"/>
      <c r="FK484" s="84"/>
      <c r="FL484" s="84"/>
      <c r="FM484" s="84"/>
      <c r="FN484" s="84"/>
      <c r="FO484" s="84"/>
      <c r="FP484" s="84"/>
      <c r="FQ484" s="84"/>
      <c r="FR484" s="84"/>
      <c r="FS484" s="84"/>
      <c r="FT484" s="84"/>
      <c r="FU484" s="84"/>
      <c r="FV484" s="84"/>
      <c r="FW484" s="84"/>
    </row>
    <row r="485" spans="1:179" ht="17.45" customHeight="1">
      <c r="A485" s="108">
        <f t="shared" si="92"/>
        <v>439</v>
      </c>
      <c r="B485" s="109"/>
      <c r="C485" s="103" t="s">
        <v>2255</v>
      </c>
      <c r="D485" s="104"/>
      <c r="E485" s="105"/>
      <c r="F485" s="105"/>
      <c r="G485" s="108" t="s">
        <v>2269</v>
      </c>
      <c r="H485" s="110" t="s">
        <v>2270</v>
      </c>
      <c r="I485" s="106">
        <v>1000</v>
      </c>
      <c r="J485" s="155">
        <f>I485*0.2</f>
        <v>200</v>
      </c>
      <c r="K485" s="156">
        <f>I485+J485</f>
        <v>1200</v>
      </c>
      <c r="L485" s="129"/>
      <c r="M485" s="129"/>
      <c r="N485" s="130">
        <f>1200/1.2</f>
        <v>1000</v>
      </c>
      <c r="O485" s="131">
        <f t="shared" si="91"/>
        <v>200</v>
      </c>
      <c r="P485" s="132">
        <f t="shared" si="90"/>
        <v>1200</v>
      </c>
      <c r="Q485" s="84"/>
      <c r="R485" s="84"/>
      <c r="S485" s="84"/>
      <c r="T485" s="84"/>
      <c r="U485" s="84"/>
      <c r="V485" s="84"/>
      <c r="W485" s="84"/>
      <c r="X485" s="84"/>
      <c r="Y485" s="84"/>
      <c r="Z485" s="84"/>
      <c r="AA485" s="84"/>
      <c r="AB485" s="84"/>
      <c r="AC485" s="84"/>
      <c r="AD485" s="84"/>
      <c r="AE485" s="84"/>
      <c r="AF485" s="84"/>
      <c r="AG485" s="84"/>
      <c r="AH485" s="84"/>
      <c r="AI485" s="84"/>
      <c r="AJ485" s="84"/>
      <c r="AK485" s="84"/>
      <c r="AL485" s="84"/>
      <c r="AM485" s="84"/>
      <c r="AN485" s="84"/>
      <c r="AO485" s="84"/>
      <c r="AP485" s="84"/>
      <c r="AQ485" s="84"/>
      <c r="AR485" s="84"/>
      <c r="AS485" s="84"/>
      <c r="AT485" s="84"/>
      <c r="AU485" s="84"/>
      <c r="AV485" s="84"/>
      <c r="AW485" s="84"/>
      <c r="AX485" s="84"/>
      <c r="AY485" s="84"/>
      <c r="AZ485" s="84"/>
      <c r="BA485" s="84"/>
      <c r="BB485" s="84"/>
      <c r="BC485" s="84"/>
      <c r="BD485" s="84"/>
      <c r="BE485" s="84"/>
      <c r="BF485" s="84"/>
      <c r="BG485" s="84"/>
      <c r="BH485" s="84"/>
      <c r="BI485" s="84"/>
      <c r="BJ485" s="84"/>
      <c r="BK485" s="84"/>
      <c r="BL485" s="84"/>
      <c r="BM485" s="84"/>
      <c r="BN485" s="84"/>
      <c r="BO485" s="84"/>
      <c r="BP485" s="84"/>
      <c r="BQ485" s="84"/>
      <c r="BR485" s="84"/>
      <c r="BS485" s="84"/>
      <c r="BT485" s="84"/>
      <c r="BU485" s="84"/>
      <c r="BV485" s="84"/>
      <c r="BW485" s="84"/>
      <c r="BX485" s="84"/>
      <c r="BY485" s="84"/>
      <c r="BZ485" s="84"/>
      <c r="CA485" s="84"/>
      <c r="CB485" s="84"/>
      <c r="CC485" s="84"/>
      <c r="CD485" s="84"/>
      <c r="CE485" s="84"/>
      <c r="CF485" s="84"/>
      <c r="CG485" s="84"/>
      <c r="CH485" s="84"/>
      <c r="CI485" s="84"/>
      <c r="CJ485" s="84"/>
      <c r="CK485" s="84"/>
      <c r="CL485" s="84"/>
      <c r="CM485" s="84"/>
      <c r="CN485" s="84"/>
      <c r="CO485" s="84"/>
      <c r="CP485" s="84"/>
      <c r="CQ485" s="84"/>
      <c r="CR485" s="84"/>
      <c r="CS485" s="84"/>
      <c r="CT485" s="84"/>
      <c r="CU485" s="84"/>
      <c r="CV485" s="84"/>
      <c r="CW485" s="84"/>
      <c r="CX485" s="84"/>
      <c r="CY485" s="84"/>
      <c r="CZ485" s="84"/>
      <c r="DA485" s="84"/>
      <c r="DB485" s="84"/>
      <c r="DC485" s="84"/>
      <c r="DD485" s="84"/>
      <c r="DE485" s="84"/>
      <c r="DF485" s="84"/>
      <c r="DG485" s="84"/>
      <c r="DH485" s="84"/>
      <c r="DI485" s="84"/>
      <c r="DJ485" s="84"/>
      <c r="DK485" s="84"/>
      <c r="DL485" s="84"/>
      <c r="DM485" s="84"/>
      <c r="DN485" s="84"/>
      <c r="DO485" s="84"/>
      <c r="DP485" s="84"/>
      <c r="DQ485" s="84"/>
      <c r="DR485" s="84"/>
      <c r="DS485" s="84"/>
      <c r="DT485" s="84"/>
      <c r="DU485" s="84"/>
      <c r="DV485" s="84"/>
      <c r="DW485" s="84"/>
      <c r="DX485" s="84"/>
      <c r="DY485" s="84"/>
      <c r="DZ485" s="84"/>
      <c r="EA485" s="84"/>
      <c r="EB485" s="84"/>
      <c r="EC485" s="84"/>
      <c r="ED485" s="84"/>
      <c r="EE485" s="84"/>
      <c r="EF485" s="84"/>
      <c r="EG485" s="84"/>
      <c r="EH485" s="84"/>
      <c r="EI485" s="84"/>
      <c r="EJ485" s="84"/>
      <c r="EK485" s="84"/>
      <c r="EL485" s="84"/>
      <c r="EM485" s="84"/>
      <c r="EN485" s="84"/>
      <c r="EO485" s="84"/>
      <c r="EP485" s="84"/>
      <c r="EQ485" s="84"/>
      <c r="ER485" s="84"/>
      <c r="ES485" s="84"/>
      <c r="ET485" s="84"/>
      <c r="EU485" s="84"/>
      <c r="EV485" s="84"/>
      <c r="EW485" s="84"/>
      <c r="EX485" s="84"/>
      <c r="EY485" s="84"/>
      <c r="EZ485" s="84"/>
      <c r="FA485" s="84"/>
      <c r="FB485" s="84"/>
      <c r="FC485" s="84"/>
      <c r="FD485" s="84"/>
      <c r="FE485" s="84"/>
      <c r="FF485" s="84"/>
      <c r="FG485" s="84"/>
      <c r="FH485" s="84"/>
      <c r="FI485" s="84"/>
      <c r="FJ485" s="84"/>
      <c r="FK485" s="84"/>
      <c r="FL485" s="84"/>
      <c r="FM485" s="84"/>
      <c r="FN485" s="84"/>
      <c r="FO485" s="84"/>
      <c r="FP485" s="84"/>
      <c r="FQ485" s="84"/>
      <c r="FR485" s="84"/>
      <c r="FS485" s="84"/>
      <c r="FT485" s="84"/>
      <c r="FU485" s="84"/>
      <c r="FV485" s="84"/>
      <c r="FW485" s="84"/>
    </row>
    <row r="486" spans="1:179" ht="16.149999999999999" customHeight="1">
      <c r="A486" s="108">
        <f t="shared" si="92"/>
        <v>440</v>
      </c>
      <c r="B486" s="109" t="s">
        <v>531</v>
      </c>
      <c r="C486" s="110" t="s">
        <v>2257</v>
      </c>
      <c r="D486" s="104">
        <f>3650-650</f>
        <v>3000</v>
      </c>
      <c r="E486" s="105">
        <v>0</v>
      </c>
      <c r="F486" s="105">
        <f>D486</f>
        <v>3000</v>
      </c>
      <c r="G486" s="108" t="s">
        <v>2273</v>
      </c>
      <c r="H486" s="110" t="s">
        <v>2274</v>
      </c>
      <c r="I486" s="106">
        <v>1166.67</v>
      </c>
      <c r="J486" s="155">
        <f>I486*0.2</f>
        <v>233.334</v>
      </c>
      <c r="K486" s="156">
        <f>I486+J486</f>
        <v>1400.0039999999999</v>
      </c>
      <c r="L486" s="129"/>
      <c r="M486" s="129"/>
      <c r="N486" s="130">
        <f>1400/1.2</f>
        <v>1166.6666666666699</v>
      </c>
      <c r="O486" s="131">
        <f t="shared" si="91"/>
        <v>233.333333333333</v>
      </c>
      <c r="P486" s="132">
        <f t="shared" si="90"/>
        <v>1400</v>
      </c>
      <c r="Q486" s="84"/>
      <c r="R486" s="84"/>
      <c r="S486" s="84"/>
      <c r="T486" s="84"/>
      <c r="U486" s="84"/>
      <c r="V486" s="84"/>
      <c r="W486" s="84"/>
      <c r="X486" s="84"/>
      <c r="Y486" s="84"/>
      <c r="Z486" s="84"/>
      <c r="AA486" s="84"/>
      <c r="AB486" s="84"/>
      <c r="AC486" s="84"/>
      <c r="AD486" s="84"/>
      <c r="AE486" s="84"/>
      <c r="AF486" s="84"/>
      <c r="AG486" s="84"/>
      <c r="AH486" s="84"/>
      <c r="AI486" s="84"/>
      <c r="AJ486" s="84"/>
      <c r="AK486" s="84"/>
      <c r="AL486" s="84"/>
      <c r="AM486" s="84"/>
      <c r="AN486" s="84"/>
      <c r="AO486" s="84"/>
      <c r="AP486" s="84"/>
      <c r="AQ486" s="84"/>
      <c r="AR486" s="84"/>
      <c r="AS486" s="84"/>
      <c r="AT486" s="84"/>
      <c r="AU486" s="84"/>
      <c r="AV486" s="84"/>
      <c r="AW486" s="84"/>
      <c r="AX486" s="84"/>
      <c r="AY486" s="84"/>
      <c r="AZ486" s="84"/>
      <c r="BA486" s="84"/>
      <c r="BB486" s="84"/>
      <c r="BC486" s="84"/>
      <c r="BD486" s="84"/>
      <c r="BE486" s="84"/>
      <c r="BF486" s="84"/>
      <c r="BG486" s="84"/>
      <c r="BH486" s="84"/>
      <c r="BI486" s="84"/>
      <c r="BJ486" s="84"/>
      <c r="BK486" s="84"/>
      <c r="BL486" s="84"/>
      <c r="BM486" s="84"/>
      <c r="BN486" s="84"/>
      <c r="BO486" s="84"/>
      <c r="BP486" s="84"/>
      <c r="BQ486" s="84"/>
      <c r="BR486" s="84"/>
      <c r="BS486" s="84"/>
      <c r="BT486" s="84"/>
      <c r="BU486" s="84"/>
      <c r="BV486" s="84"/>
      <c r="BW486" s="84"/>
      <c r="BX486" s="84"/>
      <c r="BY486" s="84"/>
      <c r="BZ486" s="84"/>
      <c r="CA486" s="84"/>
      <c r="CB486" s="84"/>
      <c r="CC486" s="84"/>
      <c r="CD486" s="84"/>
      <c r="CE486" s="84"/>
      <c r="CF486" s="84"/>
      <c r="CG486" s="84"/>
      <c r="CH486" s="84"/>
      <c r="CI486" s="84"/>
      <c r="CJ486" s="84"/>
      <c r="CK486" s="84"/>
      <c r="CL486" s="84"/>
      <c r="CM486" s="84"/>
      <c r="CN486" s="84"/>
      <c r="CO486" s="84"/>
      <c r="CP486" s="84"/>
      <c r="CQ486" s="84"/>
      <c r="CR486" s="84"/>
      <c r="CS486" s="84"/>
      <c r="CT486" s="84"/>
      <c r="CU486" s="84"/>
      <c r="CV486" s="84"/>
      <c r="CW486" s="84"/>
      <c r="CX486" s="84"/>
      <c r="CY486" s="84"/>
      <c r="CZ486" s="84"/>
      <c r="DA486" s="84"/>
      <c r="DB486" s="84"/>
      <c r="DC486" s="84"/>
      <c r="DD486" s="84"/>
      <c r="DE486" s="84"/>
      <c r="DF486" s="84"/>
      <c r="DG486" s="84"/>
      <c r="DH486" s="84"/>
      <c r="DI486" s="84"/>
      <c r="DJ486" s="84"/>
      <c r="DK486" s="84"/>
      <c r="DL486" s="84"/>
      <c r="DM486" s="84"/>
      <c r="DN486" s="84"/>
      <c r="DO486" s="84"/>
      <c r="DP486" s="84"/>
      <c r="DQ486" s="84"/>
      <c r="DR486" s="84"/>
      <c r="DS486" s="84"/>
      <c r="DT486" s="84"/>
      <c r="DU486" s="84"/>
      <c r="DV486" s="84"/>
      <c r="DW486" s="84"/>
      <c r="DX486" s="84"/>
      <c r="DY486" s="84"/>
      <c r="DZ486" s="84"/>
      <c r="EA486" s="84"/>
      <c r="EB486" s="84"/>
      <c r="EC486" s="84"/>
      <c r="ED486" s="84"/>
      <c r="EE486" s="84"/>
      <c r="EF486" s="84"/>
      <c r="EG486" s="84"/>
      <c r="EH486" s="84"/>
      <c r="EI486" s="84"/>
      <c r="EJ486" s="84"/>
      <c r="EK486" s="84"/>
      <c r="EL486" s="84"/>
      <c r="EM486" s="84"/>
      <c r="EN486" s="84"/>
      <c r="EO486" s="84"/>
      <c r="EP486" s="84"/>
      <c r="EQ486" s="84"/>
      <c r="ER486" s="84"/>
      <c r="ES486" s="84"/>
      <c r="ET486" s="84"/>
      <c r="EU486" s="84"/>
      <c r="EV486" s="84"/>
      <c r="EW486" s="84"/>
      <c r="EX486" s="84"/>
      <c r="EY486" s="84"/>
      <c r="EZ486" s="84"/>
      <c r="FA486" s="84"/>
      <c r="FB486" s="84"/>
      <c r="FC486" s="84"/>
      <c r="FD486" s="84"/>
      <c r="FE486" s="84"/>
      <c r="FF486" s="84"/>
      <c r="FG486" s="84"/>
      <c r="FH486" s="84"/>
      <c r="FI486" s="84"/>
      <c r="FJ486" s="84"/>
      <c r="FK486" s="84"/>
      <c r="FL486" s="84"/>
      <c r="FM486" s="84"/>
      <c r="FN486" s="84"/>
      <c r="FO486" s="84"/>
      <c r="FP486" s="84"/>
      <c r="FQ486" s="84"/>
      <c r="FR486" s="84"/>
      <c r="FS486" s="84"/>
      <c r="FT486" s="84"/>
      <c r="FU486" s="84"/>
      <c r="FV486" s="84"/>
      <c r="FW486" s="84"/>
    </row>
    <row r="487" spans="1:179" ht="31.5" customHeight="1">
      <c r="A487" s="108">
        <f t="shared" si="92"/>
        <v>441</v>
      </c>
      <c r="B487" s="109"/>
      <c r="C487" s="110"/>
      <c r="D487" s="104"/>
      <c r="E487" s="105"/>
      <c r="F487" s="105"/>
      <c r="G487" s="108" t="s">
        <v>3135</v>
      </c>
      <c r="H487" s="110" t="s">
        <v>2277</v>
      </c>
      <c r="I487" s="106"/>
      <c r="J487" s="155"/>
      <c r="K487" s="156"/>
      <c r="L487" s="129"/>
      <c r="M487" s="129"/>
      <c r="N487" s="130">
        <f>600/1.2</f>
        <v>500</v>
      </c>
      <c r="O487" s="131">
        <f t="shared" si="91"/>
        <v>100</v>
      </c>
      <c r="P487" s="132">
        <f t="shared" si="90"/>
        <v>600</v>
      </c>
      <c r="Q487" s="84"/>
      <c r="R487" s="84"/>
      <c r="S487" s="84"/>
      <c r="T487" s="84"/>
      <c r="U487" s="84"/>
      <c r="V487" s="84"/>
      <c r="W487" s="84"/>
      <c r="X487" s="84"/>
      <c r="Y487" s="84"/>
      <c r="Z487" s="84"/>
      <c r="AA487" s="84"/>
      <c r="AB487" s="84"/>
      <c r="AC487" s="84"/>
      <c r="AD487" s="84"/>
      <c r="AE487" s="84"/>
      <c r="AF487" s="84"/>
      <c r="AG487" s="84"/>
      <c r="AH487" s="84"/>
      <c r="AI487" s="84"/>
      <c r="AJ487" s="84"/>
      <c r="AK487" s="84"/>
      <c r="AL487" s="84"/>
      <c r="AM487" s="84"/>
      <c r="AN487" s="84"/>
      <c r="AO487" s="84"/>
      <c r="AP487" s="84"/>
      <c r="AQ487" s="84"/>
      <c r="AR487" s="84"/>
      <c r="AS487" s="84"/>
      <c r="AT487" s="84"/>
      <c r="AU487" s="84"/>
      <c r="AV487" s="84"/>
      <c r="AW487" s="84"/>
      <c r="AX487" s="84"/>
      <c r="AY487" s="84"/>
      <c r="AZ487" s="84"/>
      <c r="BA487" s="84"/>
      <c r="BB487" s="84"/>
      <c r="BC487" s="84"/>
      <c r="BD487" s="84"/>
      <c r="BE487" s="84"/>
      <c r="BF487" s="84"/>
      <c r="BG487" s="84"/>
      <c r="BH487" s="84"/>
      <c r="BI487" s="84"/>
      <c r="BJ487" s="84"/>
      <c r="BK487" s="84"/>
      <c r="BL487" s="84"/>
      <c r="BM487" s="84"/>
      <c r="BN487" s="84"/>
      <c r="BO487" s="84"/>
      <c r="BP487" s="84"/>
      <c r="BQ487" s="84"/>
      <c r="BR487" s="84"/>
      <c r="BS487" s="84"/>
      <c r="BT487" s="84"/>
      <c r="BU487" s="84"/>
      <c r="BV487" s="84"/>
      <c r="BW487" s="84"/>
      <c r="BX487" s="84"/>
      <c r="BY487" s="84"/>
      <c r="BZ487" s="84"/>
      <c r="CA487" s="84"/>
      <c r="CB487" s="84"/>
      <c r="CC487" s="84"/>
      <c r="CD487" s="84"/>
      <c r="CE487" s="84"/>
      <c r="CF487" s="84"/>
      <c r="CG487" s="84"/>
      <c r="CH487" s="84"/>
      <c r="CI487" s="84"/>
      <c r="CJ487" s="84"/>
      <c r="CK487" s="84"/>
      <c r="CL487" s="84"/>
      <c r="CM487" s="84"/>
      <c r="CN487" s="84"/>
      <c r="CO487" s="84"/>
      <c r="CP487" s="84"/>
      <c r="CQ487" s="84"/>
      <c r="CR487" s="84"/>
      <c r="CS487" s="84"/>
      <c r="CT487" s="84"/>
      <c r="CU487" s="84"/>
      <c r="CV487" s="84"/>
      <c r="CW487" s="84"/>
      <c r="CX487" s="84"/>
      <c r="CY487" s="84"/>
      <c r="CZ487" s="84"/>
      <c r="DA487" s="84"/>
      <c r="DB487" s="84"/>
      <c r="DC487" s="84"/>
      <c r="DD487" s="84"/>
      <c r="DE487" s="84"/>
      <c r="DF487" s="84"/>
      <c r="DG487" s="84"/>
      <c r="DH487" s="84"/>
      <c r="DI487" s="84"/>
      <c r="DJ487" s="84"/>
      <c r="DK487" s="84"/>
      <c r="DL487" s="84"/>
      <c r="DM487" s="84"/>
      <c r="DN487" s="84"/>
      <c r="DO487" s="84"/>
      <c r="DP487" s="84"/>
      <c r="DQ487" s="84"/>
      <c r="DR487" s="84"/>
      <c r="DS487" s="84"/>
      <c r="DT487" s="84"/>
      <c r="DU487" s="84"/>
      <c r="DV487" s="84"/>
      <c r="DW487" s="84"/>
      <c r="DX487" s="84"/>
      <c r="DY487" s="84"/>
      <c r="DZ487" s="84"/>
      <c r="EA487" s="84"/>
      <c r="EB487" s="84"/>
      <c r="EC487" s="84"/>
      <c r="ED487" s="84"/>
      <c r="EE487" s="84"/>
      <c r="EF487" s="84"/>
      <c r="EG487" s="84"/>
      <c r="EH487" s="84"/>
      <c r="EI487" s="84"/>
      <c r="EJ487" s="84"/>
      <c r="EK487" s="84"/>
      <c r="EL487" s="84"/>
      <c r="EM487" s="84"/>
      <c r="EN487" s="84"/>
      <c r="EO487" s="84"/>
      <c r="EP487" s="84"/>
      <c r="EQ487" s="84"/>
      <c r="ER487" s="84"/>
      <c r="ES487" s="84"/>
      <c r="ET487" s="84"/>
      <c r="EU487" s="84"/>
      <c r="EV487" s="84"/>
      <c r="EW487" s="84"/>
      <c r="EX487" s="84"/>
      <c r="EY487" s="84"/>
      <c r="EZ487" s="84"/>
      <c r="FA487" s="84"/>
      <c r="FB487" s="84"/>
      <c r="FC487" s="84"/>
      <c r="FD487" s="84"/>
      <c r="FE487" s="84"/>
      <c r="FF487" s="84"/>
      <c r="FG487" s="84"/>
      <c r="FH487" s="84"/>
      <c r="FI487" s="84"/>
      <c r="FJ487" s="84"/>
      <c r="FK487" s="84"/>
      <c r="FL487" s="84"/>
      <c r="FM487" s="84"/>
      <c r="FN487" s="84"/>
      <c r="FO487" s="84"/>
      <c r="FP487" s="84"/>
      <c r="FQ487" s="84"/>
      <c r="FR487" s="84"/>
      <c r="FS487" s="84"/>
      <c r="FT487" s="84"/>
      <c r="FU487" s="84"/>
      <c r="FV487" s="84"/>
      <c r="FW487" s="84"/>
    </row>
    <row r="488" spans="1:179" s="7" customFormat="1" ht="18" customHeight="1">
      <c r="A488" s="159"/>
      <c r="B488" s="109" t="s">
        <v>2263</v>
      </c>
      <c r="C488" s="110" t="s">
        <v>2264</v>
      </c>
      <c r="D488" s="104">
        <v>550.85</v>
      </c>
      <c r="E488" s="199">
        <f>D488*0.18</f>
        <v>99.153000000000006</v>
      </c>
      <c r="F488" s="200">
        <f>D488+E488</f>
        <v>650.00300000000004</v>
      </c>
      <c r="G488" s="108"/>
      <c r="H488" s="107" t="s">
        <v>2255</v>
      </c>
      <c r="I488" s="106"/>
      <c r="J488" s="106"/>
      <c r="K488" s="106"/>
      <c r="L488" s="129"/>
      <c r="M488" s="129"/>
      <c r="N488" s="130"/>
      <c r="O488" s="131"/>
      <c r="P488" s="132"/>
      <c r="Q488" s="84"/>
      <c r="R488" s="84"/>
      <c r="S488" s="84"/>
      <c r="T488" s="84"/>
      <c r="U488" s="84"/>
      <c r="V488" s="84"/>
      <c r="W488" s="84"/>
      <c r="X488" s="84"/>
      <c r="Y488" s="84"/>
      <c r="Z488" s="84"/>
      <c r="AA488" s="84"/>
      <c r="AB488" s="84"/>
      <c r="AC488" s="84"/>
      <c r="AD488" s="84"/>
      <c r="AE488" s="84"/>
      <c r="AF488" s="84"/>
      <c r="AG488" s="84"/>
      <c r="AH488" s="84"/>
      <c r="AI488" s="84"/>
      <c r="AJ488" s="84"/>
      <c r="AK488" s="84"/>
      <c r="AL488" s="84"/>
      <c r="AM488" s="84"/>
      <c r="AN488" s="84"/>
      <c r="AO488" s="84"/>
      <c r="AP488" s="84"/>
      <c r="AQ488" s="84"/>
      <c r="AR488" s="84"/>
      <c r="AS488" s="84"/>
      <c r="AT488" s="84"/>
      <c r="AU488" s="84"/>
      <c r="AV488" s="84"/>
      <c r="AW488" s="84"/>
      <c r="AX488" s="84"/>
      <c r="AY488" s="84"/>
      <c r="AZ488" s="84"/>
      <c r="BA488" s="84"/>
      <c r="BB488" s="84"/>
      <c r="BC488" s="84"/>
      <c r="BD488" s="84"/>
      <c r="BE488" s="84"/>
      <c r="BF488" s="84"/>
      <c r="BG488" s="84"/>
      <c r="BH488" s="84"/>
      <c r="BI488" s="84"/>
      <c r="BJ488" s="84"/>
      <c r="BK488" s="84"/>
      <c r="BL488" s="84"/>
      <c r="BM488" s="84"/>
      <c r="BN488" s="84"/>
      <c r="BO488" s="84"/>
      <c r="BP488" s="84"/>
      <c r="BQ488" s="84"/>
      <c r="BR488" s="84"/>
      <c r="BS488" s="84"/>
      <c r="BT488" s="84"/>
      <c r="BU488" s="84"/>
      <c r="BV488" s="84"/>
      <c r="BW488" s="84"/>
      <c r="BX488" s="84"/>
      <c r="BY488" s="84"/>
      <c r="BZ488" s="84"/>
      <c r="CA488" s="84"/>
      <c r="CB488" s="84"/>
      <c r="CC488" s="84"/>
      <c r="CD488" s="84"/>
      <c r="CE488" s="84"/>
      <c r="CF488" s="84"/>
      <c r="CG488" s="84"/>
      <c r="CH488" s="84"/>
      <c r="CI488" s="84"/>
      <c r="CJ488" s="84"/>
      <c r="CK488" s="84"/>
      <c r="CL488" s="84"/>
      <c r="CM488" s="84"/>
      <c r="CN488" s="84"/>
      <c r="CO488" s="84"/>
      <c r="CP488" s="84"/>
      <c r="CQ488" s="84"/>
      <c r="CR488" s="84"/>
      <c r="CS488" s="84"/>
      <c r="CT488" s="84"/>
      <c r="CU488" s="84"/>
      <c r="CV488" s="84"/>
      <c r="CW488" s="84"/>
      <c r="CX488" s="84"/>
      <c r="CY488" s="84"/>
      <c r="CZ488" s="84"/>
      <c r="DA488" s="84"/>
      <c r="DB488" s="84"/>
      <c r="DC488" s="84"/>
      <c r="DD488" s="84"/>
      <c r="DE488" s="84"/>
      <c r="DF488" s="84"/>
      <c r="DG488" s="84"/>
      <c r="DH488" s="84"/>
      <c r="DI488" s="84"/>
      <c r="DJ488" s="84"/>
      <c r="DK488" s="84"/>
      <c r="DL488" s="84"/>
      <c r="DM488" s="84"/>
      <c r="DN488" s="84"/>
      <c r="DO488" s="84"/>
      <c r="DP488" s="84"/>
      <c r="DQ488" s="84"/>
      <c r="DR488" s="84"/>
      <c r="DS488" s="84"/>
      <c r="DT488" s="84"/>
      <c r="DU488" s="84"/>
      <c r="DV488" s="84"/>
      <c r="DW488" s="84"/>
      <c r="DX488" s="84"/>
      <c r="DY488" s="84"/>
      <c r="DZ488" s="84"/>
      <c r="EA488" s="84"/>
      <c r="EB488" s="84"/>
      <c r="EC488" s="84"/>
      <c r="ED488" s="84"/>
      <c r="EE488" s="84"/>
      <c r="EF488" s="84"/>
      <c r="EG488" s="84"/>
      <c r="EH488" s="84"/>
      <c r="EI488" s="84"/>
      <c r="EJ488" s="84"/>
      <c r="EK488" s="84"/>
      <c r="EL488" s="84"/>
      <c r="EM488" s="84"/>
      <c r="EN488" s="84"/>
      <c r="EO488" s="84"/>
      <c r="EP488" s="84"/>
      <c r="EQ488" s="84"/>
      <c r="ER488" s="84"/>
      <c r="ES488" s="84"/>
      <c r="ET488" s="84"/>
      <c r="EU488" s="84"/>
      <c r="EV488" s="84"/>
      <c r="EW488" s="84"/>
      <c r="EX488" s="84"/>
      <c r="EY488" s="84"/>
      <c r="EZ488" s="84"/>
      <c r="FA488" s="84"/>
      <c r="FB488" s="84"/>
      <c r="FC488" s="84"/>
      <c r="FD488" s="84"/>
      <c r="FE488" s="84"/>
      <c r="FF488" s="84"/>
      <c r="FG488" s="84"/>
      <c r="FH488" s="84"/>
      <c r="FI488" s="84"/>
      <c r="FJ488" s="84"/>
      <c r="FK488" s="84"/>
      <c r="FL488" s="84"/>
      <c r="FM488" s="84"/>
      <c r="FN488" s="84"/>
      <c r="FO488" s="84"/>
      <c r="FP488" s="84"/>
      <c r="FQ488" s="84"/>
      <c r="FR488" s="84"/>
      <c r="FS488" s="84"/>
      <c r="FT488" s="84"/>
      <c r="FU488" s="84"/>
      <c r="FV488" s="84"/>
      <c r="FW488" s="84"/>
    </row>
    <row r="489" spans="1:179" s="7" customFormat="1" ht="14.45" customHeight="1">
      <c r="A489" s="159">
        <v>442</v>
      </c>
      <c r="B489" s="140" t="s">
        <v>535</v>
      </c>
      <c r="C489" s="194" t="s">
        <v>2268</v>
      </c>
      <c r="D489" s="104">
        <f>5900-(650*5)</f>
        <v>2650</v>
      </c>
      <c r="E489" s="105">
        <v>0</v>
      </c>
      <c r="F489" s="105">
        <f>D489</f>
        <v>2650</v>
      </c>
      <c r="G489" s="112" t="s">
        <v>2278</v>
      </c>
      <c r="H489" s="110" t="s">
        <v>2279</v>
      </c>
      <c r="I489" s="106">
        <v>4750</v>
      </c>
      <c r="J489" s="106">
        <v>0</v>
      </c>
      <c r="K489" s="106">
        <f t="shared" ref="K489:K500" si="93">I489+J489</f>
        <v>4750</v>
      </c>
      <c r="L489" s="129"/>
      <c r="M489" s="129"/>
      <c r="N489" s="130">
        <v>4750</v>
      </c>
      <c r="O489" s="131">
        <v>0</v>
      </c>
      <c r="P489" s="132">
        <f t="shared" ref="P489:P500" si="94">O489+N489</f>
        <v>4750</v>
      </c>
      <c r="Q489" s="84"/>
      <c r="R489" s="84"/>
      <c r="S489" s="84"/>
      <c r="T489" s="84"/>
      <c r="U489" s="84"/>
      <c r="V489" s="84"/>
      <c r="W489" s="84"/>
      <c r="X489" s="84"/>
      <c r="Y489" s="84"/>
      <c r="Z489" s="84"/>
      <c r="AA489" s="84"/>
      <c r="AB489" s="84"/>
      <c r="AC489" s="84"/>
      <c r="AD489" s="84"/>
      <c r="AE489" s="84"/>
      <c r="AF489" s="84"/>
      <c r="AG489" s="84"/>
      <c r="AH489" s="84"/>
      <c r="AI489" s="84"/>
      <c r="AJ489" s="84"/>
      <c r="AK489" s="84"/>
      <c r="AL489" s="84"/>
      <c r="AM489" s="84"/>
      <c r="AN489" s="84"/>
      <c r="AO489" s="84"/>
      <c r="AP489" s="84"/>
      <c r="AQ489" s="84"/>
      <c r="AR489" s="84"/>
      <c r="AS489" s="84"/>
      <c r="AT489" s="84"/>
      <c r="AU489" s="84"/>
      <c r="AV489" s="84"/>
      <c r="AW489" s="84"/>
      <c r="AX489" s="84"/>
      <c r="AY489" s="84"/>
      <c r="AZ489" s="84"/>
      <c r="BA489" s="84"/>
      <c r="BB489" s="84"/>
      <c r="BC489" s="84"/>
      <c r="BD489" s="84"/>
      <c r="BE489" s="84"/>
      <c r="BF489" s="84"/>
      <c r="BG489" s="84"/>
      <c r="BH489" s="84"/>
      <c r="BI489" s="84"/>
      <c r="BJ489" s="84"/>
      <c r="BK489" s="84"/>
      <c r="BL489" s="84"/>
      <c r="BM489" s="84"/>
      <c r="BN489" s="84"/>
      <c r="BO489" s="84"/>
      <c r="BP489" s="84"/>
      <c r="BQ489" s="84"/>
      <c r="BR489" s="84"/>
      <c r="BS489" s="84"/>
      <c r="BT489" s="84"/>
      <c r="BU489" s="84"/>
      <c r="BV489" s="84"/>
      <c r="BW489" s="84"/>
      <c r="BX489" s="84"/>
      <c r="BY489" s="84"/>
      <c r="BZ489" s="84"/>
      <c r="CA489" s="84"/>
      <c r="CB489" s="84"/>
      <c r="CC489" s="84"/>
      <c r="CD489" s="84"/>
      <c r="CE489" s="84"/>
      <c r="CF489" s="84"/>
      <c r="CG489" s="84"/>
      <c r="CH489" s="84"/>
      <c r="CI489" s="84"/>
      <c r="CJ489" s="84"/>
      <c r="CK489" s="84"/>
      <c r="CL489" s="84"/>
      <c r="CM489" s="84"/>
      <c r="CN489" s="84"/>
      <c r="CO489" s="84"/>
      <c r="CP489" s="84"/>
      <c r="CQ489" s="84"/>
      <c r="CR489" s="84"/>
      <c r="CS489" s="84"/>
      <c r="CT489" s="84"/>
      <c r="CU489" s="84"/>
      <c r="CV489" s="84"/>
      <c r="CW489" s="84"/>
      <c r="CX489" s="84"/>
      <c r="CY489" s="84"/>
      <c r="CZ489" s="84"/>
      <c r="DA489" s="84"/>
      <c r="DB489" s="84"/>
      <c r="DC489" s="84"/>
      <c r="DD489" s="84"/>
      <c r="DE489" s="84"/>
      <c r="DF489" s="84"/>
      <c r="DG489" s="84"/>
      <c r="DH489" s="84"/>
      <c r="DI489" s="84"/>
      <c r="DJ489" s="84"/>
      <c r="DK489" s="84"/>
      <c r="DL489" s="84"/>
      <c r="DM489" s="84"/>
      <c r="DN489" s="84"/>
      <c r="DO489" s="84"/>
      <c r="DP489" s="84"/>
      <c r="DQ489" s="84"/>
      <c r="DR489" s="84"/>
      <c r="DS489" s="84"/>
      <c r="DT489" s="84"/>
      <c r="DU489" s="84"/>
      <c r="DV489" s="84"/>
      <c r="DW489" s="84"/>
      <c r="DX489" s="84"/>
      <c r="DY489" s="84"/>
      <c r="DZ489" s="84"/>
      <c r="EA489" s="84"/>
      <c r="EB489" s="84"/>
      <c r="EC489" s="84"/>
      <c r="ED489" s="84"/>
      <c r="EE489" s="84"/>
      <c r="EF489" s="84"/>
      <c r="EG489" s="84"/>
      <c r="EH489" s="84"/>
      <c r="EI489" s="84"/>
      <c r="EJ489" s="84"/>
      <c r="EK489" s="84"/>
      <c r="EL489" s="84"/>
      <c r="EM489" s="84"/>
      <c r="EN489" s="84"/>
      <c r="EO489" s="84"/>
      <c r="EP489" s="84"/>
      <c r="EQ489" s="84"/>
      <c r="ER489" s="84"/>
      <c r="ES489" s="84"/>
      <c r="ET489" s="84"/>
      <c r="EU489" s="84"/>
      <c r="EV489" s="84"/>
      <c r="EW489" s="84"/>
      <c r="EX489" s="84"/>
      <c r="EY489" s="84"/>
      <c r="EZ489" s="84"/>
      <c r="FA489" s="84"/>
      <c r="FB489" s="84"/>
      <c r="FC489" s="84"/>
      <c r="FD489" s="84"/>
      <c r="FE489" s="84"/>
      <c r="FF489" s="84"/>
      <c r="FG489" s="84"/>
      <c r="FH489" s="84"/>
      <c r="FI489" s="84"/>
      <c r="FJ489" s="84"/>
      <c r="FK489" s="84"/>
      <c r="FL489" s="84"/>
      <c r="FM489" s="84"/>
      <c r="FN489" s="84"/>
      <c r="FO489" s="84"/>
      <c r="FP489" s="84"/>
      <c r="FQ489" s="84"/>
      <c r="FR489" s="84"/>
      <c r="FS489" s="84"/>
      <c r="FT489" s="84"/>
      <c r="FU489" s="84"/>
      <c r="FV489" s="84"/>
      <c r="FW489" s="84"/>
    </row>
    <row r="490" spans="1:179" s="7" customFormat="1" ht="30">
      <c r="A490" s="159">
        <f>A489+1</f>
        <v>443</v>
      </c>
      <c r="B490" s="201"/>
      <c r="C490" s="202" t="s">
        <v>2272</v>
      </c>
      <c r="D490" s="203"/>
      <c r="E490" s="204"/>
      <c r="F490" s="204"/>
      <c r="G490" s="168" t="s">
        <v>2281</v>
      </c>
      <c r="H490" s="205" t="s">
        <v>2282</v>
      </c>
      <c r="I490" s="129">
        <v>4000</v>
      </c>
      <c r="J490" s="129">
        <v>0</v>
      </c>
      <c r="K490" s="129">
        <f t="shared" si="93"/>
        <v>4000</v>
      </c>
      <c r="L490" s="129"/>
      <c r="M490" s="129"/>
      <c r="N490" s="130">
        <v>4000</v>
      </c>
      <c r="O490" s="131">
        <v>0</v>
      </c>
      <c r="P490" s="132">
        <f t="shared" si="94"/>
        <v>4000</v>
      </c>
      <c r="Q490" s="84"/>
      <c r="R490" s="84"/>
      <c r="S490" s="84"/>
      <c r="T490" s="84"/>
      <c r="U490" s="84"/>
      <c r="V490" s="84"/>
      <c r="W490" s="84"/>
      <c r="X490" s="84"/>
      <c r="Y490" s="84"/>
      <c r="Z490" s="84"/>
      <c r="AA490" s="84"/>
      <c r="AB490" s="84"/>
      <c r="AC490" s="84"/>
      <c r="AD490" s="84"/>
      <c r="AE490" s="84"/>
      <c r="AF490" s="84"/>
      <c r="AG490" s="84"/>
      <c r="AH490" s="84"/>
      <c r="AI490" s="84"/>
      <c r="AJ490" s="84"/>
      <c r="AK490" s="84"/>
      <c r="AL490" s="84"/>
      <c r="AM490" s="84"/>
      <c r="AN490" s="84"/>
      <c r="AO490" s="84"/>
      <c r="AP490" s="84"/>
      <c r="AQ490" s="84"/>
      <c r="AR490" s="84"/>
      <c r="AS490" s="84"/>
      <c r="AT490" s="84"/>
      <c r="AU490" s="84"/>
      <c r="AV490" s="84"/>
      <c r="AW490" s="84"/>
      <c r="AX490" s="84"/>
      <c r="AY490" s="84"/>
      <c r="AZ490" s="84"/>
      <c r="BA490" s="84"/>
      <c r="BB490" s="84"/>
      <c r="BC490" s="84"/>
      <c r="BD490" s="84"/>
      <c r="BE490" s="84"/>
      <c r="BF490" s="84"/>
      <c r="BG490" s="84"/>
      <c r="BH490" s="84"/>
      <c r="BI490" s="84"/>
      <c r="BJ490" s="84"/>
      <c r="BK490" s="84"/>
      <c r="BL490" s="84"/>
      <c r="BM490" s="84"/>
      <c r="BN490" s="84"/>
      <c r="BO490" s="84"/>
      <c r="BP490" s="84"/>
      <c r="BQ490" s="84"/>
      <c r="BR490" s="84"/>
      <c r="BS490" s="84"/>
      <c r="BT490" s="84"/>
      <c r="BU490" s="84"/>
      <c r="BV490" s="84"/>
      <c r="BW490" s="84"/>
      <c r="BX490" s="84"/>
      <c r="BY490" s="84"/>
      <c r="BZ490" s="84"/>
      <c r="CA490" s="84"/>
      <c r="CB490" s="84"/>
      <c r="CC490" s="84"/>
      <c r="CD490" s="84"/>
      <c r="CE490" s="84"/>
      <c r="CF490" s="84"/>
      <c r="CG490" s="84"/>
      <c r="CH490" s="84"/>
      <c r="CI490" s="84"/>
      <c r="CJ490" s="84"/>
      <c r="CK490" s="84"/>
      <c r="CL490" s="84"/>
      <c r="CM490" s="84"/>
      <c r="CN490" s="84"/>
      <c r="CO490" s="84"/>
      <c r="CP490" s="84"/>
      <c r="CQ490" s="84"/>
      <c r="CR490" s="84"/>
      <c r="CS490" s="84"/>
      <c r="CT490" s="84"/>
      <c r="CU490" s="84"/>
      <c r="CV490" s="84"/>
      <c r="CW490" s="84"/>
      <c r="CX490" s="84"/>
      <c r="CY490" s="84"/>
      <c r="CZ490" s="84"/>
      <c r="DA490" s="84"/>
      <c r="DB490" s="84"/>
      <c r="DC490" s="84"/>
      <c r="DD490" s="84"/>
      <c r="DE490" s="84"/>
      <c r="DF490" s="84"/>
      <c r="DG490" s="84"/>
      <c r="DH490" s="84"/>
      <c r="DI490" s="84"/>
      <c r="DJ490" s="84"/>
      <c r="DK490" s="84"/>
      <c r="DL490" s="84"/>
      <c r="DM490" s="84"/>
      <c r="DN490" s="84"/>
      <c r="DO490" s="84"/>
      <c r="DP490" s="84"/>
      <c r="DQ490" s="84"/>
      <c r="DR490" s="84"/>
      <c r="DS490" s="84"/>
      <c r="DT490" s="84"/>
      <c r="DU490" s="84"/>
      <c r="DV490" s="84"/>
      <c r="DW490" s="84"/>
      <c r="DX490" s="84"/>
      <c r="DY490" s="84"/>
      <c r="DZ490" s="84"/>
      <c r="EA490" s="84"/>
      <c r="EB490" s="84"/>
      <c r="EC490" s="84"/>
      <c r="ED490" s="84"/>
      <c r="EE490" s="84"/>
      <c r="EF490" s="84"/>
      <c r="EG490" s="84"/>
      <c r="EH490" s="84"/>
      <c r="EI490" s="84"/>
      <c r="EJ490" s="84"/>
      <c r="EK490" s="84"/>
      <c r="EL490" s="84"/>
      <c r="EM490" s="84"/>
      <c r="EN490" s="84"/>
      <c r="EO490" s="84"/>
      <c r="EP490" s="84"/>
      <c r="EQ490" s="84"/>
      <c r="ER490" s="84"/>
      <c r="ES490" s="84"/>
      <c r="ET490" s="84"/>
      <c r="EU490" s="84"/>
      <c r="EV490" s="84"/>
      <c r="EW490" s="84"/>
      <c r="EX490" s="84"/>
      <c r="EY490" s="84"/>
      <c r="EZ490" s="84"/>
      <c r="FA490" s="84"/>
      <c r="FB490" s="84"/>
      <c r="FC490" s="84"/>
      <c r="FD490" s="84"/>
      <c r="FE490" s="84"/>
      <c r="FF490" s="84"/>
      <c r="FG490" s="84"/>
      <c r="FH490" s="84"/>
      <c r="FI490" s="84"/>
      <c r="FJ490" s="84"/>
      <c r="FK490" s="84"/>
      <c r="FL490" s="84"/>
      <c r="FM490" s="84"/>
      <c r="FN490" s="84"/>
      <c r="FO490" s="84"/>
      <c r="FP490" s="84"/>
      <c r="FQ490" s="84"/>
      <c r="FR490" s="84"/>
      <c r="FS490" s="84"/>
      <c r="FT490" s="84"/>
      <c r="FU490" s="84"/>
      <c r="FV490" s="84"/>
      <c r="FW490" s="84"/>
    </row>
    <row r="491" spans="1:179" s="7" customFormat="1">
      <c r="A491" s="159">
        <f t="shared" ref="A491:A500" si="95">A490+1</f>
        <v>444</v>
      </c>
      <c r="B491" s="109"/>
      <c r="C491" s="110"/>
      <c r="D491" s="104"/>
      <c r="E491" s="105"/>
      <c r="F491" s="105"/>
      <c r="G491" s="112" t="s">
        <v>2283</v>
      </c>
      <c r="H491" s="110" t="s">
        <v>2284</v>
      </c>
      <c r="I491" s="106">
        <v>21000</v>
      </c>
      <c r="J491" s="106">
        <v>0</v>
      </c>
      <c r="K491" s="106">
        <f t="shared" si="93"/>
        <v>21000</v>
      </c>
      <c r="L491" s="129"/>
      <c r="M491" s="129"/>
      <c r="N491" s="130">
        <v>21000</v>
      </c>
      <c r="O491" s="131">
        <v>0</v>
      </c>
      <c r="P491" s="132">
        <f t="shared" si="94"/>
        <v>21000</v>
      </c>
      <c r="Q491" s="84"/>
      <c r="R491" s="84"/>
      <c r="S491" s="84"/>
      <c r="T491" s="84"/>
      <c r="U491" s="84"/>
      <c r="V491" s="84"/>
      <c r="W491" s="84"/>
      <c r="X491" s="84"/>
      <c r="Y491" s="84"/>
      <c r="Z491" s="84"/>
      <c r="AA491" s="84"/>
      <c r="AB491" s="84"/>
      <c r="AC491" s="84"/>
      <c r="AD491" s="84"/>
      <c r="AE491" s="84"/>
      <c r="AF491" s="84"/>
      <c r="AG491" s="84"/>
      <c r="AH491" s="84"/>
      <c r="AI491" s="84"/>
      <c r="AJ491" s="84"/>
      <c r="AK491" s="84"/>
      <c r="AL491" s="84"/>
      <c r="AM491" s="84"/>
      <c r="AN491" s="84"/>
      <c r="AO491" s="84"/>
      <c r="AP491" s="84"/>
      <c r="AQ491" s="84"/>
      <c r="AR491" s="84"/>
      <c r="AS491" s="84"/>
      <c r="AT491" s="84"/>
      <c r="AU491" s="84"/>
      <c r="AV491" s="84"/>
      <c r="AW491" s="84"/>
      <c r="AX491" s="84"/>
      <c r="AY491" s="84"/>
      <c r="AZ491" s="84"/>
      <c r="BA491" s="84"/>
      <c r="BB491" s="84"/>
      <c r="BC491" s="84"/>
      <c r="BD491" s="84"/>
      <c r="BE491" s="84"/>
      <c r="BF491" s="84"/>
      <c r="BG491" s="84"/>
      <c r="BH491" s="84"/>
      <c r="BI491" s="84"/>
      <c r="BJ491" s="84"/>
      <c r="BK491" s="84"/>
      <c r="BL491" s="84"/>
      <c r="BM491" s="84"/>
      <c r="BN491" s="84"/>
      <c r="BO491" s="84"/>
      <c r="BP491" s="84"/>
      <c r="BQ491" s="84"/>
      <c r="BR491" s="84"/>
      <c r="BS491" s="84"/>
      <c r="BT491" s="84"/>
      <c r="BU491" s="84"/>
      <c r="BV491" s="84"/>
      <c r="BW491" s="84"/>
      <c r="BX491" s="84"/>
      <c r="BY491" s="84"/>
      <c r="BZ491" s="84"/>
      <c r="CA491" s="84"/>
      <c r="CB491" s="84"/>
      <c r="CC491" s="84"/>
      <c r="CD491" s="84"/>
      <c r="CE491" s="84"/>
      <c r="CF491" s="84"/>
      <c r="CG491" s="84"/>
      <c r="CH491" s="84"/>
      <c r="CI491" s="84"/>
      <c r="CJ491" s="84"/>
      <c r="CK491" s="84"/>
      <c r="CL491" s="84"/>
      <c r="CM491" s="84"/>
      <c r="CN491" s="84"/>
      <c r="CO491" s="84"/>
      <c r="CP491" s="84"/>
      <c r="CQ491" s="84"/>
      <c r="CR491" s="84"/>
      <c r="CS491" s="84"/>
      <c r="CT491" s="84"/>
      <c r="CU491" s="84"/>
      <c r="CV491" s="84"/>
      <c r="CW491" s="84"/>
      <c r="CX491" s="84"/>
      <c r="CY491" s="84"/>
      <c r="CZ491" s="84"/>
      <c r="DA491" s="84"/>
      <c r="DB491" s="84"/>
      <c r="DC491" s="84"/>
      <c r="DD491" s="84"/>
      <c r="DE491" s="84"/>
      <c r="DF491" s="84"/>
      <c r="DG491" s="84"/>
      <c r="DH491" s="84"/>
      <c r="DI491" s="84"/>
      <c r="DJ491" s="84"/>
      <c r="DK491" s="84"/>
      <c r="DL491" s="84"/>
      <c r="DM491" s="84"/>
      <c r="DN491" s="84"/>
      <c r="DO491" s="84"/>
      <c r="DP491" s="84"/>
      <c r="DQ491" s="84"/>
      <c r="DR491" s="84"/>
      <c r="DS491" s="84"/>
      <c r="DT491" s="84"/>
      <c r="DU491" s="84"/>
      <c r="DV491" s="84"/>
      <c r="DW491" s="84"/>
      <c r="DX491" s="84"/>
      <c r="DY491" s="84"/>
      <c r="DZ491" s="84"/>
      <c r="EA491" s="84"/>
      <c r="EB491" s="84"/>
      <c r="EC491" s="84"/>
      <c r="ED491" s="84"/>
      <c r="EE491" s="84"/>
      <c r="EF491" s="84"/>
      <c r="EG491" s="84"/>
      <c r="EH491" s="84"/>
      <c r="EI491" s="84"/>
      <c r="EJ491" s="84"/>
      <c r="EK491" s="84"/>
      <c r="EL491" s="84"/>
      <c r="EM491" s="84"/>
      <c r="EN491" s="84"/>
      <c r="EO491" s="84"/>
      <c r="EP491" s="84"/>
      <c r="EQ491" s="84"/>
      <c r="ER491" s="84"/>
      <c r="ES491" s="84"/>
      <c r="ET491" s="84"/>
      <c r="EU491" s="84"/>
      <c r="EV491" s="84"/>
      <c r="EW491" s="84"/>
      <c r="EX491" s="84"/>
      <c r="EY491" s="84"/>
      <c r="EZ491" s="84"/>
      <c r="FA491" s="84"/>
      <c r="FB491" s="84"/>
      <c r="FC491" s="84"/>
      <c r="FD491" s="84"/>
      <c r="FE491" s="84"/>
      <c r="FF491" s="84"/>
      <c r="FG491" s="84"/>
      <c r="FH491" s="84"/>
      <c r="FI491" s="84"/>
      <c r="FJ491" s="84"/>
      <c r="FK491" s="84"/>
      <c r="FL491" s="84"/>
      <c r="FM491" s="84"/>
      <c r="FN491" s="84"/>
      <c r="FO491" s="84"/>
      <c r="FP491" s="84"/>
      <c r="FQ491" s="84"/>
      <c r="FR491" s="84"/>
      <c r="FS491" s="84"/>
      <c r="FT491" s="84"/>
      <c r="FU491" s="84"/>
      <c r="FV491" s="84"/>
      <c r="FW491" s="84"/>
    </row>
    <row r="492" spans="1:179" s="7" customFormat="1">
      <c r="A492" s="159">
        <f t="shared" si="95"/>
        <v>445</v>
      </c>
      <c r="B492" s="109"/>
      <c r="C492" s="110"/>
      <c r="D492" s="104"/>
      <c r="E492" s="105"/>
      <c r="F492" s="105"/>
      <c r="G492" s="112" t="s">
        <v>2285</v>
      </c>
      <c r="H492" s="110" t="s">
        <v>2286</v>
      </c>
      <c r="I492" s="106">
        <v>21000</v>
      </c>
      <c r="J492" s="106">
        <v>0</v>
      </c>
      <c r="K492" s="106">
        <f t="shared" si="93"/>
        <v>21000</v>
      </c>
      <c r="L492" s="129"/>
      <c r="M492" s="129"/>
      <c r="N492" s="130">
        <v>21000</v>
      </c>
      <c r="O492" s="131">
        <v>0</v>
      </c>
      <c r="P492" s="132">
        <f t="shared" si="94"/>
        <v>21000</v>
      </c>
      <c r="Q492" s="84"/>
      <c r="R492" s="84"/>
      <c r="S492" s="84"/>
      <c r="T492" s="84"/>
      <c r="U492" s="84"/>
      <c r="V492" s="84"/>
      <c r="W492" s="84"/>
      <c r="X492" s="84"/>
      <c r="Y492" s="84"/>
      <c r="Z492" s="84"/>
      <c r="AA492" s="84"/>
      <c r="AB492" s="84"/>
      <c r="AC492" s="84"/>
      <c r="AD492" s="84"/>
      <c r="AE492" s="84"/>
      <c r="AF492" s="84"/>
      <c r="AG492" s="84"/>
      <c r="AH492" s="84"/>
      <c r="AI492" s="84"/>
      <c r="AJ492" s="84"/>
      <c r="AK492" s="84"/>
      <c r="AL492" s="84"/>
      <c r="AM492" s="84"/>
      <c r="AN492" s="84"/>
      <c r="AO492" s="84"/>
      <c r="AP492" s="84"/>
      <c r="AQ492" s="84"/>
      <c r="AR492" s="84"/>
      <c r="AS492" s="84"/>
      <c r="AT492" s="84"/>
      <c r="AU492" s="84"/>
      <c r="AV492" s="84"/>
      <c r="AW492" s="84"/>
      <c r="AX492" s="84"/>
      <c r="AY492" s="84"/>
      <c r="AZ492" s="84"/>
      <c r="BA492" s="84"/>
      <c r="BB492" s="84"/>
      <c r="BC492" s="84"/>
      <c r="BD492" s="84"/>
      <c r="BE492" s="84"/>
      <c r="BF492" s="84"/>
      <c r="BG492" s="84"/>
      <c r="BH492" s="84"/>
      <c r="BI492" s="84"/>
      <c r="BJ492" s="84"/>
      <c r="BK492" s="84"/>
      <c r="BL492" s="84"/>
      <c r="BM492" s="84"/>
      <c r="BN492" s="84"/>
      <c r="BO492" s="84"/>
      <c r="BP492" s="84"/>
      <c r="BQ492" s="84"/>
      <c r="BR492" s="84"/>
      <c r="BS492" s="84"/>
      <c r="BT492" s="84"/>
      <c r="BU492" s="84"/>
      <c r="BV492" s="84"/>
      <c r="BW492" s="84"/>
      <c r="BX492" s="84"/>
      <c r="BY492" s="84"/>
      <c r="BZ492" s="84"/>
      <c r="CA492" s="84"/>
      <c r="CB492" s="84"/>
      <c r="CC492" s="84"/>
      <c r="CD492" s="84"/>
      <c r="CE492" s="84"/>
      <c r="CF492" s="84"/>
      <c r="CG492" s="84"/>
      <c r="CH492" s="84"/>
      <c r="CI492" s="84"/>
      <c r="CJ492" s="84"/>
      <c r="CK492" s="84"/>
      <c r="CL492" s="84"/>
      <c r="CM492" s="84"/>
      <c r="CN492" s="84"/>
      <c r="CO492" s="84"/>
      <c r="CP492" s="84"/>
      <c r="CQ492" s="84"/>
      <c r="CR492" s="84"/>
      <c r="CS492" s="84"/>
      <c r="CT492" s="84"/>
      <c r="CU492" s="84"/>
      <c r="CV492" s="84"/>
      <c r="CW492" s="84"/>
      <c r="CX492" s="84"/>
      <c r="CY492" s="84"/>
      <c r="CZ492" s="84"/>
      <c r="DA492" s="84"/>
      <c r="DB492" s="84"/>
      <c r="DC492" s="84"/>
      <c r="DD492" s="84"/>
      <c r="DE492" s="84"/>
      <c r="DF492" s="84"/>
      <c r="DG492" s="84"/>
      <c r="DH492" s="84"/>
      <c r="DI492" s="84"/>
      <c r="DJ492" s="84"/>
      <c r="DK492" s="84"/>
      <c r="DL492" s="84"/>
      <c r="DM492" s="84"/>
      <c r="DN492" s="84"/>
      <c r="DO492" s="84"/>
      <c r="DP492" s="84"/>
      <c r="DQ492" s="84"/>
      <c r="DR492" s="84"/>
      <c r="DS492" s="84"/>
      <c r="DT492" s="84"/>
      <c r="DU492" s="84"/>
      <c r="DV492" s="84"/>
      <c r="DW492" s="84"/>
      <c r="DX492" s="84"/>
      <c r="DY492" s="84"/>
      <c r="DZ492" s="84"/>
      <c r="EA492" s="84"/>
      <c r="EB492" s="84"/>
      <c r="EC492" s="84"/>
      <c r="ED492" s="84"/>
      <c r="EE492" s="84"/>
      <c r="EF492" s="84"/>
      <c r="EG492" s="84"/>
      <c r="EH492" s="84"/>
      <c r="EI492" s="84"/>
      <c r="EJ492" s="84"/>
      <c r="EK492" s="84"/>
      <c r="EL492" s="84"/>
      <c r="EM492" s="84"/>
      <c r="EN492" s="84"/>
      <c r="EO492" s="84"/>
      <c r="EP492" s="84"/>
      <c r="EQ492" s="84"/>
      <c r="ER492" s="84"/>
      <c r="ES492" s="84"/>
      <c r="ET492" s="84"/>
      <c r="EU492" s="84"/>
      <c r="EV492" s="84"/>
      <c r="EW492" s="84"/>
      <c r="EX492" s="84"/>
      <c r="EY492" s="84"/>
      <c r="EZ492" s="84"/>
      <c r="FA492" s="84"/>
      <c r="FB492" s="84"/>
      <c r="FC492" s="84"/>
      <c r="FD492" s="84"/>
      <c r="FE492" s="84"/>
      <c r="FF492" s="84"/>
      <c r="FG492" s="84"/>
      <c r="FH492" s="84"/>
      <c r="FI492" s="84"/>
      <c r="FJ492" s="84"/>
      <c r="FK492" s="84"/>
      <c r="FL492" s="84"/>
      <c r="FM492" s="84"/>
      <c r="FN492" s="84"/>
      <c r="FO492" s="84"/>
      <c r="FP492" s="84"/>
      <c r="FQ492" s="84"/>
      <c r="FR492" s="84"/>
      <c r="FS492" s="84"/>
      <c r="FT492" s="84"/>
      <c r="FU492" s="84"/>
      <c r="FV492" s="84"/>
      <c r="FW492" s="84"/>
    </row>
    <row r="493" spans="1:179" s="7" customFormat="1">
      <c r="A493" s="159">
        <f t="shared" si="95"/>
        <v>446</v>
      </c>
      <c r="B493" s="109"/>
      <c r="C493" s="110"/>
      <c r="D493" s="104"/>
      <c r="E493" s="105"/>
      <c r="F493" s="105"/>
      <c r="G493" s="112" t="s">
        <v>2287</v>
      </c>
      <c r="H493" s="110" t="s">
        <v>2288</v>
      </c>
      <c r="I493" s="106">
        <v>20000</v>
      </c>
      <c r="J493" s="106">
        <v>0</v>
      </c>
      <c r="K493" s="106">
        <f t="shared" si="93"/>
        <v>20000</v>
      </c>
      <c r="L493" s="129"/>
      <c r="M493" s="129"/>
      <c r="N493" s="130">
        <v>20000</v>
      </c>
      <c r="O493" s="131">
        <v>0</v>
      </c>
      <c r="P493" s="132">
        <f t="shared" si="94"/>
        <v>20000</v>
      </c>
      <c r="Q493" s="84"/>
      <c r="R493" s="84"/>
      <c r="S493" s="84"/>
      <c r="T493" s="84"/>
      <c r="U493" s="84"/>
      <c r="V493" s="84"/>
      <c r="W493" s="84"/>
      <c r="X493" s="84"/>
      <c r="Y493" s="84"/>
      <c r="Z493" s="84"/>
      <c r="AA493" s="84"/>
      <c r="AB493" s="84"/>
      <c r="AC493" s="84"/>
      <c r="AD493" s="84"/>
      <c r="AE493" s="84"/>
      <c r="AF493" s="84"/>
      <c r="AG493" s="84"/>
      <c r="AH493" s="84"/>
      <c r="AI493" s="84"/>
      <c r="AJ493" s="84"/>
      <c r="AK493" s="84"/>
      <c r="AL493" s="84"/>
      <c r="AM493" s="84"/>
      <c r="AN493" s="84"/>
      <c r="AO493" s="84"/>
      <c r="AP493" s="84"/>
      <c r="AQ493" s="84"/>
      <c r="AR493" s="84"/>
      <c r="AS493" s="84"/>
      <c r="AT493" s="84"/>
      <c r="AU493" s="84"/>
      <c r="AV493" s="84"/>
      <c r="AW493" s="84"/>
      <c r="AX493" s="84"/>
      <c r="AY493" s="84"/>
      <c r="AZ493" s="84"/>
      <c r="BA493" s="84"/>
      <c r="BB493" s="84"/>
      <c r="BC493" s="84"/>
      <c r="BD493" s="84"/>
      <c r="BE493" s="84"/>
      <c r="BF493" s="84"/>
      <c r="BG493" s="84"/>
      <c r="BH493" s="84"/>
      <c r="BI493" s="84"/>
      <c r="BJ493" s="84"/>
      <c r="BK493" s="84"/>
      <c r="BL493" s="84"/>
      <c r="BM493" s="84"/>
      <c r="BN493" s="84"/>
      <c r="BO493" s="84"/>
      <c r="BP493" s="84"/>
      <c r="BQ493" s="84"/>
      <c r="BR493" s="84"/>
      <c r="BS493" s="84"/>
      <c r="BT493" s="84"/>
      <c r="BU493" s="84"/>
      <c r="BV493" s="84"/>
      <c r="BW493" s="84"/>
      <c r="BX493" s="84"/>
      <c r="BY493" s="84"/>
      <c r="BZ493" s="84"/>
      <c r="CA493" s="84"/>
      <c r="CB493" s="84"/>
      <c r="CC493" s="84"/>
      <c r="CD493" s="84"/>
      <c r="CE493" s="84"/>
      <c r="CF493" s="84"/>
      <c r="CG493" s="84"/>
      <c r="CH493" s="84"/>
      <c r="CI493" s="84"/>
      <c r="CJ493" s="84"/>
      <c r="CK493" s="84"/>
      <c r="CL493" s="84"/>
      <c r="CM493" s="84"/>
      <c r="CN493" s="84"/>
      <c r="CO493" s="84"/>
      <c r="CP493" s="84"/>
      <c r="CQ493" s="84"/>
      <c r="CR493" s="84"/>
      <c r="CS493" s="84"/>
      <c r="CT493" s="84"/>
      <c r="CU493" s="84"/>
      <c r="CV493" s="84"/>
      <c r="CW493" s="84"/>
      <c r="CX493" s="84"/>
      <c r="CY493" s="84"/>
      <c r="CZ493" s="84"/>
      <c r="DA493" s="84"/>
      <c r="DB493" s="84"/>
      <c r="DC493" s="84"/>
      <c r="DD493" s="84"/>
      <c r="DE493" s="84"/>
      <c r="DF493" s="84"/>
      <c r="DG493" s="84"/>
      <c r="DH493" s="84"/>
      <c r="DI493" s="84"/>
      <c r="DJ493" s="84"/>
      <c r="DK493" s="84"/>
      <c r="DL493" s="84"/>
      <c r="DM493" s="84"/>
      <c r="DN493" s="84"/>
      <c r="DO493" s="84"/>
      <c r="DP493" s="84"/>
      <c r="DQ493" s="84"/>
      <c r="DR493" s="84"/>
      <c r="DS493" s="84"/>
      <c r="DT493" s="84"/>
      <c r="DU493" s="84"/>
      <c r="DV493" s="84"/>
      <c r="DW493" s="84"/>
      <c r="DX493" s="84"/>
      <c r="DY493" s="84"/>
      <c r="DZ493" s="84"/>
      <c r="EA493" s="84"/>
      <c r="EB493" s="84"/>
      <c r="EC493" s="84"/>
      <c r="ED493" s="84"/>
      <c r="EE493" s="84"/>
      <c r="EF493" s="84"/>
      <c r="EG493" s="84"/>
      <c r="EH493" s="84"/>
      <c r="EI493" s="84"/>
      <c r="EJ493" s="84"/>
      <c r="EK493" s="84"/>
      <c r="EL493" s="84"/>
      <c r="EM493" s="84"/>
      <c r="EN493" s="84"/>
      <c r="EO493" s="84"/>
      <c r="EP493" s="84"/>
      <c r="EQ493" s="84"/>
      <c r="ER493" s="84"/>
      <c r="ES493" s="84"/>
      <c r="ET493" s="84"/>
      <c r="EU493" s="84"/>
      <c r="EV493" s="84"/>
      <c r="EW493" s="84"/>
      <c r="EX493" s="84"/>
      <c r="EY493" s="84"/>
      <c r="EZ493" s="84"/>
      <c r="FA493" s="84"/>
      <c r="FB493" s="84"/>
      <c r="FC493" s="84"/>
      <c r="FD493" s="84"/>
      <c r="FE493" s="84"/>
      <c r="FF493" s="84"/>
      <c r="FG493" s="84"/>
      <c r="FH493" s="84"/>
      <c r="FI493" s="84"/>
      <c r="FJ493" s="84"/>
      <c r="FK493" s="84"/>
      <c r="FL493" s="84"/>
      <c r="FM493" s="84"/>
      <c r="FN493" s="84"/>
      <c r="FO493" s="84"/>
      <c r="FP493" s="84"/>
      <c r="FQ493" s="84"/>
      <c r="FR493" s="84"/>
      <c r="FS493" s="84"/>
      <c r="FT493" s="84"/>
      <c r="FU493" s="84"/>
      <c r="FV493" s="84"/>
      <c r="FW493" s="84"/>
    </row>
    <row r="494" spans="1:179" s="7" customFormat="1">
      <c r="A494" s="159">
        <f t="shared" si="95"/>
        <v>447</v>
      </c>
      <c r="B494" s="109"/>
      <c r="C494" s="110"/>
      <c r="D494" s="104"/>
      <c r="E494" s="105"/>
      <c r="F494" s="105"/>
      <c r="G494" s="112" t="s">
        <v>2289</v>
      </c>
      <c r="H494" s="110" t="s">
        <v>2290</v>
      </c>
      <c r="I494" s="106">
        <v>20000</v>
      </c>
      <c r="J494" s="106">
        <v>0</v>
      </c>
      <c r="K494" s="106">
        <f t="shared" si="93"/>
        <v>20000</v>
      </c>
      <c r="L494" s="129"/>
      <c r="M494" s="129"/>
      <c r="N494" s="130">
        <v>20000</v>
      </c>
      <c r="O494" s="131">
        <v>0</v>
      </c>
      <c r="P494" s="132">
        <f t="shared" si="94"/>
        <v>20000</v>
      </c>
      <c r="Q494" s="84"/>
      <c r="R494" s="84"/>
      <c r="S494" s="84"/>
      <c r="T494" s="84"/>
      <c r="U494" s="84"/>
      <c r="V494" s="84"/>
      <c r="W494" s="84"/>
      <c r="X494" s="84"/>
      <c r="Y494" s="84"/>
      <c r="Z494" s="84"/>
      <c r="AA494" s="84"/>
      <c r="AB494" s="84"/>
      <c r="AC494" s="84"/>
      <c r="AD494" s="84"/>
      <c r="AE494" s="84"/>
      <c r="AF494" s="84"/>
      <c r="AG494" s="84"/>
      <c r="AH494" s="84"/>
      <c r="AI494" s="84"/>
      <c r="AJ494" s="84"/>
      <c r="AK494" s="84"/>
      <c r="AL494" s="84"/>
      <c r="AM494" s="84"/>
      <c r="AN494" s="84"/>
      <c r="AO494" s="84"/>
      <c r="AP494" s="84"/>
      <c r="AQ494" s="84"/>
      <c r="AR494" s="84"/>
      <c r="AS494" s="84"/>
      <c r="AT494" s="84"/>
      <c r="AU494" s="84"/>
      <c r="AV494" s="84"/>
      <c r="AW494" s="84"/>
      <c r="AX494" s="84"/>
      <c r="AY494" s="84"/>
      <c r="AZ494" s="84"/>
      <c r="BA494" s="84"/>
      <c r="BB494" s="84"/>
      <c r="BC494" s="84"/>
      <c r="BD494" s="84"/>
      <c r="BE494" s="84"/>
      <c r="BF494" s="84"/>
      <c r="BG494" s="84"/>
      <c r="BH494" s="84"/>
      <c r="BI494" s="84"/>
      <c r="BJ494" s="84"/>
      <c r="BK494" s="84"/>
      <c r="BL494" s="84"/>
      <c r="BM494" s="84"/>
      <c r="BN494" s="84"/>
      <c r="BO494" s="84"/>
      <c r="BP494" s="84"/>
      <c r="BQ494" s="84"/>
      <c r="BR494" s="84"/>
      <c r="BS494" s="84"/>
      <c r="BT494" s="84"/>
      <c r="BU494" s="84"/>
      <c r="BV494" s="84"/>
      <c r="BW494" s="84"/>
      <c r="BX494" s="84"/>
      <c r="BY494" s="84"/>
      <c r="BZ494" s="84"/>
      <c r="CA494" s="84"/>
      <c r="CB494" s="84"/>
      <c r="CC494" s="84"/>
      <c r="CD494" s="84"/>
      <c r="CE494" s="84"/>
      <c r="CF494" s="84"/>
      <c r="CG494" s="84"/>
      <c r="CH494" s="84"/>
      <c r="CI494" s="84"/>
      <c r="CJ494" s="84"/>
      <c r="CK494" s="84"/>
      <c r="CL494" s="84"/>
      <c r="CM494" s="84"/>
      <c r="CN494" s="84"/>
      <c r="CO494" s="84"/>
      <c r="CP494" s="84"/>
      <c r="CQ494" s="84"/>
      <c r="CR494" s="84"/>
      <c r="CS494" s="84"/>
      <c r="CT494" s="84"/>
      <c r="CU494" s="84"/>
      <c r="CV494" s="84"/>
      <c r="CW494" s="84"/>
      <c r="CX494" s="84"/>
      <c r="CY494" s="84"/>
      <c r="CZ494" s="84"/>
      <c r="DA494" s="84"/>
      <c r="DB494" s="84"/>
      <c r="DC494" s="84"/>
      <c r="DD494" s="84"/>
      <c r="DE494" s="84"/>
      <c r="DF494" s="84"/>
      <c r="DG494" s="84"/>
      <c r="DH494" s="84"/>
      <c r="DI494" s="84"/>
      <c r="DJ494" s="84"/>
      <c r="DK494" s="84"/>
      <c r="DL494" s="84"/>
      <c r="DM494" s="84"/>
      <c r="DN494" s="84"/>
      <c r="DO494" s="84"/>
      <c r="DP494" s="84"/>
      <c r="DQ494" s="84"/>
      <c r="DR494" s="84"/>
      <c r="DS494" s="84"/>
      <c r="DT494" s="84"/>
      <c r="DU494" s="84"/>
      <c r="DV494" s="84"/>
      <c r="DW494" s="84"/>
      <c r="DX494" s="84"/>
      <c r="DY494" s="84"/>
      <c r="DZ494" s="84"/>
      <c r="EA494" s="84"/>
      <c r="EB494" s="84"/>
      <c r="EC494" s="84"/>
      <c r="ED494" s="84"/>
      <c r="EE494" s="84"/>
      <c r="EF494" s="84"/>
      <c r="EG494" s="84"/>
      <c r="EH494" s="84"/>
      <c r="EI494" s="84"/>
      <c r="EJ494" s="84"/>
      <c r="EK494" s="84"/>
      <c r="EL494" s="84"/>
      <c r="EM494" s="84"/>
      <c r="EN494" s="84"/>
      <c r="EO494" s="84"/>
      <c r="EP494" s="84"/>
      <c r="EQ494" s="84"/>
      <c r="ER494" s="84"/>
      <c r="ES494" s="84"/>
      <c r="ET494" s="84"/>
      <c r="EU494" s="84"/>
      <c r="EV494" s="84"/>
      <c r="EW494" s="84"/>
      <c r="EX494" s="84"/>
      <c r="EY494" s="84"/>
      <c r="EZ494" s="84"/>
      <c r="FA494" s="84"/>
      <c r="FB494" s="84"/>
      <c r="FC494" s="84"/>
      <c r="FD494" s="84"/>
      <c r="FE494" s="84"/>
      <c r="FF494" s="84"/>
      <c r="FG494" s="84"/>
      <c r="FH494" s="84"/>
      <c r="FI494" s="84"/>
      <c r="FJ494" s="84"/>
      <c r="FK494" s="84"/>
      <c r="FL494" s="84"/>
      <c r="FM494" s="84"/>
      <c r="FN494" s="84"/>
      <c r="FO494" s="84"/>
      <c r="FP494" s="84"/>
      <c r="FQ494" s="84"/>
      <c r="FR494" s="84"/>
      <c r="FS494" s="84"/>
      <c r="FT494" s="84"/>
      <c r="FU494" s="84"/>
      <c r="FV494" s="84"/>
      <c r="FW494" s="84"/>
    </row>
    <row r="495" spans="1:179" s="7" customFormat="1">
      <c r="A495" s="159">
        <f t="shared" si="95"/>
        <v>448</v>
      </c>
      <c r="B495" s="109"/>
      <c r="C495" s="110"/>
      <c r="D495" s="104"/>
      <c r="E495" s="105"/>
      <c r="F495" s="105"/>
      <c r="G495" s="112" t="s">
        <v>2291</v>
      </c>
      <c r="H495" s="110" t="s">
        <v>2292</v>
      </c>
      <c r="I495" s="106">
        <v>8000</v>
      </c>
      <c r="J495" s="106">
        <v>0</v>
      </c>
      <c r="K495" s="106">
        <f t="shared" si="93"/>
        <v>8000</v>
      </c>
      <c r="L495" s="129"/>
      <c r="M495" s="129"/>
      <c r="N495" s="130">
        <v>8000</v>
      </c>
      <c r="O495" s="131">
        <v>0</v>
      </c>
      <c r="P495" s="132">
        <f t="shared" si="94"/>
        <v>8000</v>
      </c>
      <c r="Q495" s="84"/>
      <c r="R495" s="84"/>
      <c r="S495" s="84"/>
      <c r="T495" s="84"/>
      <c r="U495" s="84"/>
      <c r="V495" s="84"/>
      <c r="W495" s="84"/>
      <c r="X495" s="84"/>
      <c r="Y495" s="84"/>
      <c r="Z495" s="84"/>
      <c r="AA495" s="84"/>
      <c r="AB495" s="84"/>
      <c r="AC495" s="84"/>
      <c r="AD495" s="84"/>
      <c r="AE495" s="84"/>
      <c r="AF495" s="84"/>
      <c r="AG495" s="84"/>
      <c r="AH495" s="84"/>
      <c r="AI495" s="84"/>
      <c r="AJ495" s="84"/>
      <c r="AK495" s="84"/>
      <c r="AL495" s="84"/>
      <c r="AM495" s="84"/>
      <c r="AN495" s="84"/>
      <c r="AO495" s="84"/>
      <c r="AP495" s="84"/>
      <c r="AQ495" s="84"/>
      <c r="AR495" s="84"/>
      <c r="AS495" s="84"/>
      <c r="AT495" s="84"/>
      <c r="AU495" s="84"/>
      <c r="AV495" s="84"/>
      <c r="AW495" s="84"/>
      <c r="AX495" s="84"/>
      <c r="AY495" s="84"/>
      <c r="AZ495" s="84"/>
      <c r="BA495" s="84"/>
      <c r="BB495" s="84"/>
      <c r="BC495" s="84"/>
      <c r="BD495" s="84"/>
      <c r="BE495" s="84"/>
      <c r="BF495" s="84"/>
      <c r="BG495" s="84"/>
      <c r="BH495" s="84"/>
      <c r="BI495" s="84"/>
      <c r="BJ495" s="84"/>
      <c r="BK495" s="84"/>
      <c r="BL495" s="84"/>
      <c r="BM495" s="84"/>
      <c r="BN495" s="84"/>
      <c r="BO495" s="84"/>
      <c r="BP495" s="84"/>
      <c r="BQ495" s="84"/>
      <c r="BR495" s="84"/>
      <c r="BS495" s="84"/>
      <c r="BT495" s="84"/>
      <c r="BU495" s="84"/>
      <c r="BV495" s="84"/>
      <c r="BW495" s="84"/>
      <c r="BX495" s="84"/>
      <c r="BY495" s="84"/>
      <c r="BZ495" s="84"/>
      <c r="CA495" s="84"/>
      <c r="CB495" s="84"/>
      <c r="CC495" s="84"/>
      <c r="CD495" s="84"/>
      <c r="CE495" s="84"/>
      <c r="CF495" s="84"/>
      <c r="CG495" s="84"/>
      <c r="CH495" s="84"/>
      <c r="CI495" s="84"/>
      <c r="CJ495" s="84"/>
      <c r="CK495" s="84"/>
      <c r="CL495" s="84"/>
      <c r="CM495" s="84"/>
      <c r="CN495" s="84"/>
      <c r="CO495" s="84"/>
      <c r="CP495" s="84"/>
      <c r="CQ495" s="84"/>
      <c r="CR495" s="84"/>
      <c r="CS495" s="84"/>
      <c r="CT495" s="84"/>
      <c r="CU495" s="84"/>
      <c r="CV495" s="84"/>
      <c r="CW495" s="84"/>
      <c r="CX495" s="84"/>
      <c r="CY495" s="84"/>
      <c r="CZ495" s="84"/>
      <c r="DA495" s="84"/>
      <c r="DB495" s="84"/>
      <c r="DC495" s="84"/>
      <c r="DD495" s="84"/>
      <c r="DE495" s="84"/>
      <c r="DF495" s="84"/>
      <c r="DG495" s="84"/>
      <c r="DH495" s="84"/>
      <c r="DI495" s="84"/>
      <c r="DJ495" s="84"/>
      <c r="DK495" s="84"/>
      <c r="DL495" s="84"/>
      <c r="DM495" s="84"/>
      <c r="DN495" s="84"/>
      <c r="DO495" s="84"/>
      <c r="DP495" s="84"/>
      <c r="DQ495" s="84"/>
      <c r="DR495" s="84"/>
      <c r="DS495" s="84"/>
      <c r="DT495" s="84"/>
      <c r="DU495" s="84"/>
      <c r="DV495" s="84"/>
      <c r="DW495" s="84"/>
      <c r="DX495" s="84"/>
      <c r="DY495" s="84"/>
      <c r="DZ495" s="84"/>
      <c r="EA495" s="84"/>
      <c r="EB495" s="84"/>
      <c r="EC495" s="84"/>
      <c r="ED495" s="84"/>
      <c r="EE495" s="84"/>
      <c r="EF495" s="84"/>
      <c r="EG495" s="84"/>
      <c r="EH495" s="84"/>
      <c r="EI495" s="84"/>
      <c r="EJ495" s="84"/>
      <c r="EK495" s="84"/>
      <c r="EL495" s="84"/>
      <c r="EM495" s="84"/>
      <c r="EN495" s="84"/>
      <c r="EO495" s="84"/>
      <c r="EP495" s="84"/>
      <c r="EQ495" s="84"/>
      <c r="ER495" s="84"/>
      <c r="ES495" s="84"/>
      <c r="ET495" s="84"/>
      <c r="EU495" s="84"/>
      <c r="EV495" s="84"/>
      <c r="EW495" s="84"/>
      <c r="EX495" s="84"/>
      <c r="EY495" s="84"/>
      <c r="EZ495" s="84"/>
      <c r="FA495" s="84"/>
      <c r="FB495" s="84"/>
      <c r="FC495" s="84"/>
      <c r="FD495" s="84"/>
      <c r="FE495" s="84"/>
      <c r="FF495" s="84"/>
      <c r="FG495" s="84"/>
      <c r="FH495" s="84"/>
      <c r="FI495" s="84"/>
      <c r="FJ495" s="84"/>
      <c r="FK495" s="84"/>
      <c r="FL495" s="84"/>
      <c r="FM495" s="84"/>
      <c r="FN495" s="84"/>
      <c r="FO495" s="84"/>
      <c r="FP495" s="84"/>
      <c r="FQ495" s="84"/>
      <c r="FR495" s="84"/>
      <c r="FS495" s="84"/>
      <c r="FT495" s="84"/>
      <c r="FU495" s="84"/>
      <c r="FV495" s="84"/>
      <c r="FW495" s="84"/>
    </row>
    <row r="496" spans="1:179" s="7" customFormat="1">
      <c r="A496" s="159">
        <f t="shared" si="95"/>
        <v>449</v>
      </c>
      <c r="B496" s="109"/>
      <c r="C496" s="110"/>
      <c r="D496" s="104"/>
      <c r="E496" s="105"/>
      <c r="F496" s="105"/>
      <c r="G496" s="112" t="s">
        <v>2293</v>
      </c>
      <c r="H496" s="110" t="s">
        <v>2294</v>
      </c>
      <c r="I496" s="106">
        <v>21000</v>
      </c>
      <c r="J496" s="106">
        <v>0</v>
      </c>
      <c r="K496" s="106">
        <f t="shared" si="93"/>
        <v>21000</v>
      </c>
      <c r="L496" s="129"/>
      <c r="M496" s="129"/>
      <c r="N496" s="130">
        <v>21000</v>
      </c>
      <c r="O496" s="131">
        <v>0</v>
      </c>
      <c r="P496" s="132">
        <f t="shared" si="94"/>
        <v>21000</v>
      </c>
      <c r="Q496" s="84"/>
      <c r="R496" s="84"/>
      <c r="S496" s="84"/>
      <c r="T496" s="84"/>
      <c r="U496" s="84"/>
      <c r="V496" s="84"/>
      <c r="W496" s="84"/>
      <c r="X496" s="84"/>
      <c r="Y496" s="84"/>
      <c r="Z496" s="84"/>
      <c r="AA496" s="84"/>
      <c r="AB496" s="84"/>
      <c r="AC496" s="84"/>
      <c r="AD496" s="84"/>
      <c r="AE496" s="84"/>
      <c r="AF496" s="84"/>
      <c r="AG496" s="84"/>
      <c r="AH496" s="84"/>
      <c r="AI496" s="84"/>
      <c r="AJ496" s="84"/>
      <c r="AK496" s="84"/>
      <c r="AL496" s="84"/>
      <c r="AM496" s="84"/>
      <c r="AN496" s="84"/>
      <c r="AO496" s="84"/>
      <c r="AP496" s="84"/>
      <c r="AQ496" s="84"/>
      <c r="AR496" s="84"/>
      <c r="AS496" s="84"/>
      <c r="AT496" s="84"/>
      <c r="AU496" s="84"/>
      <c r="AV496" s="84"/>
      <c r="AW496" s="84"/>
      <c r="AX496" s="84"/>
      <c r="AY496" s="84"/>
      <c r="AZ496" s="84"/>
      <c r="BA496" s="84"/>
      <c r="BB496" s="84"/>
      <c r="BC496" s="84"/>
      <c r="BD496" s="84"/>
      <c r="BE496" s="84"/>
      <c r="BF496" s="84"/>
      <c r="BG496" s="84"/>
      <c r="BH496" s="84"/>
      <c r="BI496" s="84"/>
      <c r="BJ496" s="84"/>
      <c r="BK496" s="84"/>
      <c r="BL496" s="84"/>
      <c r="BM496" s="84"/>
      <c r="BN496" s="84"/>
      <c r="BO496" s="84"/>
      <c r="BP496" s="84"/>
      <c r="BQ496" s="84"/>
      <c r="BR496" s="84"/>
      <c r="BS496" s="84"/>
      <c r="BT496" s="84"/>
      <c r="BU496" s="84"/>
      <c r="BV496" s="84"/>
      <c r="BW496" s="84"/>
      <c r="BX496" s="84"/>
      <c r="BY496" s="84"/>
      <c r="BZ496" s="84"/>
      <c r="CA496" s="84"/>
      <c r="CB496" s="84"/>
      <c r="CC496" s="84"/>
      <c r="CD496" s="84"/>
      <c r="CE496" s="84"/>
      <c r="CF496" s="84"/>
      <c r="CG496" s="84"/>
      <c r="CH496" s="84"/>
      <c r="CI496" s="84"/>
      <c r="CJ496" s="84"/>
      <c r="CK496" s="84"/>
      <c r="CL496" s="84"/>
      <c r="CM496" s="84"/>
      <c r="CN496" s="84"/>
      <c r="CO496" s="84"/>
      <c r="CP496" s="84"/>
      <c r="CQ496" s="84"/>
      <c r="CR496" s="84"/>
      <c r="CS496" s="84"/>
      <c r="CT496" s="84"/>
      <c r="CU496" s="84"/>
      <c r="CV496" s="84"/>
      <c r="CW496" s="84"/>
      <c r="CX496" s="84"/>
      <c r="CY496" s="84"/>
      <c r="CZ496" s="84"/>
      <c r="DA496" s="84"/>
      <c r="DB496" s="84"/>
      <c r="DC496" s="84"/>
      <c r="DD496" s="84"/>
      <c r="DE496" s="84"/>
      <c r="DF496" s="84"/>
      <c r="DG496" s="84"/>
      <c r="DH496" s="84"/>
      <c r="DI496" s="84"/>
      <c r="DJ496" s="84"/>
      <c r="DK496" s="84"/>
      <c r="DL496" s="84"/>
      <c r="DM496" s="84"/>
      <c r="DN496" s="84"/>
      <c r="DO496" s="84"/>
      <c r="DP496" s="84"/>
      <c r="DQ496" s="84"/>
      <c r="DR496" s="84"/>
      <c r="DS496" s="84"/>
      <c r="DT496" s="84"/>
      <c r="DU496" s="84"/>
      <c r="DV496" s="84"/>
      <c r="DW496" s="84"/>
      <c r="DX496" s="84"/>
      <c r="DY496" s="84"/>
      <c r="DZ496" s="84"/>
      <c r="EA496" s="84"/>
      <c r="EB496" s="84"/>
      <c r="EC496" s="84"/>
      <c r="ED496" s="84"/>
      <c r="EE496" s="84"/>
      <c r="EF496" s="84"/>
      <c r="EG496" s="84"/>
      <c r="EH496" s="84"/>
      <c r="EI496" s="84"/>
      <c r="EJ496" s="84"/>
      <c r="EK496" s="84"/>
      <c r="EL496" s="84"/>
      <c r="EM496" s="84"/>
      <c r="EN496" s="84"/>
      <c r="EO496" s="84"/>
      <c r="EP496" s="84"/>
      <c r="EQ496" s="84"/>
      <c r="ER496" s="84"/>
      <c r="ES496" s="84"/>
      <c r="ET496" s="84"/>
      <c r="EU496" s="84"/>
      <c r="EV496" s="84"/>
      <c r="EW496" s="84"/>
      <c r="EX496" s="84"/>
      <c r="EY496" s="84"/>
      <c r="EZ496" s="84"/>
      <c r="FA496" s="84"/>
      <c r="FB496" s="84"/>
      <c r="FC496" s="84"/>
      <c r="FD496" s="84"/>
      <c r="FE496" s="84"/>
      <c r="FF496" s="84"/>
      <c r="FG496" s="84"/>
      <c r="FH496" s="84"/>
      <c r="FI496" s="84"/>
      <c r="FJ496" s="84"/>
      <c r="FK496" s="84"/>
      <c r="FL496" s="84"/>
      <c r="FM496" s="84"/>
      <c r="FN496" s="84"/>
      <c r="FO496" s="84"/>
      <c r="FP496" s="84"/>
      <c r="FQ496" s="84"/>
      <c r="FR496" s="84"/>
      <c r="FS496" s="84"/>
      <c r="FT496" s="84"/>
      <c r="FU496" s="84"/>
      <c r="FV496" s="84"/>
      <c r="FW496" s="84"/>
    </row>
    <row r="497" spans="1:179" s="7" customFormat="1">
      <c r="A497" s="159">
        <f t="shared" si="95"/>
        <v>450</v>
      </c>
      <c r="B497" s="109"/>
      <c r="C497" s="110"/>
      <c r="D497" s="104"/>
      <c r="E497" s="105"/>
      <c r="F497" s="105"/>
      <c r="G497" s="112" t="s">
        <v>2296</v>
      </c>
      <c r="H497" s="110" t="s">
        <v>2297</v>
      </c>
      <c r="I497" s="106">
        <v>18000</v>
      </c>
      <c r="J497" s="106">
        <v>0</v>
      </c>
      <c r="K497" s="106">
        <f t="shared" si="93"/>
        <v>18000</v>
      </c>
      <c r="L497" s="129"/>
      <c r="M497" s="129"/>
      <c r="N497" s="130">
        <v>18000</v>
      </c>
      <c r="O497" s="131">
        <v>0</v>
      </c>
      <c r="P497" s="132">
        <f t="shared" si="94"/>
        <v>18000</v>
      </c>
      <c r="Q497" s="84"/>
      <c r="R497" s="84"/>
      <c r="S497" s="84"/>
      <c r="T497" s="84"/>
      <c r="U497" s="84"/>
      <c r="V497" s="84"/>
      <c r="W497" s="84"/>
      <c r="X497" s="84"/>
      <c r="Y497" s="84"/>
      <c r="Z497" s="84"/>
      <c r="AA497" s="84"/>
      <c r="AB497" s="84"/>
      <c r="AC497" s="84"/>
      <c r="AD497" s="84"/>
      <c r="AE497" s="84"/>
      <c r="AF497" s="84"/>
      <c r="AG497" s="84"/>
      <c r="AH497" s="84"/>
      <c r="AI497" s="84"/>
      <c r="AJ497" s="84"/>
      <c r="AK497" s="84"/>
      <c r="AL497" s="84"/>
      <c r="AM497" s="84"/>
      <c r="AN497" s="84"/>
      <c r="AO497" s="84"/>
      <c r="AP497" s="84"/>
      <c r="AQ497" s="84"/>
      <c r="AR497" s="84"/>
      <c r="AS497" s="84"/>
      <c r="AT497" s="84"/>
      <c r="AU497" s="84"/>
      <c r="AV497" s="84"/>
      <c r="AW497" s="84"/>
      <c r="AX497" s="84"/>
      <c r="AY497" s="84"/>
      <c r="AZ497" s="84"/>
      <c r="BA497" s="84"/>
      <c r="BB497" s="84"/>
      <c r="BC497" s="84"/>
      <c r="BD497" s="84"/>
      <c r="BE497" s="84"/>
      <c r="BF497" s="84"/>
      <c r="BG497" s="84"/>
      <c r="BH497" s="84"/>
      <c r="BI497" s="84"/>
      <c r="BJ497" s="84"/>
      <c r="BK497" s="84"/>
      <c r="BL497" s="84"/>
      <c r="BM497" s="84"/>
      <c r="BN497" s="84"/>
      <c r="BO497" s="84"/>
      <c r="BP497" s="84"/>
      <c r="BQ497" s="84"/>
      <c r="BR497" s="84"/>
      <c r="BS497" s="84"/>
      <c r="BT497" s="84"/>
      <c r="BU497" s="84"/>
      <c r="BV497" s="84"/>
      <c r="BW497" s="84"/>
      <c r="BX497" s="84"/>
      <c r="BY497" s="84"/>
      <c r="BZ497" s="84"/>
      <c r="CA497" s="84"/>
      <c r="CB497" s="84"/>
      <c r="CC497" s="84"/>
      <c r="CD497" s="84"/>
      <c r="CE497" s="84"/>
      <c r="CF497" s="84"/>
      <c r="CG497" s="84"/>
      <c r="CH497" s="84"/>
      <c r="CI497" s="84"/>
      <c r="CJ497" s="84"/>
      <c r="CK497" s="84"/>
      <c r="CL497" s="84"/>
      <c r="CM497" s="84"/>
      <c r="CN497" s="84"/>
      <c r="CO497" s="84"/>
      <c r="CP497" s="84"/>
      <c r="CQ497" s="84"/>
      <c r="CR497" s="84"/>
      <c r="CS497" s="84"/>
      <c r="CT497" s="84"/>
      <c r="CU497" s="84"/>
      <c r="CV497" s="84"/>
      <c r="CW497" s="84"/>
      <c r="CX497" s="84"/>
      <c r="CY497" s="84"/>
      <c r="CZ497" s="84"/>
      <c r="DA497" s="84"/>
      <c r="DB497" s="84"/>
      <c r="DC497" s="84"/>
      <c r="DD497" s="84"/>
      <c r="DE497" s="84"/>
      <c r="DF497" s="84"/>
      <c r="DG497" s="84"/>
      <c r="DH497" s="84"/>
      <c r="DI497" s="84"/>
      <c r="DJ497" s="84"/>
      <c r="DK497" s="84"/>
      <c r="DL497" s="84"/>
      <c r="DM497" s="84"/>
      <c r="DN497" s="84"/>
      <c r="DO497" s="84"/>
      <c r="DP497" s="84"/>
      <c r="DQ497" s="84"/>
      <c r="DR497" s="84"/>
      <c r="DS497" s="84"/>
      <c r="DT497" s="84"/>
      <c r="DU497" s="84"/>
      <c r="DV497" s="84"/>
      <c r="DW497" s="84"/>
      <c r="DX497" s="84"/>
      <c r="DY497" s="84"/>
      <c r="DZ497" s="84"/>
      <c r="EA497" s="84"/>
      <c r="EB497" s="84"/>
      <c r="EC497" s="84"/>
      <c r="ED497" s="84"/>
      <c r="EE497" s="84"/>
      <c r="EF497" s="84"/>
      <c r="EG497" s="84"/>
      <c r="EH497" s="84"/>
      <c r="EI497" s="84"/>
      <c r="EJ497" s="84"/>
      <c r="EK497" s="84"/>
      <c r="EL497" s="84"/>
      <c r="EM497" s="84"/>
      <c r="EN497" s="84"/>
      <c r="EO497" s="84"/>
      <c r="EP497" s="84"/>
      <c r="EQ497" s="84"/>
      <c r="ER497" s="84"/>
      <c r="ES497" s="84"/>
      <c r="ET497" s="84"/>
      <c r="EU497" s="84"/>
      <c r="EV497" s="84"/>
      <c r="EW497" s="84"/>
      <c r="EX497" s="84"/>
      <c r="EY497" s="84"/>
      <c r="EZ497" s="84"/>
      <c r="FA497" s="84"/>
      <c r="FB497" s="84"/>
      <c r="FC497" s="84"/>
      <c r="FD497" s="84"/>
      <c r="FE497" s="84"/>
      <c r="FF497" s="84"/>
      <c r="FG497" s="84"/>
      <c r="FH497" s="84"/>
      <c r="FI497" s="84"/>
      <c r="FJ497" s="84"/>
      <c r="FK497" s="84"/>
      <c r="FL497" s="84"/>
      <c r="FM497" s="84"/>
      <c r="FN497" s="84"/>
      <c r="FO497" s="84"/>
      <c r="FP497" s="84"/>
      <c r="FQ497" s="84"/>
      <c r="FR497" s="84"/>
      <c r="FS497" s="84"/>
      <c r="FT497" s="84"/>
      <c r="FU497" s="84"/>
      <c r="FV497" s="84"/>
      <c r="FW497" s="84"/>
    </row>
    <row r="498" spans="1:179" s="7" customFormat="1">
      <c r="A498" s="159">
        <f t="shared" si="95"/>
        <v>451</v>
      </c>
      <c r="B498" s="109"/>
      <c r="C498" s="110"/>
      <c r="D498" s="104"/>
      <c r="E498" s="105"/>
      <c r="F498" s="105"/>
      <c r="G498" s="112" t="s">
        <v>2300</v>
      </c>
      <c r="H498" s="110" t="s">
        <v>2301</v>
      </c>
      <c r="I498" s="106">
        <v>21000</v>
      </c>
      <c r="J498" s="106">
        <v>0</v>
      </c>
      <c r="K498" s="106">
        <f t="shared" si="93"/>
        <v>21000</v>
      </c>
      <c r="L498" s="129"/>
      <c r="M498" s="129"/>
      <c r="N498" s="130">
        <v>21000</v>
      </c>
      <c r="O498" s="131">
        <v>0</v>
      </c>
      <c r="P498" s="132">
        <f t="shared" si="94"/>
        <v>21000</v>
      </c>
      <c r="Q498" s="84"/>
      <c r="R498" s="84"/>
      <c r="S498" s="84"/>
      <c r="T498" s="84"/>
      <c r="U498" s="84"/>
      <c r="V498" s="84"/>
      <c r="W498" s="84"/>
      <c r="X498" s="84"/>
      <c r="Y498" s="84"/>
      <c r="Z498" s="84"/>
      <c r="AA498" s="84"/>
      <c r="AB498" s="84"/>
      <c r="AC498" s="84"/>
      <c r="AD498" s="84"/>
      <c r="AE498" s="84"/>
      <c r="AF498" s="84"/>
      <c r="AG498" s="84"/>
      <c r="AH498" s="84"/>
      <c r="AI498" s="84"/>
      <c r="AJ498" s="84"/>
      <c r="AK498" s="84"/>
      <c r="AL498" s="84"/>
      <c r="AM498" s="84"/>
      <c r="AN498" s="84"/>
      <c r="AO498" s="84"/>
      <c r="AP498" s="84"/>
      <c r="AQ498" s="84"/>
      <c r="AR498" s="84"/>
      <c r="AS498" s="84"/>
      <c r="AT498" s="84"/>
      <c r="AU498" s="84"/>
      <c r="AV498" s="84"/>
      <c r="AW498" s="84"/>
      <c r="AX498" s="84"/>
      <c r="AY498" s="84"/>
      <c r="AZ498" s="84"/>
      <c r="BA498" s="84"/>
      <c r="BB498" s="84"/>
      <c r="BC498" s="84"/>
      <c r="BD498" s="84"/>
      <c r="BE498" s="84"/>
      <c r="BF498" s="84"/>
      <c r="BG498" s="84"/>
      <c r="BH498" s="84"/>
      <c r="BI498" s="84"/>
      <c r="BJ498" s="84"/>
      <c r="BK498" s="84"/>
      <c r="BL498" s="84"/>
      <c r="BM498" s="84"/>
      <c r="BN498" s="84"/>
      <c r="BO498" s="84"/>
      <c r="BP498" s="84"/>
      <c r="BQ498" s="84"/>
      <c r="BR498" s="84"/>
      <c r="BS498" s="84"/>
      <c r="BT498" s="84"/>
      <c r="BU498" s="84"/>
      <c r="BV498" s="84"/>
      <c r="BW498" s="84"/>
      <c r="BX498" s="84"/>
      <c r="BY498" s="84"/>
      <c r="BZ498" s="84"/>
      <c r="CA498" s="84"/>
      <c r="CB498" s="84"/>
      <c r="CC498" s="84"/>
      <c r="CD498" s="84"/>
      <c r="CE498" s="84"/>
      <c r="CF498" s="84"/>
      <c r="CG498" s="84"/>
      <c r="CH498" s="84"/>
      <c r="CI498" s="84"/>
      <c r="CJ498" s="84"/>
      <c r="CK498" s="84"/>
      <c r="CL498" s="84"/>
      <c r="CM498" s="84"/>
      <c r="CN498" s="84"/>
      <c r="CO498" s="84"/>
      <c r="CP498" s="84"/>
      <c r="CQ498" s="84"/>
      <c r="CR498" s="84"/>
      <c r="CS498" s="84"/>
      <c r="CT498" s="84"/>
      <c r="CU498" s="84"/>
      <c r="CV498" s="84"/>
      <c r="CW498" s="84"/>
      <c r="CX498" s="84"/>
      <c r="CY498" s="84"/>
      <c r="CZ498" s="84"/>
      <c r="DA498" s="84"/>
      <c r="DB498" s="84"/>
      <c r="DC498" s="84"/>
      <c r="DD498" s="84"/>
      <c r="DE498" s="84"/>
      <c r="DF498" s="84"/>
      <c r="DG498" s="84"/>
      <c r="DH498" s="84"/>
      <c r="DI498" s="84"/>
      <c r="DJ498" s="84"/>
      <c r="DK498" s="84"/>
      <c r="DL498" s="84"/>
      <c r="DM498" s="84"/>
      <c r="DN498" s="84"/>
      <c r="DO498" s="84"/>
      <c r="DP498" s="84"/>
      <c r="DQ498" s="84"/>
      <c r="DR498" s="84"/>
      <c r="DS498" s="84"/>
      <c r="DT498" s="84"/>
      <c r="DU498" s="84"/>
      <c r="DV498" s="84"/>
      <c r="DW498" s="84"/>
      <c r="DX498" s="84"/>
      <c r="DY498" s="84"/>
      <c r="DZ498" s="84"/>
      <c r="EA498" s="84"/>
      <c r="EB498" s="84"/>
      <c r="EC498" s="84"/>
      <c r="ED498" s="84"/>
      <c r="EE498" s="84"/>
      <c r="EF498" s="84"/>
      <c r="EG498" s="84"/>
      <c r="EH498" s="84"/>
      <c r="EI498" s="84"/>
      <c r="EJ498" s="84"/>
      <c r="EK498" s="84"/>
      <c r="EL498" s="84"/>
      <c r="EM498" s="84"/>
      <c r="EN498" s="84"/>
      <c r="EO498" s="84"/>
      <c r="EP498" s="84"/>
      <c r="EQ498" s="84"/>
      <c r="ER498" s="84"/>
      <c r="ES498" s="84"/>
      <c r="ET498" s="84"/>
      <c r="EU498" s="84"/>
      <c r="EV498" s="84"/>
      <c r="EW498" s="84"/>
      <c r="EX498" s="84"/>
      <c r="EY498" s="84"/>
      <c r="EZ498" s="84"/>
      <c r="FA498" s="84"/>
      <c r="FB498" s="84"/>
      <c r="FC498" s="84"/>
      <c r="FD498" s="84"/>
      <c r="FE498" s="84"/>
      <c r="FF498" s="84"/>
      <c r="FG498" s="84"/>
      <c r="FH498" s="84"/>
      <c r="FI498" s="84"/>
      <c r="FJ498" s="84"/>
      <c r="FK498" s="84"/>
      <c r="FL498" s="84"/>
      <c r="FM498" s="84"/>
      <c r="FN498" s="84"/>
      <c r="FO498" s="84"/>
      <c r="FP498" s="84"/>
      <c r="FQ498" s="84"/>
      <c r="FR498" s="84"/>
      <c r="FS498" s="84"/>
      <c r="FT498" s="84"/>
      <c r="FU498" s="84"/>
      <c r="FV498" s="84"/>
      <c r="FW498" s="84"/>
    </row>
    <row r="499" spans="1:179" s="7" customFormat="1">
      <c r="A499" s="159">
        <f t="shared" si="95"/>
        <v>452</v>
      </c>
      <c r="B499" s="109"/>
      <c r="C499" s="110"/>
      <c r="D499" s="104"/>
      <c r="E499" s="105"/>
      <c r="F499" s="105"/>
      <c r="G499" s="112" t="s">
        <v>2303</v>
      </c>
      <c r="H499" s="110" t="s">
        <v>2304</v>
      </c>
      <c r="I499" s="106">
        <v>23000</v>
      </c>
      <c r="J499" s="106">
        <v>0</v>
      </c>
      <c r="K499" s="106">
        <f t="shared" si="93"/>
        <v>23000</v>
      </c>
      <c r="L499" s="129"/>
      <c r="M499" s="129"/>
      <c r="N499" s="130">
        <v>23000</v>
      </c>
      <c r="O499" s="131">
        <v>0</v>
      </c>
      <c r="P499" s="132">
        <f t="shared" si="94"/>
        <v>23000</v>
      </c>
      <c r="Q499" s="84"/>
      <c r="R499" s="84"/>
      <c r="S499" s="84"/>
      <c r="T499" s="84"/>
      <c r="U499" s="84"/>
      <c r="V499" s="84"/>
      <c r="W499" s="84"/>
      <c r="X499" s="84"/>
      <c r="Y499" s="84"/>
      <c r="Z499" s="84"/>
      <c r="AA499" s="84"/>
      <c r="AB499" s="84"/>
      <c r="AC499" s="84"/>
      <c r="AD499" s="84"/>
      <c r="AE499" s="84"/>
      <c r="AF499" s="84"/>
      <c r="AG499" s="84"/>
      <c r="AH499" s="84"/>
      <c r="AI499" s="84"/>
      <c r="AJ499" s="84"/>
      <c r="AK499" s="84"/>
      <c r="AL499" s="84"/>
      <c r="AM499" s="84"/>
      <c r="AN499" s="84"/>
      <c r="AO499" s="84"/>
      <c r="AP499" s="84"/>
      <c r="AQ499" s="84"/>
      <c r="AR499" s="84"/>
      <c r="AS499" s="84"/>
      <c r="AT499" s="84"/>
      <c r="AU499" s="84"/>
      <c r="AV499" s="84"/>
      <c r="AW499" s="84"/>
      <c r="AX499" s="84"/>
      <c r="AY499" s="84"/>
      <c r="AZ499" s="84"/>
      <c r="BA499" s="84"/>
      <c r="BB499" s="84"/>
      <c r="BC499" s="84"/>
      <c r="BD499" s="84"/>
      <c r="BE499" s="84"/>
      <c r="BF499" s="84"/>
      <c r="BG499" s="84"/>
      <c r="BH499" s="84"/>
      <c r="BI499" s="84"/>
      <c r="BJ499" s="84"/>
      <c r="BK499" s="84"/>
      <c r="BL499" s="84"/>
      <c r="BM499" s="84"/>
      <c r="BN499" s="84"/>
      <c r="BO499" s="84"/>
      <c r="BP499" s="84"/>
      <c r="BQ499" s="84"/>
      <c r="BR499" s="84"/>
      <c r="BS499" s="84"/>
      <c r="BT499" s="84"/>
      <c r="BU499" s="84"/>
      <c r="BV499" s="84"/>
      <c r="BW499" s="84"/>
      <c r="BX499" s="84"/>
      <c r="BY499" s="84"/>
      <c r="BZ499" s="84"/>
      <c r="CA499" s="84"/>
      <c r="CB499" s="84"/>
      <c r="CC499" s="84"/>
      <c r="CD499" s="84"/>
      <c r="CE499" s="84"/>
      <c r="CF499" s="84"/>
      <c r="CG499" s="84"/>
      <c r="CH499" s="84"/>
      <c r="CI499" s="84"/>
      <c r="CJ499" s="84"/>
      <c r="CK499" s="84"/>
      <c r="CL499" s="84"/>
      <c r="CM499" s="84"/>
      <c r="CN499" s="84"/>
      <c r="CO499" s="84"/>
      <c r="CP499" s="84"/>
      <c r="CQ499" s="84"/>
      <c r="CR499" s="84"/>
      <c r="CS499" s="84"/>
      <c r="CT499" s="84"/>
      <c r="CU499" s="84"/>
      <c r="CV499" s="84"/>
      <c r="CW499" s="84"/>
      <c r="CX499" s="84"/>
      <c r="CY499" s="84"/>
      <c r="CZ499" s="84"/>
      <c r="DA499" s="84"/>
      <c r="DB499" s="84"/>
      <c r="DC499" s="84"/>
      <c r="DD499" s="84"/>
      <c r="DE499" s="84"/>
      <c r="DF499" s="84"/>
      <c r="DG499" s="84"/>
      <c r="DH499" s="84"/>
      <c r="DI499" s="84"/>
      <c r="DJ499" s="84"/>
      <c r="DK499" s="84"/>
      <c r="DL499" s="84"/>
      <c r="DM499" s="84"/>
      <c r="DN499" s="84"/>
      <c r="DO499" s="84"/>
      <c r="DP499" s="84"/>
      <c r="DQ499" s="84"/>
      <c r="DR499" s="84"/>
      <c r="DS499" s="84"/>
      <c r="DT499" s="84"/>
      <c r="DU499" s="84"/>
      <c r="DV499" s="84"/>
      <c r="DW499" s="84"/>
      <c r="DX499" s="84"/>
      <c r="DY499" s="84"/>
      <c r="DZ499" s="84"/>
      <c r="EA499" s="84"/>
      <c r="EB499" s="84"/>
      <c r="EC499" s="84"/>
      <c r="ED499" s="84"/>
      <c r="EE499" s="84"/>
      <c r="EF499" s="84"/>
      <c r="EG499" s="84"/>
      <c r="EH499" s="84"/>
      <c r="EI499" s="84"/>
      <c r="EJ499" s="84"/>
      <c r="EK499" s="84"/>
      <c r="EL499" s="84"/>
      <c r="EM499" s="84"/>
      <c r="EN499" s="84"/>
      <c r="EO499" s="84"/>
      <c r="EP499" s="84"/>
      <c r="EQ499" s="84"/>
      <c r="ER499" s="84"/>
      <c r="ES499" s="84"/>
      <c r="ET499" s="84"/>
      <c r="EU499" s="84"/>
      <c r="EV499" s="84"/>
      <c r="EW499" s="84"/>
      <c r="EX499" s="84"/>
      <c r="EY499" s="84"/>
      <c r="EZ499" s="84"/>
      <c r="FA499" s="84"/>
      <c r="FB499" s="84"/>
      <c r="FC499" s="84"/>
      <c r="FD499" s="84"/>
      <c r="FE499" s="84"/>
      <c r="FF499" s="84"/>
      <c r="FG499" s="84"/>
      <c r="FH499" s="84"/>
      <c r="FI499" s="84"/>
      <c r="FJ499" s="84"/>
      <c r="FK499" s="84"/>
      <c r="FL499" s="84"/>
      <c r="FM499" s="84"/>
      <c r="FN499" s="84"/>
      <c r="FO499" s="84"/>
      <c r="FP499" s="84"/>
      <c r="FQ499" s="84"/>
      <c r="FR499" s="84"/>
      <c r="FS499" s="84"/>
      <c r="FT499" s="84"/>
      <c r="FU499" s="84"/>
      <c r="FV499" s="84"/>
      <c r="FW499" s="84"/>
    </row>
    <row r="500" spans="1:179" s="7" customFormat="1" ht="16.149999999999999" customHeight="1">
      <c r="A500" s="159">
        <f t="shared" si="95"/>
        <v>453</v>
      </c>
      <c r="B500" s="109"/>
      <c r="C500" s="110"/>
      <c r="D500" s="104"/>
      <c r="E500" s="105"/>
      <c r="F500" s="105"/>
      <c r="G500" s="168" t="s">
        <v>2307</v>
      </c>
      <c r="H500" s="160" t="s">
        <v>2308</v>
      </c>
      <c r="I500" s="129">
        <v>3500</v>
      </c>
      <c r="J500" s="129">
        <v>0</v>
      </c>
      <c r="K500" s="129">
        <f t="shared" si="93"/>
        <v>3500</v>
      </c>
      <c r="L500" s="129"/>
      <c r="M500" s="129"/>
      <c r="N500" s="130">
        <v>3500</v>
      </c>
      <c r="O500" s="131">
        <v>0</v>
      </c>
      <c r="P500" s="132">
        <f t="shared" si="94"/>
        <v>3500</v>
      </c>
      <c r="Q500" s="84"/>
      <c r="R500" s="84"/>
      <c r="S500" s="84"/>
      <c r="T500" s="84"/>
      <c r="U500" s="84"/>
      <c r="V500" s="84"/>
      <c r="W500" s="84"/>
      <c r="X500" s="84"/>
      <c r="Y500" s="84"/>
      <c r="Z500" s="84"/>
      <c r="AA500" s="84"/>
      <c r="AB500" s="84"/>
      <c r="AC500" s="84"/>
      <c r="AD500" s="84"/>
      <c r="AE500" s="84"/>
      <c r="AF500" s="84"/>
      <c r="AG500" s="84"/>
      <c r="AH500" s="84"/>
      <c r="AI500" s="84"/>
      <c r="AJ500" s="84"/>
      <c r="AK500" s="84"/>
      <c r="AL500" s="84"/>
      <c r="AM500" s="84"/>
      <c r="AN500" s="84"/>
      <c r="AO500" s="84"/>
      <c r="AP500" s="84"/>
      <c r="AQ500" s="84"/>
      <c r="AR500" s="84"/>
      <c r="AS500" s="84"/>
      <c r="AT500" s="84"/>
      <c r="AU500" s="84"/>
      <c r="AV500" s="84"/>
      <c r="AW500" s="84"/>
      <c r="AX500" s="84"/>
      <c r="AY500" s="84"/>
      <c r="AZ500" s="84"/>
      <c r="BA500" s="84"/>
      <c r="BB500" s="84"/>
      <c r="BC500" s="84"/>
      <c r="BD500" s="84"/>
      <c r="BE500" s="84"/>
      <c r="BF500" s="84"/>
      <c r="BG500" s="84"/>
      <c r="BH500" s="84"/>
      <c r="BI500" s="84"/>
      <c r="BJ500" s="84"/>
      <c r="BK500" s="84"/>
      <c r="BL500" s="84"/>
      <c r="BM500" s="84"/>
      <c r="BN500" s="84"/>
      <c r="BO500" s="84"/>
      <c r="BP500" s="84"/>
      <c r="BQ500" s="84"/>
      <c r="BR500" s="84"/>
      <c r="BS500" s="84"/>
      <c r="BT500" s="84"/>
      <c r="BU500" s="84"/>
      <c r="BV500" s="84"/>
      <c r="BW500" s="84"/>
      <c r="BX500" s="84"/>
      <c r="BY500" s="84"/>
      <c r="BZ500" s="84"/>
      <c r="CA500" s="84"/>
      <c r="CB500" s="84"/>
      <c r="CC500" s="84"/>
      <c r="CD500" s="84"/>
      <c r="CE500" s="84"/>
      <c r="CF500" s="84"/>
      <c r="CG500" s="84"/>
      <c r="CH500" s="84"/>
      <c r="CI500" s="84"/>
      <c r="CJ500" s="84"/>
      <c r="CK500" s="84"/>
      <c r="CL500" s="84"/>
      <c r="CM500" s="84"/>
      <c r="CN500" s="84"/>
      <c r="CO500" s="84"/>
      <c r="CP500" s="84"/>
      <c r="CQ500" s="84"/>
      <c r="CR500" s="84"/>
      <c r="CS500" s="84"/>
      <c r="CT500" s="84"/>
      <c r="CU500" s="84"/>
      <c r="CV500" s="84"/>
      <c r="CW500" s="84"/>
      <c r="CX500" s="84"/>
      <c r="CY500" s="84"/>
      <c r="CZ500" s="84"/>
      <c r="DA500" s="84"/>
      <c r="DB500" s="84"/>
      <c r="DC500" s="84"/>
      <c r="DD500" s="84"/>
      <c r="DE500" s="84"/>
      <c r="DF500" s="84"/>
      <c r="DG500" s="84"/>
      <c r="DH500" s="84"/>
      <c r="DI500" s="84"/>
      <c r="DJ500" s="84"/>
      <c r="DK500" s="84"/>
      <c r="DL500" s="84"/>
      <c r="DM500" s="84"/>
      <c r="DN500" s="84"/>
      <c r="DO500" s="84"/>
      <c r="DP500" s="84"/>
      <c r="DQ500" s="84"/>
      <c r="DR500" s="84"/>
      <c r="DS500" s="84"/>
      <c r="DT500" s="84"/>
      <c r="DU500" s="84"/>
      <c r="DV500" s="84"/>
      <c r="DW500" s="84"/>
      <c r="DX500" s="84"/>
      <c r="DY500" s="84"/>
      <c r="DZ500" s="84"/>
      <c r="EA500" s="84"/>
      <c r="EB500" s="84"/>
      <c r="EC500" s="84"/>
      <c r="ED500" s="84"/>
      <c r="EE500" s="84"/>
      <c r="EF500" s="84"/>
      <c r="EG500" s="84"/>
      <c r="EH500" s="84"/>
      <c r="EI500" s="84"/>
      <c r="EJ500" s="84"/>
      <c r="EK500" s="84"/>
      <c r="EL500" s="84"/>
      <c r="EM500" s="84"/>
      <c r="EN500" s="84"/>
      <c r="EO500" s="84"/>
      <c r="EP500" s="84"/>
      <c r="EQ500" s="84"/>
      <c r="ER500" s="84"/>
      <c r="ES500" s="84"/>
      <c r="ET500" s="84"/>
      <c r="EU500" s="84"/>
      <c r="EV500" s="84"/>
      <c r="EW500" s="84"/>
      <c r="EX500" s="84"/>
      <c r="EY500" s="84"/>
      <c r="EZ500" s="84"/>
      <c r="FA500" s="84"/>
      <c r="FB500" s="84"/>
      <c r="FC500" s="84"/>
      <c r="FD500" s="84"/>
      <c r="FE500" s="84"/>
      <c r="FF500" s="84"/>
      <c r="FG500" s="84"/>
      <c r="FH500" s="84"/>
      <c r="FI500" s="84"/>
      <c r="FJ500" s="84"/>
      <c r="FK500" s="84"/>
      <c r="FL500" s="84"/>
      <c r="FM500" s="84"/>
      <c r="FN500" s="84"/>
      <c r="FO500" s="84"/>
      <c r="FP500" s="84"/>
      <c r="FQ500" s="84"/>
      <c r="FR500" s="84"/>
      <c r="FS500" s="84"/>
      <c r="FT500" s="84"/>
      <c r="FU500" s="84"/>
      <c r="FV500" s="84"/>
      <c r="FW500" s="84"/>
    </row>
    <row r="501" spans="1:179" s="7" customFormat="1" ht="16.5" customHeight="1">
      <c r="A501" s="159"/>
      <c r="B501" s="109"/>
      <c r="C501" s="103" t="s">
        <v>2295</v>
      </c>
      <c r="D501" s="104"/>
      <c r="E501" s="105"/>
      <c r="F501" s="105"/>
      <c r="G501" s="108"/>
      <c r="H501" s="107" t="s">
        <v>2272</v>
      </c>
      <c r="I501" s="106"/>
      <c r="J501" s="106"/>
      <c r="K501" s="106"/>
      <c r="L501" s="129"/>
      <c r="M501" s="129"/>
      <c r="N501" s="130"/>
      <c r="O501" s="131"/>
      <c r="P501" s="132"/>
      <c r="Q501" s="84"/>
      <c r="R501" s="84"/>
      <c r="S501" s="84"/>
      <c r="T501" s="84"/>
      <c r="U501" s="84"/>
      <c r="V501" s="84"/>
      <c r="W501" s="84"/>
      <c r="X501" s="84"/>
      <c r="Y501" s="84"/>
      <c r="Z501" s="84"/>
      <c r="AA501" s="84"/>
      <c r="AB501" s="84"/>
      <c r="AC501" s="84"/>
      <c r="AD501" s="84"/>
      <c r="AE501" s="84"/>
      <c r="AF501" s="84"/>
      <c r="AG501" s="84"/>
      <c r="AH501" s="84"/>
      <c r="AI501" s="84"/>
      <c r="AJ501" s="84"/>
      <c r="AK501" s="84"/>
      <c r="AL501" s="84"/>
      <c r="AM501" s="84"/>
      <c r="AN501" s="84"/>
      <c r="AO501" s="84"/>
      <c r="AP501" s="84"/>
      <c r="AQ501" s="84"/>
      <c r="AR501" s="84"/>
      <c r="AS501" s="84"/>
      <c r="AT501" s="84"/>
      <c r="AU501" s="84"/>
      <c r="AV501" s="84"/>
      <c r="AW501" s="84"/>
      <c r="AX501" s="84"/>
      <c r="AY501" s="84"/>
      <c r="AZ501" s="84"/>
      <c r="BA501" s="84"/>
      <c r="BB501" s="84"/>
      <c r="BC501" s="84"/>
      <c r="BD501" s="84"/>
      <c r="BE501" s="84"/>
      <c r="BF501" s="84"/>
      <c r="BG501" s="84"/>
      <c r="BH501" s="84"/>
      <c r="BI501" s="84"/>
      <c r="BJ501" s="84"/>
      <c r="BK501" s="84"/>
      <c r="BL501" s="84"/>
      <c r="BM501" s="84"/>
      <c r="BN501" s="84"/>
      <c r="BO501" s="84"/>
      <c r="BP501" s="84"/>
      <c r="BQ501" s="84"/>
      <c r="BR501" s="84"/>
      <c r="BS501" s="84"/>
      <c r="BT501" s="84"/>
      <c r="BU501" s="84"/>
      <c r="BV501" s="84"/>
      <c r="BW501" s="84"/>
      <c r="BX501" s="84"/>
      <c r="BY501" s="84"/>
      <c r="BZ501" s="84"/>
      <c r="CA501" s="84"/>
      <c r="CB501" s="84"/>
      <c r="CC501" s="84"/>
      <c r="CD501" s="84"/>
      <c r="CE501" s="84"/>
      <c r="CF501" s="84"/>
      <c r="CG501" s="84"/>
      <c r="CH501" s="84"/>
      <c r="CI501" s="84"/>
      <c r="CJ501" s="84"/>
      <c r="CK501" s="84"/>
      <c r="CL501" s="84"/>
      <c r="CM501" s="84"/>
      <c r="CN501" s="84"/>
      <c r="CO501" s="84"/>
      <c r="CP501" s="84"/>
      <c r="CQ501" s="84"/>
      <c r="CR501" s="84"/>
      <c r="CS501" s="84"/>
      <c r="CT501" s="84"/>
      <c r="CU501" s="84"/>
      <c r="CV501" s="84"/>
      <c r="CW501" s="84"/>
      <c r="CX501" s="84"/>
      <c r="CY501" s="84"/>
      <c r="CZ501" s="84"/>
      <c r="DA501" s="84"/>
      <c r="DB501" s="84"/>
      <c r="DC501" s="84"/>
      <c r="DD501" s="84"/>
      <c r="DE501" s="84"/>
      <c r="DF501" s="84"/>
      <c r="DG501" s="84"/>
      <c r="DH501" s="84"/>
      <c r="DI501" s="84"/>
      <c r="DJ501" s="84"/>
      <c r="DK501" s="84"/>
      <c r="DL501" s="84"/>
      <c r="DM501" s="84"/>
      <c r="DN501" s="84"/>
      <c r="DO501" s="84"/>
      <c r="DP501" s="84"/>
      <c r="DQ501" s="84"/>
      <c r="DR501" s="84"/>
      <c r="DS501" s="84"/>
      <c r="DT501" s="84"/>
      <c r="DU501" s="84"/>
      <c r="DV501" s="84"/>
      <c r="DW501" s="84"/>
      <c r="DX501" s="84"/>
      <c r="DY501" s="84"/>
      <c r="DZ501" s="84"/>
      <c r="EA501" s="84"/>
      <c r="EB501" s="84"/>
      <c r="EC501" s="84"/>
      <c r="ED501" s="84"/>
      <c r="EE501" s="84"/>
      <c r="EF501" s="84"/>
      <c r="EG501" s="84"/>
      <c r="EH501" s="84"/>
      <c r="EI501" s="84"/>
      <c r="EJ501" s="84"/>
      <c r="EK501" s="84"/>
      <c r="EL501" s="84"/>
      <c r="EM501" s="84"/>
      <c r="EN501" s="84"/>
      <c r="EO501" s="84"/>
      <c r="EP501" s="84"/>
      <c r="EQ501" s="84"/>
      <c r="ER501" s="84"/>
      <c r="ES501" s="84"/>
      <c r="ET501" s="84"/>
      <c r="EU501" s="84"/>
      <c r="EV501" s="84"/>
      <c r="EW501" s="84"/>
      <c r="EX501" s="84"/>
      <c r="EY501" s="84"/>
      <c r="EZ501" s="84"/>
      <c r="FA501" s="84"/>
      <c r="FB501" s="84"/>
      <c r="FC501" s="84"/>
      <c r="FD501" s="84"/>
      <c r="FE501" s="84"/>
      <c r="FF501" s="84"/>
      <c r="FG501" s="84"/>
      <c r="FH501" s="84"/>
      <c r="FI501" s="84"/>
      <c r="FJ501" s="84"/>
      <c r="FK501" s="84"/>
      <c r="FL501" s="84"/>
      <c r="FM501" s="84"/>
      <c r="FN501" s="84"/>
      <c r="FO501" s="84"/>
      <c r="FP501" s="84"/>
      <c r="FQ501" s="84"/>
      <c r="FR501" s="84"/>
      <c r="FS501" s="84"/>
      <c r="FT501" s="84"/>
      <c r="FU501" s="84"/>
      <c r="FV501" s="84"/>
      <c r="FW501" s="84"/>
    </row>
    <row r="502" spans="1:179" s="7" customFormat="1" ht="14.25" customHeight="1">
      <c r="A502" s="159">
        <v>454</v>
      </c>
      <c r="B502" s="109" t="s">
        <v>2298</v>
      </c>
      <c r="C502" s="110" t="s">
        <v>2299</v>
      </c>
      <c r="D502" s="104">
        <v>3940.68</v>
      </c>
      <c r="E502" s="199">
        <f>D502*0.18</f>
        <v>709.32240000000002</v>
      </c>
      <c r="F502" s="200">
        <f>D502+E502</f>
        <v>4650.0024000000003</v>
      </c>
      <c r="G502" s="109" t="s">
        <v>2313</v>
      </c>
      <c r="H502" s="110" t="s">
        <v>2314</v>
      </c>
      <c r="I502" s="106">
        <f>4625+1000</f>
        <v>5625</v>
      </c>
      <c r="J502" s="155">
        <f>I502*0.2</f>
        <v>1125</v>
      </c>
      <c r="K502" s="155">
        <f>I502+J502</f>
        <v>6750</v>
      </c>
      <c r="L502" s="129"/>
      <c r="M502" s="129"/>
      <c r="N502" s="130">
        <f>6750/1.2</f>
        <v>5625</v>
      </c>
      <c r="O502" s="131">
        <f>N502*0.2</f>
        <v>1125</v>
      </c>
      <c r="P502" s="132">
        <f>O502+N502</f>
        <v>6750</v>
      </c>
      <c r="Q502" s="84"/>
      <c r="R502" s="84"/>
      <c r="S502" s="84"/>
      <c r="T502" s="84"/>
      <c r="U502" s="84"/>
      <c r="V502" s="84"/>
      <c r="W502" s="84"/>
      <c r="X502" s="84"/>
      <c r="Y502" s="84"/>
      <c r="Z502" s="84"/>
      <c r="AA502" s="84"/>
      <c r="AB502" s="84"/>
      <c r="AC502" s="84"/>
      <c r="AD502" s="84"/>
      <c r="AE502" s="84"/>
      <c r="AF502" s="84"/>
      <c r="AG502" s="84"/>
      <c r="AH502" s="84"/>
      <c r="AI502" s="84"/>
      <c r="AJ502" s="84"/>
      <c r="AK502" s="84"/>
      <c r="AL502" s="84"/>
      <c r="AM502" s="84"/>
      <c r="AN502" s="84"/>
      <c r="AO502" s="84"/>
      <c r="AP502" s="84"/>
      <c r="AQ502" s="84"/>
      <c r="AR502" s="84"/>
      <c r="AS502" s="84"/>
      <c r="AT502" s="84"/>
      <c r="AU502" s="84"/>
      <c r="AV502" s="84"/>
      <c r="AW502" s="84"/>
      <c r="AX502" s="84"/>
      <c r="AY502" s="84"/>
      <c r="AZ502" s="84"/>
      <c r="BA502" s="84"/>
      <c r="BB502" s="84"/>
      <c r="BC502" s="84"/>
      <c r="BD502" s="84"/>
      <c r="BE502" s="84"/>
      <c r="BF502" s="84"/>
      <c r="BG502" s="84"/>
      <c r="BH502" s="84"/>
      <c r="BI502" s="84"/>
      <c r="BJ502" s="84"/>
      <c r="BK502" s="84"/>
      <c r="BL502" s="84"/>
      <c r="BM502" s="84"/>
      <c r="BN502" s="84"/>
      <c r="BO502" s="84"/>
      <c r="BP502" s="84"/>
      <c r="BQ502" s="84"/>
      <c r="BR502" s="84"/>
      <c r="BS502" s="84"/>
      <c r="BT502" s="84"/>
      <c r="BU502" s="84"/>
      <c r="BV502" s="84"/>
      <c r="BW502" s="84"/>
      <c r="BX502" s="84"/>
      <c r="BY502" s="84"/>
      <c r="BZ502" s="84"/>
      <c r="CA502" s="84"/>
      <c r="CB502" s="84"/>
      <c r="CC502" s="84"/>
      <c r="CD502" s="84"/>
      <c r="CE502" s="84"/>
      <c r="CF502" s="84"/>
      <c r="CG502" s="84"/>
      <c r="CH502" s="84"/>
      <c r="CI502" s="84"/>
      <c r="CJ502" s="84"/>
      <c r="CK502" s="84"/>
      <c r="CL502" s="84"/>
      <c r="CM502" s="84"/>
      <c r="CN502" s="84"/>
      <c r="CO502" s="84"/>
      <c r="CP502" s="84"/>
      <c r="CQ502" s="84"/>
      <c r="CR502" s="84"/>
      <c r="CS502" s="84"/>
      <c r="CT502" s="84"/>
      <c r="CU502" s="84"/>
      <c r="CV502" s="84"/>
      <c r="CW502" s="84"/>
      <c r="CX502" s="84"/>
      <c r="CY502" s="84"/>
      <c r="CZ502" s="84"/>
      <c r="DA502" s="84"/>
      <c r="DB502" s="84"/>
      <c r="DC502" s="84"/>
      <c r="DD502" s="84"/>
      <c r="DE502" s="84"/>
      <c r="DF502" s="84"/>
      <c r="DG502" s="84"/>
      <c r="DH502" s="84"/>
      <c r="DI502" s="84"/>
      <c r="DJ502" s="84"/>
      <c r="DK502" s="84"/>
      <c r="DL502" s="84"/>
      <c r="DM502" s="84"/>
      <c r="DN502" s="84"/>
      <c r="DO502" s="84"/>
      <c r="DP502" s="84"/>
      <c r="DQ502" s="84"/>
      <c r="DR502" s="84"/>
      <c r="DS502" s="84"/>
      <c r="DT502" s="84"/>
      <c r="DU502" s="84"/>
      <c r="DV502" s="84"/>
      <c r="DW502" s="84"/>
      <c r="DX502" s="84"/>
      <c r="DY502" s="84"/>
      <c r="DZ502" s="84"/>
      <c r="EA502" s="84"/>
      <c r="EB502" s="84"/>
      <c r="EC502" s="84"/>
      <c r="ED502" s="84"/>
      <c r="EE502" s="84"/>
      <c r="EF502" s="84"/>
      <c r="EG502" s="84"/>
      <c r="EH502" s="84"/>
      <c r="EI502" s="84"/>
      <c r="EJ502" s="84"/>
      <c r="EK502" s="84"/>
      <c r="EL502" s="84"/>
      <c r="EM502" s="84"/>
      <c r="EN502" s="84"/>
      <c r="EO502" s="84"/>
      <c r="EP502" s="84"/>
      <c r="EQ502" s="84"/>
      <c r="ER502" s="84"/>
      <c r="ES502" s="84"/>
      <c r="ET502" s="84"/>
      <c r="EU502" s="84"/>
      <c r="EV502" s="84"/>
      <c r="EW502" s="84"/>
      <c r="EX502" s="84"/>
      <c r="EY502" s="84"/>
      <c r="EZ502" s="84"/>
      <c r="FA502" s="84"/>
      <c r="FB502" s="84"/>
      <c r="FC502" s="84"/>
      <c r="FD502" s="84"/>
      <c r="FE502" s="84"/>
      <c r="FF502" s="84"/>
      <c r="FG502" s="84"/>
      <c r="FH502" s="84"/>
      <c r="FI502" s="84"/>
      <c r="FJ502" s="84"/>
      <c r="FK502" s="84"/>
      <c r="FL502" s="84"/>
      <c r="FM502" s="84"/>
      <c r="FN502" s="84"/>
      <c r="FO502" s="84"/>
      <c r="FP502" s="84"/>
      <c r="FQ502" s="84"/>
      <c r="FR502" s="84"/>
      <c r="FS502" s="84"/>
      <c r="FT502" s="84"/>
      <c r="FU502" s="84"/>
      <c r="FV502" s="84"/>
      <c r="FW502" s="84"/>
    </row>
    <row r="503" spans="1:179" s="7" customFormat="1" ht="14.25" customHeight="1">
      <c r="A503" s="159">
        <f>A502+1</f>
        <v>455</v>
      </c>
      <c r="B503" s="109"/>
      <c r="C503" s="103" t="s">
        <v>2302</v>
      </c>
      <c r="D503" s="104"/>
      <c r="E503" s="105"/>
      <c r="F503" s="105"/>
      <c r="G503" s="109" t="s">
        <v>2315</v>
      </c>
      <c r="H503" s="110" t="s">
        <v>2316</v>
      </c>
      <c r="I503" s="106">
        <f>5000+1000</f>
        <v>6000</v>
      </c>
      <c r="J503" s="155">
        <f>I503*0.2</f>
        <v>1200</v>
      </c>
      <c r="K503" s="155">
        <f>I503+J503</f>
        <v>7200</v>
      </c>
      <c r="L503" s="129"/>
      <c r="M503" s="129"/>
      <c r="N503" s="130">
        <f>7200/1.2</f>
        <v>6000</v>
      </c>
      <c r="O503" s="131">
        <f t="shared" ref="O503:O504" si="96">N503*0.2</f>
        <v>1200</v>
      </c>
      <c r="P503" s="132">
        <f t="shared" ref="P503:P507" si="97">O503+N503</f>
        <v>7200</v>
      </c>
      <c r="Q503" s="84"/>
      <c r="R503" s="84"/>
      <c r="S503" s="84"/>
      <c r="T503" s="84"/>
      <c r="U503" s="84"/>
      <c r="V503" s="84"/>
      <c r="W503" s="84"/>
      <c r="X503" s="84"/>
      <c r="Y503" s="84"/>
      <c r="Z503" s="84"/>
      <c r="AA503" s="84"/>
      <c r="AB503" s="84"/>
      <c r="AC503" s="84"/>
      <c r="AD503" s="84"/>
      <c r="AE503" s="84"/>
      <c r="AF503" s="84"/>
      <c r="AG503" s="84"/>
      <c r="AH503" s="84"/>
      <c r="AI503" s="84"/>
      <c r="AJ503" s="84"/>
      <c r="AK503" s="84"/>
      <c r="AL503" s="84"/>
      <c r="AM503" s="84"/>
      <c r="AN503" s="84"/>
      <c r="AO503" s="84"/>
      <c r="AP503" s="84"/>
      <c r="AQ503" s="84"/>
      <c r="AR503" s="84"/>
      <c r="AS503" s="84"/>
      <c r="AT503" s="84"/>
      <c r="AU503" s="84"/>
      <c r="AV503" s="84"/>
      <c r="AW503" s="84"/>
      <c r="AX503" s="84"/>
      <c r="AY503" s="84"/>
      <c r="AZ503" s="84"/>
      <c r="BA503" s="84"/>
      <c r="BB503" s="84"/>
      <c r="BC503" s="84"/>
      <c r="BD503" s="84"/>
      <c r="BE503" s="84"/>
      <c r="BF503" s="84"/>
      <c r="BG503" s="84"/>
      <c r="BH503" s="84"/>
      <c r="BI503" s="84"/>
      <c r="BJ503" s="84"/>
      <c r="BK503" s="84"/>
      <c r="BL503" s="84"/>
      <c r="BM503" s="84"/>
      <c r="BN503" s="84"/>
      <c r="BO503" s="84"/>
      <c r="BP503" s="84"/>
      <c r="BQ503" s="84"/>
      <c r="BR503" s="84"/>
      <c r="BS503" s="84"/>
      <c r="BT503" s="84"/>
      <c r="BU503" s="84"/>
      <c r="BV503" s="84"/>
      <c r="BW503" s="84"/>
      <c r="BX503" s="84"/>
      <c r="BY503" s="84"/>
      <c r="BZ503" s="84"/>
      <c r="CA503" s="84"/>
      <c r="CB503" s="84"/>
      <c r="CC503" s="84"/>
      <c r="CD503" s="84"/>
      <c r="CE503" s="84"/>
      <c r="CF503" s="84"/>
      <c r="CG503" s="84"/>
      <c r="CH503" s="84"/>
      <c r="CI503" s="84"/>
      <c r="CJ503" s="84"/>
      <c r="CK503" s="84"/>
      <c r="CL503" s="84"/>
      <c r="CM503" s="84"/>
      <c r="CN503" s="84"/>
      <c r="CO503" s="84"/>
      <c r="CP503" s="84"/>
      <c r="CQ503" s="84"/>
      <c r="CR503" s="84"/>
      <c r="CS503" s="84"/>
      <c r="CT503" s="84"/>
      <c r="CU503" s="84"/>
      <c r="CV503" s="84"/>
      <c r="CW503" s="84"/>
      <c r="CX503" s="84"/>
      <c r="CY503" s="84"/>
      <c r="CZ503" s="84"/>
      <c r="DA503" s="84"/>
      <c r="DB503" s="84"/>
      <c r="DC503" s="84"/>
      <c r="DD503" s="84"/>
      <c r="DE503" s="84"/>
      <c r="DF503" s="84"/>
      <c r="DG503" s="84"/>
      <c r="DH503" s="84"/>
      <c r="DI503" s="84"/>
      <c r="DJ503" s="84"/>
      <c r="DK503" s="84"/>
      <c r="DL503" s="84"/>
      <c r="DM503" s="84"/>
      <c r="DN503" s="84"/>
      <c r="DO503" s="84"/>
      <c r="DP503" s="84"/>
      <c r="DQ503" s="84"/>
      <c r="DR503" s="84"/>
      <c r="DS503" s="84"/>
      <c r="DT503" s="84"/>
      <c r="DU503" s="84"/>
      <c r="DV503" s="84"/>
      <c r="DW503" s="84"/>
      <c r="DX503" s="84"/>
      <c r="DY503" s="84"/>
      <c r="DZ503" s="84"/>
      <c r="EA503" s="84"/>
      <c r="EB503" s="84"/>
      <c r="EC503" s="84"/>
      <c r="ED503" s="84"/>
      <c r="EE503" s="84"/>
      <c r="EF503" s="84"/>
      <c r="EG503" s="84"/>
      <c r="EH503" s="84"/>
      <c r="EI503" s="84"/>
      <c r="EJ503" s="84"/>
      <c r="EK503" s="84"/>
      <c r="EL503" s="84"/>
      <c r="EM503" s="84"/>
      <c r="EN503" s="84"/>
      <c r="EO503" s="84"/>
      <c r="EP503" s="84"/>
      <c r="EQ503" s="84"/>
      <c r="ER503" s="84"/>
      <c r="ES503" s="84"/>
      <c r="ET503" s="84"/>
      <c r="EU503" s="84"/>
      <c r="EV503" s="84"/>
      <c r="EW503" s="84"/>
      <c r="EX503" s="84"/>
      <c r="EY503" s="84"/>
      <c r="EZ503" s="84"/>
      <c r="FA503" s="84"/>
      <c r="FB503" s="84"/>
      <c r="FC503" s="84"/>
      <c r="FD503" s="84"/>
      <c r="FE503" s="84"/>
      <c r="FF503" s="84"/>
      <c r="FG503" s="84"/>
      <c r="FH503" s="84"/>
      <c r="FI503" s="84"/>
      <c r="FJ503" s="84"/>
      <c r="FK503" s="84"/>
      <c r="FL503" s="84"/>
      <c r="FM503" s="84"/>
      <c r="FN503" s="84"/>
      <c r="FO503" s="84"/>
      <c r="FP503" s="84"/>
      <c r="FQ503" s="84"/>
      <c r="FR503" s="84"/>
      <c r="FS503" s="84"/>
      <c r="FT503" s="84"/>
      <c r="FU503" s="84"/>
      <c r="FV503" s="84"/>
      <c r="FW503" s="84"/>
    </row>
    <row r="504" spans="1:179" s="7" customFormat="1" ht="15" customHeight="1">
      <c r="A504" s="159">
        <f t="shared" ref="A504:A507" si="98">A503+1</f>
        <v>456</v>
      </c>
      <c r="B504" s="109" t="s">
        <v>2305</v>
      </c>
      <c r="C504" s="110" t="s">
        <v>2306</v>
      </c>
      <c r="D504" s="104">
        <v>500</v>
      </c>
      <c r="E504" s="105">
        <f>D504*0.18</f>
        <v>90</v>
      </c>
      <c r="F504" s="105">
        <f>D504+E504</f>
        <v>590</v>
      </c>
      <c r="G504" s="109" t="s">
        <v>2298</v>
      </c>
      <c r="H504" s="110" t="s">
        <v>2299</v>
      </c>
      <c r="I504" s="106">
        <f>4250+1000</f>
        <v>5250</v>
      </c>
      <c r="J504" s="155">
        <f>I504*0.2</f>
        <v>1050</v>
      </c>
      <c r="K504" s="155">
        <f>I504+J504</f>
        <v>6300</v>
      </c>
      <c r="L504" s="129"/>
      <c r="M504" s="129"/>
      <c r="N504" s="130">
        <f>6300/1.2</f>
        <v>5250</v>
      </c>
      <c r="O504" s="131">
        <f t="shared" si="96"/>
        <v>1050</v>
      </c>
      <c r="P504" s="132">
        <f t="shared" si="97"/>
        <v>6300</v>
      </c>
      <c r="Q504" s="84"/>
      <c r="R504" s="84"/>
      <c r="S504" s="84"/>
      <c r="T504" s="84"/>
      <c r="U504" s="84"/>
      <c r="V504" s="84"/>
      <c r="W504" s="84"/>
      <c r="X504" s="84"/>
      <c r="Y504" s="84"/>
      <c r="Z504" s="84"/>
      <c r="AA504" s="84"/>
      <c r="AB504" s="84"/>
      <c r="AC504" s="84"/>
      <c r="AD504" s="84"/>
      <c r="AE504" s="84"/>
      <c r="AF504" s="84"/>
      <c r="AG504" s="84"/>
      <c r="AH504" s="84"/>
      <c r="AI504" s="84"/>
      <c r="AJ504" s="84"/>
      <c r="AK504" s="84"/>
      <c r="AL504" s="84"/>
      <c r="AM504" s="84"/>
      <c r="AN504" s="84"/>
      <c r="AO504" s="84"/>
      <c r="AP504" s="84"/>
      <c r="AQ504" s="84"/>
      <c r="AR504" s="84"/>
      <c r="AS504" s="84"/>
      <c r="AT504" s="84"/>
      <c r="AU504" s="84"/>
      <c r="AV504" s="84"/>
      <c r="AW504" s="84"/>
      <c r="AX504" s="84"/>
      <c r="AY504" s="84"/>
      <c r="AZ504" s="84"/>
      <c r="BA504" s="84"/>
      <c r="BB504" s="84"/>
      <c r="BC504" s="84"/>
      <c r="BD504" s="84"/>
      <c r="BE504" s="84"/>
      <c r="BF504" s="84"/>
      <c r="BG504" s="84"/>
      <c r="BH504" s="84"/>
      <c r="BI504" s="84"/>
      <c r="BJ504" s="84"/>
      <c r="BK504" s="84"/>
      <c r="BL504" s="84"/>
      <c r="BM504" s="84"/>
      <c r="BN504" s="84"/>
      <c r="BO504" s="84"/>
      <c r="BP504" s="84"/>
      <c r="BQ504" s="84"/>
      <c r="BR504" s="84"/>
      <c r="BS504" s="84"/>
      <c r="BT504" s="84"/>
      <c r="BU504" s="84"/>
      <c r="BV504" s="84"/>
      <c r="BW504" s="84"/>
      <c r="BX504" s="84"/>
      <c r="BY504" s="84"/>
      <c r="BZ504" s="84"/>
      <c r="CA504" s="84"/>
      <c r="CB504" s="84"/>
      <c r="CC504" s="84"/>
      <c r="CD504" s="84"/>
      <c r="CE504" s="84"/>
      <c r="CF504" s="84"/>
      <c r="CG504" s="84"/>
      <c r="CH504" s="84"/>
      <c r="CI504" s="84"/>
      <c r="CJ504" s="84"/>
      <c r="CK504" s="84"/>
      <c r="CL504" s="84"/>
      <c r="CM504" s="84"/>
      <c r="CN504" s="84"/>
      <c r="CO504" s="84"/>
      <c r="CP504" s="84"/>
      <c r="CQ504" s="84"/>
      <c r="CR504" s="84"/>
      <c r="CS504" s="84"/>
      <c r="CT504" s="84"/>
      <c r="CU504" s="84"/>
      <c r="CV504" s="84"/>
      <c r="CW504" s="84"/>
      <c r="CX504" s="84"/>
      <c r="CY504" s="84"/>
      <c r="CZ504" s="84"/>
      <c r="DA504" s="84"/>
      <c r="DB504" s="84"/>
      <c r="DC504" s="84"/>
      <c r="DD504" s="84"/>
      <c r="DE504" s="84"/>
      <c r="DF504" s="84"/>
      <c r="DG504" s="84"/>
      <c r="DH504" s="84"/>
      <c r="DI504" s="84"/>
      <c r="DJ504" s="84"/>
      <c r="DK504" s="84"/>
      <c r="DL504" s="84"/>
      <c r="DM504" s="84"/>
      <c r="DN504" s="84"/>
      <c r="DO504" s="84"/>
      <c r="DP504" s="84"/>
      <c r="DQ504" s="84"/>
      <c r="DR504" s="84"/>
      <c r="DS504" s="84"/>
      <c r="DT504" s="84"/>
      <c r="DU504" s="84"/>
      <c r="DV504" s="84"/>
      <c r="DW504" s="84"/>
      <c r="DX504" s="84"/>
      <c r="DY504" s="84"/>
      <c r="DZ504" s="84"/>
      <c r="EA504" s="84"/>
      <c r="EB504" s="84"/>
      <c r="EC504" s="84"/>
      <c r="ED504" s="84"/>
      <c r="EE504" s="84"/>
      <c r="EF504" s="84"/>
      <c r="EG504" s="84"/>
      <c r="EH504" s="84"/>
      <c r="EI504" s="84"/>
      <c r="EJ504" s="84"/>
      <c r="EK504" s="84"/>
      <c r="EL504" s="84"/>
      <c r="EM504" s="84"/>
      <c r="EN504" s="84"/>
      <c r="EO504" s="84"/>
      <c r="EP504" s="84"/>
      <c r="EQ504" s="84"/>
      <c r="ER504" s="84"/>
      <c r="ES504" s="84"/>
      <c r="ET504" s="84"/>
      <c r="EU504" s="84"/>
      <c r="EV504" s="84"/>
      <c r="EW504" s="84"/>
      <c r="EX504" s="84"/>
      <c r="EY504" s="84"/>
      <c r="EZ504" s="84"/>
      <c r="FA504" s="84"/>
      <c r="FB504" s="84"/>
      <c r="FC504" s="84"/>
      <c r="FD504" s="84"/>
      <c r="FE504" s="84"/>
      <c r="FF504" s="84"/>
      <c r="FG504" s="84"/>
      <c r="FH504" s="84"/>
      <c r="FI504" s="84"/>
      <c r="FJ504" s="84"/>
      <c r="FK504" s="84"/>
      <c r="FL504" s="84"/>
      <c r="FM504" s="84"/>
      <c r="FN504" s="84"/>
      <c r="FO504" s="84"/>
      <c r="FP504" s="84"/>
      <c r="FQ504" s="84"/>
      <c r="FR504" s="84"/>
      <c r="FS504" s="84"/>
      <c r="FT504" s="84"/>
      <c r="FU504" s="84"/>
      <c r="FV504" s="84"/>
      <c r="FW504" s="84"/>
    </row>
    <row r="505" spans="1:179" s="7" customFormat="1" ht="15.75">
      <c r="A505" s="159">
        <f t="shared" si="98"/>
        <v>457</v>
      </c>
      <c r="B505" s="108" t="s">
        <v>2309</v>
      </c>
      <c r="C505" s="110" t="s">
        <v>2310</v>
      </c>
      <c r="D505" s="104">
        <v>300</v>
      </c>
      <c r="E505" s="105">
        <v>0</v>
      </c>
      <c r="F505" s="105">
        <f>D505</f>
        <v>300</v>
      </c>
      <c r="G505" s="175" t="s">
        <v>2317</v>
      </c>
      <c r="H505" s="110" t="s">
        <v>2310</v>
      </c>
      <c r="I505" s="106">
        <v>2000</v>
      </c>
      <c r="J505" s="106">
        <v>0</v>
      </c>
      <c r="K505" s="106">
        <f>I505+J505</f>
        <v>2000</v>
      </c>
      <c r="L505" s="129"/>
      <c r="M505" s="129"/>
      <c r="N505" s="130">
        <v>2000</v>
      </c>
      <c r="O505" s="131">
        <v>0</v>
      </c>
      <c r="P505" s="132">
        <f t="shared" si="97"/>
        <v>2000</v>
      </c>
      <c r="Q505" s="84"/>
      <c r="R505" s="84"/>
      <c r="S505" s="84"/>
      <c r="T505" s="84"/>
      <c r="U505" s="84"/>
      <c r="V505" s="84"/>
      <c r="W505" s="84"/>
      <c r="X505" s="84"/>
      <c r="Y505" s="84"/>
      <c r="Z505" s="84"/>
      <c r="AA505" s="84"/>
      <c r="AB505" s="84"/>
      <c r="AC505" s="84"/>
      <c r="AD505" s="84"/>
      <c r="AE505" s="84"/>
      <c r="AF505" s="84"/>
      <c r="AG505" s="84"/>
      <c r="AH505" s="84"/>
      <c r="AI505" s="84"/>
      <c r="AJ505" s="84"/>
      <c r="AK505" s="84"/>
      <c r="AL505" s="84"/>
      <c r="AM505" s="84"/>
      <c r="AN505" s="84"/>
      <c r="AO505" s="84"/>
      <c r="AP505" s="84"/>
      <c r="AQ505" s="84"/>
      <c r="AR505" s="84"/>
      <c r="AS505" s="84"/>
      <c r="AT505" s="84"/>
      <c r="AU505" s="84"/>
      <c r="AV505" s="84"/>
      <c r="AW505" s="84"/>
      <c r="AX505" s="84"/>
      <c r="AY505" s="84"/>
      <c r="AZ505" s="84"/>
      <c r="BA505" s="84"/>
      <c r="BB505" s="84"/>
      <c r="BC505" s="84"/>
      <c r="BD505" s="84"/>
      <c r="BE505" s="84"/>
      <c r="BF505" s="84"/>
      <c r="BG505" s="84"/>
      <c r="BH505" s="84"/>
      <c r="BI505" s="84"/>
      <c r="BJ505" s="84"/>
      <c r="BK505" s="84"/>
      <c r="BL505" s="84"/>
      <c r="BM505" s="84"/>
      <c r="BN505" s="84"/>
      <c r="BO505" s="84"/>
      <c r="BP505" s="84"/>
      <c r="BQ505" s="84"/>
      <c r="BR505" s="84"/>
      <c r="BS505" s="84"/>
      <c r="BT505" s="84"/>
      <c r="BU505" s="84"/>
      <c r="BV505" s="84"/>
      <c r="BW505" s="84"/>
      <c r="BX505" s="84"/>
      <c r="BY505" s="84"/>
      <c r="BZ505" s="84"/>
      <c r="CA505" s="84"/>
      <c r="CB505" s="84"/>
      <c r="CC505" s="84"/>
      <c r="CD505" s="84"/>
      <c r="CE505" s="84"/>
      <c r="CF505" s="84"/>
      <c r="CG505" s="84"/>
      <c r="CH505" s="84"/>
      <c r="CI505" s="84"/>
      <c r="CJ505" s="84"/>
      <c r="CK505" s="84"/>
      <c r="CL505" s="84"/>
      <c r="CM505" s="84"/>
      <c r="CN505" s="84"/>
      <c r="CO505" s="84"/>
      <c r="CP505" s="84"/>
      <c r="CQ505" s="84"/>
      <c r="CR505" s="84"/>
      <c r="CS505" s="84"/>
      <c r="CT505" s="84"/>
      <c r="CU505" s="84"/>
      <c r="CV505" s="84"/>
      <c r="CW505" s="84"/>
      <c r="CX505" s="84"/>
      <c r="CY505" s="84"/>
      <c r="CZ505" s="84"/>
      <c r="DA505" s="84"/>
      <c r="DB505" s="84"/>
      <c r="DC505" s="84"/>
      <c r="DD505" s="84"/>
      <c r="DE505" s="84"/>
      <c r="DF505" s="84"/>
      <c r="DG505" s="84"/>
      <c r="DH505" s="84"/>
      <c r="DI505" s="84"/>
      <c r="DJ505" s="84"/>
      <c r="DK505" s="84"/>
      <c r="DL505" s="84"/>
      <c r="DM505" s="84"/>
      <c r="DN505" s="84"/>
      <c r="DO505" s="84"/>
      <c r="DP505" s="84"/>
      <c r="DQ505" s="84"/>
      <c r="DR505" s="84"/>
      <c r="DS505" s="84"/>
      <c r="DT505" s="84"/>
      <c r="DU505" s="84"/>
      <c r="DV505" s="84"/>
      <c r="DW505" s="84"/>
      <c r="DX505" s="84"/>
      <c r="DY505" s="84"/>
      <c r="DZ505" s="84"/>
      <c r="EA505" s="84"/>
      <c r="EB505" s="84"/>
      <c r="EC505" s="84"/>
      <c r="ED505" s="84"/>
      <c r="EE505" s="84"/>
      <c r="EF505" s="84"/>
      <c r="EG505" s="84"/>
      <c r="EH505" s="84"/>
      <c r="EI505" s="84"/>
      <c r="EJ505" s="84"/>
      <c r="EK505" s="84"/>
      <c r="EL505" s="84"/>
      <c r="EM505" s="84"/>
      <c r="EN505" s="84"/>
      <c r="EO505" s="84"/>
      <c r="EP505" s="84"/>
      <c r="EQ505" s="84"/>
      <c r="ER505" s="84"/>
      <c r="ES505" s="84"/>
      <c r="ET505" s="84"/>
      <c r="EU505" s="84"/>
      <c r="EV505" s="84"/>
      <c r="EW505" s="84"/>
      <c r="EX505" s="84"/>
      <c r="EY505" s="84"/>
      <c r="EZ505" s="84"/>
      <c r="FA505" s="84"/>
      <c r="FB505" s="84"/>
      <c r="FC505" s="84"/>
      <c r="FD505" s="84"/>
      <c r="FE505" s="84"/>
      <c r="FF505" s="84"/>
      <c r="FG505" s="84"/>
      <c r="FH505" s="84"/>
      <c r="FI505" s="84"/>
      <c r="FJ505" s="84"/>
      <c r="FK505" s="84"/>
      <c r="FL505" s="84"/>
      <c r="FM505" s="84"/>
      <c r="FN505" s="84"/>
      <c r="FO505" s="84"/>
      <c r="FP505" s="84"/>
      <c r="FQ505" s="84"/>
      <c r="FR505" s="84"/>
      <c r="FS505" s="84"/>
      <c r="FT505" s="84"/>
      <c r="FU505" s="84"/>
      <c r="FV505" s="84"/>
      <c r="FW505" s="84"/>
    </row>
    <row r="506" spans="1:179" s="7" customFormat="1">
      <c r="A506" s="159">
        <f t="shared" si="98"/>
        <v>458</v>
      </c>
      <c r="B506" s="164" t="s">
        <v>2311</v>
      </c>
      <c r="C506" s="160" t="s">
        <v>2312</v>
      </c>
      <c r="D506" s="161">
        <v>7900</v>
      </c>
      <c r="E506" s="162">
        <v>0</v>
      </c>
      <c r="F506" s="162">
        <f>D506</f>
        <v>7900</v>
      </c>
      <c r="G506" s="164" t="s">
        <v>2323</v>
      </c>
      <c r="H506" s="160" t="s">
        <v>2324</v>
      </c>
      <c r="I506" s="129">
        <v>8250</v>
      </c>
      <c r="J506" s="129">
        <v>0</v>
      </c>
      <c r="K506" s="129">
        <f>I506+J506</f>
        <v>8250</v>
      </c>
      <c r="L506" s="129"/>
      <c r="M506" s="129"/>
      <c r="N506" s="130">
        <v>8250</v>
      </c>
      <c r="O506" s="131">
        <v>0</v>
      </c>
      <c r="P506" s="132">
        <f t="shared" si="97"/>
        <v>8250</v>
      </c>
      <c r="Q506" s="84"/>
      <c r="R506" s="84"/>
      <c r="S506" s="84"/>
      <c r="T506" s="84"/>
      <c r="U506" s="84"/>
      <c r="V506" s="84"/>
      <c r="W506" s="84"/>
      <c r="X506" s="84"/>
      <c r="Y506" s="84"/>
      <c r="Z506" s="84"/>
      <c r="AA506" s="84"/>
      <c r="AB506" s="84"/>
      <c r="AC506" s="84"/>
      <c r="AD506" s="84"/>
      <c r="AE506" s="84"/>
      <c r="AF506" s="84"/>
      <c r="AG506" s="84"/>
      <c r="AH506" s="84"/>
      <c r="AI506" s="84"/>
      <c r="AJ506" s="84"/>
      <c r="AK506" s="84"/>
      <c r="AL506" s="84"/>
      <c r="AM506" s="84"/>
      <c r="AN506" s="84"/>
      <c r="AO506" s="84"/>
      <c r="AP506" s="84"/>
      <c r="AQ506" s="84"/>
      <c r="AR506" s="84"/>
      <c r="AS506" s="84"/>
      <c r="AT506" s="84"/>
      <c r="AU506" s="84"/>
      <c r="AV506" s="84"/>
      <c r="AW506" s="84"/>
      <c r="AX506" s="84"/>
      <c r="AY506" s="84"/>
      <c r="AZ506" s="84"/>
      <c r="BA506" s="84"/>
      <c r="BB506" s="84"/>
      <c r="BC506" s="84"/>
      <c r="BD506" s="84"/>
      <c r="BE506" s="84"/>
      <c r="BF506" s="84"/>
      <c r="BG506" s="84"/>
      <c r="BH506" s="84"/>
      <c r="BI506" s="84"/>
      <c r="BJ506" s="84"/>
      <c r="BK506" s="84"/>
      <c r="BL506" s="84"/>
      <c r="BM506" s="84"/>
      <c r="BN506" s="84"/>
      <c r="BO506" s="84"/>
      <c r="BP506" s="84"/>
      <c r="BQ506" s="84"/>
      <c r="BR506" s="84"/>
      <c r="BS506" s="84"/>
      <c r="BT506" s="84"/>
      <c r="BU506" s="84"/>
      <c r="BV506" s="84"/>
      <c r="BW506" s="84"/>
      <c r="BX506" s="84"/>
      <c r="BY506" s="84"/>
      <c r="BZ506" s="84"/>
      <c r="CA506" s="84"/>
      <c r="CB506" s="84"/>
      <c r="CC506" s="84"/>
      <c r="CD506" s="84"/>
      <c r="CE506" s="84"/>
      <c r="CF506" s="84"/>
      <c r="CG506" s="84"/>
      <c r="CH506" s="84"/>
      <c r="CI506" s="84"/>
      <c r="CJ506" s="84"/>
      <c r="CK506" s="84"/>
      <c r="CL506" s="84"/>
      <c r="CM506" s="84"/>
      <c r="CN506" s="84"/>
      <c r="CO506" s="84"/>
      <c r="CP506" s="84"/>
      <c r="CQ506" s="84"/>
      <c r="CR506" s="84"/>
      <c r="CS506" s="84"/>
      <c r="CT506" s="84"/>
      <c r="CU506" s="84"/>
      <c r="CV506" s="84"/>
      <c r="CW506" s="84"/>
      <c r="CX506" s="84"/>
      <c r="CY506" s="84"/>
      <c r="CZ506" s="84"/>
      <c r="DA506" s="84"/>
      <c r="DB506" s="84"/>
      <c r="DC506" s="84"/>
      <c r="DD506" s="84"/>
      <c r="DE506" s="84"/>
      <c r="DF506" s="84"/>
      <c r="DG506" s="84"/>
      <c r="DH506" s="84"/>
      <c r="DI506" s="84"/>
      <c r="DJ506" s="84"/>
      <c r="DK506" s="84"/>
      <c r="DL506" s="84"/>
      <c r="DM506" s="84"/>
      <c r="DN506" s="84"/>
      <c r="DO506" s="84"/>
      <c r="DP506" s="84"/>
      <c r="DQ506" s="84"/>
      <c r="DR506" s="84"/>
      <c r="DS506" s="84"/>
      <c r="DT506" s="84"/>
      <c r="DU506" s="84"/>
      <c r="DV506" s="84"/>
      <c r="DW506" s="84"/>
      <c r="DX506" s="84"/>
      <c r="DY506" s="84"/>
      <c r="DZ506" s="84"/>
      <c r="EA506" s="84"/>
      <c r="EB506" s="84"/>
      <c r="EC506" s="84"/>
      <c r="ED506" s="84"/>
      <c r="EE506" s="84"/>
      <c r="EF506" s="84"/>
      <c r="EG506" s="84"/>
      <c r="EH506" s="84"/>
      <c r="EI506" s="84"/>
      <c r="EJ506" s="84"/>
      <c r="EK506" s="84"/>
      <c r="EL506" s="84"/>
      <c r="EM506" s="84"/>
      <c r="EN506" s="84"/>
      <c r="EO506" s="84"/>
      <c r="EP506" s="84"/>
      <c r="EQ506" s="84"/>
      <c r="ER506" s="84"/>
      <c r="ES506" s="84"/>
      <c r="ET506" s="84"/>
      <c r="EU506" s="84"/>
      <c r="EV506" s="84"/>
      <c r="EW506" s="84"/>
      <c r="EX506" s="84"/>
      <c r="EY506" s="84"/>
      <c r="EZ506" s="84"/>
      <c r="FA506" s="84"/>
      <c r="FB506" s="84"/>
      <c r="FC506" s="84"/>
      <c r="FD506" s="84"/>
      <c r="FE506" s="84"/>
      <c r="FF506" s="84"/>
      <c r="FG506" s="84"/>
      <c r="FH506" s="84"/>
      <c r="FI506" s="84"/>
      <c r="FJ506" s="84"/>
      <c r="FK506" s="84"/>
      <c r="FL506" s="84"/>
      <c r="FM506" s="84"/>
      <c r="FN506" s="84"/>
      <c r="FO506" s="84"/>
      <c r="FP506" s="84"/>
      <c r="FQ506" s="84"/>
      <c r="FR506" s="84"/>
      <c r="FS506" s="84"/>
      <c r="FT506" s="84"/>
      <c r="FU506" s="84"/>
      <c r="FV506" s="84"/>
      <c r="FW506" s="84"/>
    </row>
    <row r="507" spans="1:179" s="7" customFormat="1">
      <c r="A507" s="159">
        <f t="shared" si="98"/>
        <v>459</v>
      </c>
      <c r="B507" s="164"/>
      <c r="C507" s="160"/>
      <c r="D507" s="161"/>
      <c r="E507" s="162"/>
      <c r="F507" s="162"/>
      <c r="G507" s="164" t="s">
        <v>2327</v>
      </c>
      <c r="H507" s="160" t="s">
        <v>2328</v>
      </c>
      <c r="I507" s="129">
        <v>1300</v>
      </c>
      <c r="J507" s="129">
        <v>0</v>
      </c>
      <c r="K507" s="129">
        <v>1300</v>
      </c>
      <c r="L507" s="129"/>
      <c r="M507" s="129"/>
      <c r="N507" s="130">
        <v>1300</v>
      </c>
      <c r="O507" s="131">
        <v>0</v>
      </c>
      <c r="P507" s="132">
        <f t="shared" si="97"/>
        <v>1300</v>
      </c>
      <c r="Q507" s="84"/>
      <c r="R507" s="84"/>
      <c r="S507" s="84"/>
      <c r="T507" s="84"/>
      <c r="U507" s="84"/>
      <c r="V507" s="84"/>
      <c r="W507" s="84"/>
      <c r="X507" s="84"/>
      <c r="Y507" s="84"/>
      <c r="Z507" s="84"/>
      <c r="AA507" s="84"/>
      <c r="AB507" s="84"/>
      <c r="AC507" s="84"/>
      <c r="AD507" s="84"/>
      <c r="AE507" s="84"/>
      <c r="AF507" s="84"/>
      <c r="AG507" s="84"/>
      <c r="AH507" s="84"/>
      <c r="AI507" s="84"/>
      <c r="AJ507" s="84"/>
      <c r="AK507" s="84"/>
      <c r="AL507" s="84"/>
      <c r="AM507" s="84"/>
      <c r="AN507" s="84"/>
      <c r="AO507" s="84"/>
      <c r="AP507" s="84"/>
      <c r="AQ507" s="84"/>
      <c r="AR507" s="84"/>
      <c r="AS507" s="84"/>
      <c r="AT507" s="84"/>
      <c r="AU507" s="84"/>
      <c r="AV507" s="84"/>
      <c r="AW507" s="84"/>
      <c r="AX507" s="84"/>
      <c r="AY507" s="84"/>
      <c r="AZ507" s="84"/>
      <c r="BA507" s="84"/>
      <c r="BB507" s="84"/>
      <c r="BC507" s="84"/>
      <c r="BD507" s="84"/>
      <c r="BE507" s="84"/>
      <c r="BF507" s="84"/>
      <c r="BG507" s="84"/>
      <c r="BH507" s="84"/>
      <c r="BI507" s="84"/>
      <c r="BJ507" s="84"/>
      <c r="BK507" s="84"/>
      <c r="BL507" s="84"/>
      <c r="BM507" s="84"/>
      <c r="BN507" s="84"/>
      <c r="BO507" s="84"/>
      <c r="BP507" s="84"/>
      <c r="BQ507" s="84"/>
      <c r="BR507" s="84"/>
      <c r="BS507" s="84"/>
      <c r="BT507" s="84"/>
      <c r="BU507" s="84"/>
      <c r="BV507" s="84"/>
      <c r="BW507" s="84"/>
      <c r="BX507" s="84"/>
      <c r="BY507" s="84"/>
      <c r="BZ507" s="84"/>
      <c r="CA507" s="84"/>
      <c r="CB507" s="84"/>
      <c r="CC507" s="84"/>
      <c r="CD507" s="84"/>
      <c r="CE507" s="84"/>
      <c r="CF507" s="84"/>
      <c r="CG507" s="84"/>
      <c r="CH507" s="84"/>
      <c r="CI507" s="84"/>
      <c r="CJ507" s="84"/>
      <c r="CK507" s="84"/>
      <c r="CL507" s="84"/>
      <c r="CM507" s="84"/>
      <c r="CN507" s="84"/>
      <c r="CO507" s="84"/>
      <c r="CP507" s="84"/>
      <c r="CQ507" s="84"/>
      <c r="CR507" s="84"/>
      <c r="CS507" s="84"/>
      <c r="CT507" s="84"/>
      <c r="CU507" s="84"/>
      <c r="CV507" s="84"/>
      <c r="CW507" s="84"/>
      <c r="CX507" s="84"/>
      <c r="CY507" s="84"/>
      <c r="CZ507" s="84"/>
      <c r="DA507" s="84"/>
      <c r="DB507" s="84"/>
      <c r="DC507" s="84"/>
      <c r="DD507" s="84"/>
      <c r="DE507" s="84"/>
      <c r="DF507" s="84"/>
      <c r="DG507" s="84"/>
      <c r="DH507" s="84"/>
      <c r="DI507" s="84"/>
      <c r="DJ507" s="84"/>
      <c r="DK507" s="84"/>
      <c r="DL507" s="84"/>
      <c r="DM507" s="84"/>
      <c r="DN507" s="84"/>
      <c r="DO507" s="84"/>
      <c r="DP507" s="84"/>
      <c r="DQ507" s="84"/>
      <c r="DR507" s="84"/>
      <c r="DS507" s="84"/>
      <c r="DT507" s="84"/>
      <c r="DU507" s="84"/>
      <c r="DV507" s="84"/>
      <c r="DW507" s="84"/>
      <c r="DX507" s="84"/>
      <c r="DY507" s="84"/>
      <c r="DZ507" s="84"/>
      <c r="EA507" s="84"/>
      <c r="EB507" s="84"/>
      <c r="EC507" s="84"/>
      <c r="ED507" s="84"/>
      <c r="EE507" s="84"/>
      <c r="EF507" s="84"/>
      <c r="EG507" s="84"/>
      <c r="EH507" s="84"/>
      <c r="EI507" s="84"/>
      <c r="EJ507" s="84"/>
      <c r="EK507" s="84"/>
      <c r="EL507" s="84"/>
      <c r="EM507" s="84"/>
      <c r="EN507" s="84"/>
      <c r="EO507" s="84"/>
      <c r="EP507" s="84"/>
      <c r="EQ507" s="84"/>
      <c r="ER507" s="84"/>
      <c r="ES507" s="84"/>
      <c r="ET507" s="84"/>
      <c r="EU507" s="84"/>
      <c r="EV507" s="84"/>
      <c r="EW507" s="84"/>
      <c r="EX507" s="84"/>
      <c r="EY507" s="84"/>
      <c r="EZ507" s="84"/>
      <c r="FA507" s="84"/>
      <c r="FB507" s="84"/>
      <c r="FC507" s="84"/>
      <c r="FD507" s="84"/>
      <c r="FE507" s="84"/>
      <c r="FF507" s="84"/>
      <c r="FG507" s="84"/>
      <c r="FH507" s="84"/>
      <c r="FI507" s="84"/>
      <c r="FJ507" s="84"/>
      <c r="FK507" s="84"/>
      <c r="FL507" s="84"/>
      <c r="FM507" s="84"/>
      <c r="FN507" s="84"/>
      <c r="FO507" s="84"/>
      <c r="FP507" s="84"/>
      <c r="FQ507" s="84"/>
      <c r="FR507" s="84"/>
      <c r="FS507" s="84"/>
      <c r="FT507" s="84"/>
      <c r="FU507" s="84"/>
      <c r="FV507" s="84"/>
      <c r="FW507" s="84"/>
    </row>
    <row r="508" spans="1:179" s="7" customFormat="1" ht="15.75">
      <c r="A508" s="159"/>
      <c r="B508" s="109"/>
      <c r="C508" s="110"/>
      <c r="D508" s="104"/>
      <c r="E508" s="105"/>
      <c r="F508" s="105"/>
      <c r="G508" s="109"/>
      <c r="H508" s="107" t="s">
        <v>2359</v>
      </c>
      <c r="I508" s="106"/>
      <c r="J508" s="106"/>
      <c r="K508" s="106"/>
      <c r="L508" s="129"/>
      <c r="M508" s="129"/>
      <c r="N508" s="130"/>
      <c r="O508" s="131"/>
      <c r="P508" s="132"/>
      <c r="Q508" s="84"/>
      <c r="R508" s="84"/>
      <c r="S508" s="84"/>
      <c r="T508" s="84"/>
      <c r="U508" s="84"/>
      <c r="V508" s="84"/>
      <c r="W508" s="84"/>
      <c r="X508" s="84"/>
      <c r="Y508" s="84"/>
      <c r="Z508" s="84"/>
      <c r="AA508" s="84"/>
      <c r="AB508" s="84"/>
      <c r="AC508" s="84"/>
      <c r="AD508" s="84"/>
      <c r="AE508" s="84"/>
      <c r="AF508" s="84"/>
      <c r="AG508" s="84"/>
      <c r="AH508" s="84"/>
      <c r="AI508" s="84"/>
      <c r="AJ508" s="84"/>
      <c r="AK508" s="84"/>
      <c r="AL508" s="84"/>
      <c r="AM508" s="84"/>
      <c r="AN508" s="84"/>
      <c r="AO508" s="84"/>
      <c r="AP508" s="84"/>
      <c r="AQ508" s="84"/>
      <c r="AR508" s="84"/>
      <c r="AS508" s="84"/>
      <c r="AT508" s="84"/>
      <c r="AU508" s="84"/>
      <c r="AV508" s="84"/>
      <c r="AW508" s="84"/>
      <c r="AX508" s="84"/>
      <c r="AY508" s="84"/>
      <c r="AZ508" s="84"/>
      <c r="BA508" s="84"/>
      <c r="BB508" s="84"/>
      <c r="BC508" s="84"/>
      <c r="BD508" s="84"/>
      <c r="BE508" s="84"/>
      <c r="BF508" s="84"/>
      <c r="BG508" s="84"/>
      <c r="BH508" s="84"/>
      <c r="BI508" s="84"/>
      <c r="BJ508" s="84"/>
      <c r="BK508" s="84"/>
      <c r="BL508" s="84"/>
      <c r="BM508" s="84"/>
      <c r="BN508" s="84"/>
      <c r="BO508" s="84"/>
      <c r="BP508" s="84"/>
      <c r="BQ508" s="84"/>
      <c r="BR508" s="84"/>
      <c r="BS508" s="84"/>
      <c r="BT508" s="84"/>
      <c r="BU508" s="84"/>
      <c r="BV508" s="84"/>
      <c r="BW508" s="84"/>
      <c r="BX508" s="84"/>
      <c r="BY508" s="84"/>
      <c r="BZ508" s="84"/>
      <c r="CA508" s="84"/>
      <c r="CB508" s="84"/>
      <c r="CC508" s="84"/>
      <c r="CD508" s="84"/>
      <c r="CE508" s="84"/>
      <c r="CF508" s="84"/>
      <c r="CG508" s="84"/>
      <c r="CH508" s="84"/>
      <c r="CI508" s="84"/>
      <c r="CJ508" s="84"/>
      <c r="CK508" s="84"/>
      <c r="CL508" s="84"/>
      <c r="CM508" s="84"/>
      <c r="CN508" s="84"/>
      <c r="CO508" s="84"/>
      <c r="CP508" s="84"/>
      <c r="CQ508" s="84"/>
      <c r="CR508" s="84"/>
      <c r="CS508" s="84"/>
      <c r="CT508" s="84"/>
      <c r="CU508" s="84"/>
      <c r="CV508" s="84"/>
      <c r="CW508" s="84"/>
      <c r="CX508" s="84"/>
      <c r="CY508" s="84"/>
      <c r="CZ508" s="84"/>
      <c r="DA508" s="84"/>
      <c r="DB508" s="84"/>
      <c r="DC508" s="84"/>
      <c r="DD508" s="84"/>
      <c r="DE508" s="84"/>
      <c r="DF508" s="84"/>
      <c r="DG508" s="84"/>
      <c r="DH508" s="84"/>
      <c r="DI508" s="84"/>
      <c r="DJ508" s="84"/>
      <c r="DK508" s="84"/>
      <c r="DL508" s="84"/>
      <c r="DM508" s="84"/>
      <c r="DN508" s="84"/>
      <c r="DO508" s="84"/>
      <c r="DP508" s="84"/>
      <c r="DQ508" s="84"/>
      <c r="DR508" s="84"/>
      <c r="DS508" s="84"/>
      <c r="DT508" s="84"/>
      <c r="DU508" s="84"/>
      <c r="DV508" s="84"/>
      <c r="DW508" s="84"/>
      <c r="DX508" s="84"/>
      <c r="DY508" s="84"/>
      <c r="DZ508" s="84"/>
      <c r="EA508" s="84"/>
      <c r="EB508" s="84"/>
      <c r="EC508" s="84"/>
      <c r="ED508" s="84"/>
      <c r="EE508" s="84"/>
      <c r="EF508" s="84"/>
      <c r="EG508" s="84"/>
      <c r="EH508" s="84"/>
      <c r="EI508" s="84"/>
      <c r="EJ508" s="84"/>
      <c r="EK508" s="84"/>
      <c r="EL508" s="84"/>
      <c r="EM508" s="84"/>
      <c r="EN508" s="84"/>
      <c r="EO508" s="84"/>
      <c r="EP508" s="84"/>
      <c r="EQ508" s="84"/>
      <c r="ER508" s="84"/>
      <c r="ES508" s="84"/>
      <c r="ET508" s="84"/>
      <c r="EU508" s="84"/>
      <c r="EV508" s="84"/>
      <c r="EW508" s="84"/>
      <c r="EX508" s="84"/>
      <c r="EY508" s="84"/>
      <c r="EZ508" s="84"/>
      <c r="FA508" s="84"/>
      <c r="FB508" s="84"/>
      <c r="FC508" s="84"/>
      <c r="FD508" s="84"/>
      <c r="FE508" s="84"/>
      <c r="FF508" s="84"/>
      <c r="FG508" s="84"/>
      <c r="FH508" s="84"/>
      <c r="FI508" s="84"/>
      <c r="FJ508" s="84"/>
      <c r="FK508" s="84"/>
      <c r="FL508" s="84"/>
      <c r="FM508" s="84"/>
      <c r="FN508" s="84"/>
      <c r="FO508" s="84"/>
      <c r="FP508" s="84"/>
      <c r="FQ508" s="84"/>
      <c r="FR508" s="84"/>
      <c r="FS508" s="84"/>
      <c r="FT508" s="84"/>
      <c r="FU508" s="84"/>
      <c r="FV508" s="84"/>
      <c r="FW508" s="84"/>
    </row>
    <row r="509" spans="1:179" s="7" customFormat="1">
      <c r="A509" s="159">
        <v>460</v>
      </c>
      <c r="B509" s="109"/>
      <c r="C509" s="110"/>
      <c r="D509" s="104"/>
      <c r="E509" s="105"/>
      <c r="F509" s="105"/>
      <c r="G509" s="112" t="s">
        <v>2362</v>
      </c>
      <c r="H509" s="189" t="s">
        <v>2363</v>
      </c>
      <c r="I509" s="106">
        <v>19000</v>
      </c>
      <c r="J509" s="106"/>
      <c r="K509" s="106">
        <f>I509</f>
        <v>19000</v>
      </c>
      <c r="L509" s="129"/>
      <c r="M509" s="129"/>
      <c r="N509" s="130">
        <v>19000</v>
      </c>
      <c r="O509" s="131">
        <v>0</v>
      </c>
      <c r="P509" s="132">
        <f t="shared" ref="P509:P513" si="99">O509+N509</f>
        <v>19000</v>
      </c>
      <c r="Q509" s="84"/>
      <c r="R509" s="84"/>
      <c r="S509" s="84"/>
      <c r="T509" s="84"/>
      <c r="U509" s="84"/>
      <c r="V509" s="84"/>
      <c r="W509" s="84"/>
      <c r="X509" s="84"/>
      <c r="Y509" s="84"/>
      <c r="Z509" s="84"/>
      <c r="AA509" s="84"/>
      <c r="AB509" s="84"/>
      <c r="AC509" s="84"/>
      <c r="AD509" s="84"/>
      <c r="AE509" s="84"/>
      <c r="AF509" s="84"/>
      <c r="AG509" s="84"/>
      <c r="AH509" s="84"/>
      <c r="AI509" s="84"/>
      <c r="AJ509" s="84"/>
      <c r="AK509" s="84"/>
      <c r="AL509" s="84"/>
      <c r="AM509" s="84"/>
      <c r="AN509" s="84"/>
      <c r="AO509" s="84"/>
      <c r="AP509" s="84"/>
      <c r="AQ509" s="84"/>
      <c r="AR509" s="84"/>
      <c r="AS509" s="84"/>
      <c r="AT509" s="84"/>
      <c r="AU509" s="84"/>
      <c r="AV509" s="84"/>
      <c r="AW509" s="84"/>
      <c r="AX509" s="84"/>
      <c r="AY509" s="84"/>
      <c r="AZ509" s="84"/>
      <c r="BA509" s="84"/>
      <c r="BB509" s="84"/>
      <c r="BC509" s="84"/>
      <c r="BD509" s="84"/>
      <c r="BE509" s="84"/>
      <c r="BF509" s="84"/>
      <c r="BG509" s="84"/>
      <c r="BH509" s="84"/>
      <c r="BI509" s="84"/>
      <c r="BJ509" s="84"/>
      <c r="BK509" s="84"/>
      <c r="BL509" s="84"/>
      <c r="BM509" s="84"/>
      <c r="BN509" s="84"/>
      <c r="BO509" s="84"/>
      <c r="BP509" s="84"/>
      <c r="BQ509" s="84"/>
      <c r="BR509" s="84"/>
      <c r="BS509" s="84"/>
      <c r="BT509" s="84"/>
      <c r="BU509" s="84"/>
      <c r="BV509" s="84"/>
      <c r="BW509" s="84"/>
      <c r="BX509" s="84"/>
      <c r="BY509" s="84"/>
      <c r="BZ509" s="84"/>
      <c r="CA509" s="84"/>
      <c r="CB509" s="84"/>
      <c r="CC509" s="84"/>
      <c r="CD509" s="84"/>
      <c r="CE509" s="84"/>
      <c r="CF509" s="84"/>
      <c r="CG509" s="84"/>
      <c r="CH509" s="84"/>
      <c r="CI509" s="84"/>
      <c r="CJ509" s="84"/>
      <c r="CK509" s="84"/>
      <c r="CL509" s="84"/>
      <c r="CM509" s="84"/>
      <c r="CN509" s="84"/>
      <c r="CO509" s="84"/>
      <c r="CP509" s="84"/>
      <c r="CQ509" s="84"/>
      <c r="CR509" s="84"/>
      <c r="CS509" s="84"/>
      <c r="CT509" s="84"/>
      <c r="CU509" s="84"/>
      <c r="CV509" s="84"/>
      <c r="CW509" s="84"/>
      <c r="CX509" s="84"/>
      <c r="CY509" s="84"/>
      <c r="CZ509" s="84"/>
      <c r="DA509" s="84"/>
      <c r="DB509" s="84"/>
      <c r="DC509" s="84"/>
      <c r="DD509" s="84"/>
      <c r="DE509" s="84"/>
      <c r="DF509" s="84"/>
      <c r="DG509" s="84"/>
      <c r="DH509" s="84"/>
      <c r="DI509" s="84"/>
      <c r="DJ509" s="84"/>
      <c r="DK509" s="84"/>
      <c r="DL509" s="84"/>
      <c r="DM509" s="84"/>
      <c r="DN509" s="84"/>
      <c r="DO509" s="84"/>
      <c r="DP509" s="84"/>
      <c r="DQ509" s="84"/>
      <c r="DR509" s="84"/>
      <c r="DS509" s="84"/>
      <c r="DT509" s="84"/>
      <c r="DU509" s="84"/>
      <c r="DV509" s="84"/>
      <c r="DW509" s="84"/>
      <c r="DX509" s="84"/>
      <c r="DY509" s="84"/>
      <c r="DZ509" s="84"/>
      <c r="EA509" s="84"/>
      <c r="EB509" s="84"/>
      <c r="EC509" s="84"/>
      <c r="ED509" s="84"/>
      <c r="EE509" s="84"/>
      <c r="EF509" s="84"/>
      <c r="EG509" s="84"/>
      <c r="EH509" s="84"/>
      <c r="EI509" s="84"/>
      <c r="EJ509" s="84"/>
      <c r="EK509" s="84"/>
      <c r="EL509" s="84"/>
      <c r="EM509" s="84"/>
      <c r="EN509" s="84"/>
      <c r="EO509" s="84"/>
      <c r="EP509" s="84"/>
      <c r="EQ509" s="84"/>
      <c r="ER509" s="84"/>
      <c r="ES509" s="84"/>
      <c r="ET509" s="84"/>
      <c r="EU509" s="84"/>
      <c r="EV509" s="84"/>
      <c r="EW509" s="84"/>
      <c r="EX509" s="84"/>
      <c r="EY509" s="84"/>
      <c r="EZ509" s="84"/>
      <c r="FA509" s="84"/>
      <c r="FB509" s="84"/>
      <c r="FC509" s="84"/>
      <c r="FD509" s="84"/>
      <c r="FE509" s="84"/>
      <c r="FF509" s="84"/>
      <c r="FG509" s="84"/>
      <c r="FH509" s="84"/>
      <c r="FI509" s="84"/>
      <c r="FJ509" s="84"/>
      <c r="FK509" s="84"/>
      <c r="FL509" s="84"/>
      <c r="FM509" s="84"/>
      <c r="FN509" s="84"/>
      <c r="FO509" s="84"/>
      <c r="FP509" s="84"/>
      <c r="FQ509" s="84"/>
      <c r="FR509" s="84"/>
      <c r="FS509" s="84"/>
      <c r="FT509" s="84"/>
      <c r="FU509" s="84"/>
      <c r="FV509" s="84"/>
      <c r="FW509" s="84"/>
    </row>
    <row r="510" spans="1:179" s="7" customFormat="1">
      <c r="A510" s="159">
        <f>A509+1</f>
        <v>461</v>
      </c>
      <c r="B510" s="109" t="s">
        <v>2321</v>
      </c>
      <c r="C510" s="110" t="s">
        <v>2322</v>
      </c>
      <c r="D510" s="104">
        <v>23350</v>
      </c>
      <c r="E510" s="105">
        <v>0</v>
      </c>
      <c r="F510" s="105">
        <f>D510</f>
        <v>23350</v>
      </c>
      <c r="G510" s="109" t="s">
        <v>2311</v>
      </c>
      <c r="H510" s="110" t="s">
        <v>2369</v>
      </c>
      <c r="I510" s="106">
        <v>21000</v>
      </c>
      <c r="J510" s="106">
        <v>0</v>
      </c>
      <c r="K510" s="106">
        <f>I510+J510</f>
        <v>21000</v>
      </c>
      <c r="L510" s="129"/>
      <c r="M510" s="129"/>
      <c r="N510" s="130">
        <v>21000</v>
      </c>
      <c r="O510" s="131">
        <v>0</v>
      </c>
      <c r="P510" s="132">
        <f t="shared" si="99"/>
        <v>21000</v>
      </c>
      <c r="Q510" s="84"/>
      <c r="R510" s="84"/>
      <c r="S510" s="84"/>
      <c r="T510" s="84"/>
      <c r="U510" s="84"/>
      <c r="V510" s="84"/>
      <c r="W510" s="84"/>
      <c r="X510" s="84"/>
      <c r="Y510" s="84"/>
      <c r="Z510" s="84"/>
      <c r="AA510" s="84"/>
      <c r="AB510" s="84"/>
      <c r="AC510" s="84"/>
      <c r="AD510" s="84"/>
      <c r="AE510" s="84"/>
      <c r="AF510" s="84"/>
      <c r="AG510" s="84"/>
      <c r="AH510" s="84"/>
      <c r="AI510" s="84"/>
      <c r="AJ510" s="84"/>
      <c r="AK510" s="84"/>
      <c r="AL510" s="84"/>
      <c r="AM510" s="84"/>
      <c r="AN510" s="84"/>
      <c r="AO510" s="84"/>
      <c r="AP510" s="84"/>
      <c r="AQ510" s="84"/>
      <c r="AR510" s="84"/>
      <c r="AS510" s="84"/>
      <c r="AT510" s="84"/>
      <c r="AU510" s="84"/>
      <c r="AV510" s="84"/>
      <c r="AW510" s="84"/>
      <c r="AX510" s="84"/>
      <c r="AY510" s="84"/>
      <c r="AZ510" s="84"/>
      <c r="BA510" s="84"/>
      <c r="BB510" s="84"/>
      <c r="BC510" s="84"/>
      <c r="BD510" s="84"/>
      <c r="BE510" s="84"/>
      <c r="BF510" s="84"/>
      <c r="BG510" s="84"/>
      <c r="BH510" s="84"/>
      <c r="BI510" s="84"/>
      <c r="BJ510" s="84"/>
      <c r="BK510" s="84"/>
      <c r="BL510" s="84"/>
      <c r="BM510" s="84"/>
      <c r="BN510" s="84"/>
      <c r="BO510" s="84"/>
      <c r="BP510" s="84"/>
      <c r="BQ510" s="84"/>
      <c r="BR510" s="84"/>
      <c r="BS510" s="84"/>
      <c r="BT510" s="84"/>
      <c r="BU510" s="84"/>
      <c r="BV510" s="84"/>
      <c r="BW510" s="84"/>
      <c r="BX510" s="84"/>
      <c r="BY510" s="84"/>
      <c r="BZ510" s="84"/>
      <c r="CA510" s="84"/>
      <c r="CB510" s="84"/>
      <c r="CC510" s="84"/>
      <c r="CD510" s="84"/>
      <c r="CE510" s="84"/>
      <c r="CF510" s="84"/>
      <c r="CG510" s="84"/>
      <c r="CH510" s="84"/>
      <c r="CI510" s="84"/>
      <c r="CJ510" s="84"/>
      <c r="CK510" s="84"/>
      <c r="CL510" s="84"/>
      <c r="CM510" s="84"/>
      <c r="CN510" s="84"/>
      <c r="CO510" s="84"/>
      <c r="CP510" s="84"/>
      <c r="CQ510" s="84"/>
      <c r="CR510" s="84"/>
      <c r="CS510" s="84"/>
      <c r="CT510" s="84"/>
      <c r="CU510" s="84"/>
      <c r="CV510" s="84"/>
      <c r="CW510" s="84"/>
      <c r="CX510" s="84"/>
      <c r="CY510" s="84"/>
      <c r="CZ510" s="84"/>
      <c r="DA510" s="84"/>
      <c r="DB510" s="84"/>
      <c r="DC510" s="84"/>
      <c r="DD510" s="84"/>
      <c r="DE510" s="84"/>
      <c r="DF510" s="84"/>
      <c r="DG510" s="84"/>
      <c r="DH510" s="84"/>
      <c r="DI510" s="84"/>
      <c r="DJ510" s="84"/>
      <c r="DK510" s="84"/>
      <c r="DL510" s="84"/>
      <c r="DM510" s="84"/>
      <c r="DN510" s="84"/>
      <c r="DO510" s="84"/>
      <c r="DP510" s="84"/>
      <c r="DQ510" s="84"/>
      <c r="DR510" s="84"/>
      <c r="DS510" s="84"/>
      <c r="DT510" s="84"/>
      <c r="DU510" s="84"/>
      <c r="DV510" s="84"/>
      <c r="DW510" s="84"/>
      <c r="DX510" s="84"/>
      <c r="DY510" s="84"/>
      <c r="DZ510" s="84"/>
      <c r="EA510" s="84"/>
      <c r="EB510" s="84"/>
      <c r="EC510" s="84"/>
      <c r="ED510" s="84"/>
      <c r="EE510" s="84"/>
      <c r="EF510" s="84"/>
      <c r="EG510" s="84"/>
      <c r="EH510" s="84"/>
      <c r="EI510" s="84"/>
      <c r="EJ510" s="84"/>
      <c r="EK510" s="84"/>
      <c r="EL510" s="84"/>
      <c r="EM510" s="84"/>
      <c r="EN510" s="84"/>
      <c r="EO510" s="84"/>
      <c r="EP510" s="84"/>
      <c r="EQ510" s="84"/>
      <c r="ER510" s="84"/>
      <c r="ES510" s="84"/>
      <c r="ET510" s="84"/>
      <c r="EU510" s="84"/>
      <c r="EV510" s="84"/>
      <c r="EW510" s="84"/>
      <c r="EX510" s="84"/>
      <c r="EY510" s="84"/>
      <c r="EZ510" s="84"/>
      <c r="FA510" s="84"/>
      <c r="FB510" s="84"/>
      <c r="FC510" s="84"/>
      <c r="FD510" s="84"/>
      <c r="FE510" s="84"/>
      <c r="FF510" s="84"/>
      <c r="FG510" s="84"/>
      <c r="FH510" s="84"/>
      <c r="FI510" s="84"/>
      <c r="FJ510" s="84"/>
      <c r="FK510" s="84"/>
      <c r="FL510" s="84"/>
      <c r="FM510" s="84"/>
      <c r="FN510" s="84"/>
      <c r="FO510" s="84"/>
      <c r="FP510" s="84"/>
      <c r="FQ510" s="84"/>
      <c r="FR510" s="84"/>
      <c r="FS510" s="84"/>
      <c r="FT510" s="84"/>
      <c r="FU510" s="84"/>
      <c r="FV510" s="84"/>
      <c r="FW510" s="84"/>
    </row>
    <row r="511" spans="1:179" s="7" customFormat="1">
      <c r="A511" s="159">
        <f t="shared" ref="A511:A513" si="100">A510+1</f>
        <v>462</v>
      </c>
      <c r="B511" s="206" t="s">
        <v>2325</v>
      </c>
      <c r="C511" s="207" t="s">
        <v>2326</v>
      </c>
      <c r="D511" s="208">
        <v>10200</v>
      </c>
      <c r="E511" s="209">
        <v>0</v>
      </c>
      <c r="F511" s="209">
        <f>D511</f>
        <v>10200</v>
      </c>
      <c r="G511" s="164" t="s">
        <v>2321</v>
      </c>
      <c r="H511" s="160" t="s">
        <v>2371</v>
      </c>
      <c r="I511" s="129">
        <v>23350</v>
      </c>
      <c r="J511" s="129">
        <v>0</v>
      </c>
      <c r="K511" s="129">
        <f>I511+J511</f>
        <v>23350</v>
      </c>
      <c r="L511" s="129"/>
      <c r="M511" s="129"/>
      <c r="N511" s="130">
        <v>23350</v>
      </c>
      <c r="O511" s="131">
        <v>0</v>
      </c>
      <c r="P511" s="132">
        <f t="shared" si="99"/>
        <v>23350</v>
      </c>
      <c r="Q511" s="84"/>
      <c r="R511" s="84"/>
      <c r="S511" s="84"/>
      <c r="T511" s="84"/>
      <c r="U511" s="84"/>
      <c r="V511" s="84"/>
      <c r="W511" s="84"/>
      <c r="X511" s="84"/>
      <c r="Y511" s="84"/>
      <c r="Z511" s="84"/>
      <c r="AA511" s="84"/>
      <c r="AB511" s="84"/>
      <c r="AC511" s="84"/>
      <c r="AD511" s="84"/>
      <c r="AE511" s="84"/>
      <c r="AF511" s="84"/>
      <c r="AG511" s="84"/>
      <c r="AH511" s="84"/>
      <c r="AI511" s="84"/>
      <c r="AJ511" s="84"/>
      <c r="AK511" s="84"/>
      <c r="AL511" s="84"/>
      <c r="AM511" s="84"/>
      <c r="AN511" s="84"/>
      <c r="AO511" s="84"/>
      <c r="AP511" s="84"/>
      <c r="AQ511" s="84"/>
      <c r="AR511" s="84"/>
      <c r="AS511" s="84"/>
      <c r="AT511" s="84"/>
      <c r="AU511" s="84"/>
      <c r="AV511" s="84"/>
      <c r="AW511" s="84"/>
      <c r="AX511" s="84"/>
      <c r="AY511" s="84"/>
      <c r="AZ511" s="84"/>
      <c r="BA511" s="84"/>
      <c r="BB511" s="84"/>
      <c r="BC511" s="84"/>
      <c r="BD511" s="84"/>
      <c r="BE511" s="84"/>
      <c r="BF511" s="84"/>
      <c r="BG511" s="84"/>
      <c r="BH511" s="84"/>
      <c r="BI511" s="84"/>
      <c r="BJ511" s="84"/>
      <c r="BK511" s="84"/>
      <c r="BL511" s="84"/>
      <c r="BM511" s="84"/>
      <c r="BN511" s="84"/>
      <c r="BO511" s="84"/>
      <c r="BP511" s="84"/>
      <c r="BQ511" s="84"/>
      <c r="BR511" s="84"/>
      <c r="BS511" s="84"/>
      <c r="BT511" s="84"/>
      <c r="BU511" s="84"/>
      <c r="BV511" s="84"/>
      <c r="BW511" s="84"/>
      <c r="BX511" s="84"/>
      <c r="BY511" s="84"/>
      <c r="BZ511" s="84"/>
      <c r="CA511" s="84"/>
      <c r="CB511" s="84"/>
      <c r="CC511" s="84"/>
      <c r="CD511" s="84"/>
      <c r="CE511" s="84"/>
      <c r="CF511" s="84"/>
      <c r="CG511" s="84"/>
      <c r="CH511" s="84"/>
      <c r="CI511" s="84"/>
      <c r="CJ511" s="84"/>
      <c r="CK511" s="84"/>
      <c r="CL511" s="84"/>
      <c r="CM511" s="84"/>
      <c r="CN511" s="84"/>
      <c r="CO511" s="84"/>
      <c r="CP511" s="84"/>
      <c r="CQ511" s="84"/>
      <c r="CR511" s="84"/>
      <c r="CS511" s="84"/>
      <c r="CT511" s="84"/>
      <c r="CU511" s="84"/>
      <c r="CV511" s="84"/>
      <c r="CW511" s="84"/>
      <c r="CX511" s="84"/>
      <c r="CY511" s="84"/>
      <c r="CZ511" s="84"/>
      <c r="DA511" s="84"/>
      <c r="DB511" s="84"/>
      <c r="DC511" s="84"/>
      <c r="DD511" s="84"/>
      <c r="DE511" s="84"/>
      <c r="DF511" s="84"/>
      <c r="DG511" s="84"/>
      <c r="DH511" s="84"/>
      <c r="DI511" s="84"/>
      <c r="DJ511" s="84"/>
      <c r="DK511" s="84"/>
      <c r="DL511" s="84"/>
      <c r="DM511" s="84"/>
      <c r="DN511" s="84"/>
      <c r="DO511" s="84"/>
      <c r="DP511" s="84"/>
      <c r="DQ511" s="84"/>
      <c r="DR511" s="84"/>
      <c r="DS511" s="84"/>
      <c r="DT511" s="84"/>
      <c r="DU511" s="84"/>
      <c r="DV511" s="84"/>
      <c r="DW511" s="84"/>
      <c r="DX511" s="84"/>
      <c r="DY511" s="84"/>
      <c r="DZ511" s="84"/>
      <c r="EA511" s="84"/>
      <c r="EB511" s="84"/>
      <c r="EC511" s="84"/>
      <c r="ED511" s="84"/>
      <c r="EE511" s="84"/>
      <c r="EF511" s="84"/>
      <c r="EG511" s="84"/>
      <c r="EH511" s="84"/>
      <c r="EI511" s="84"/>
      <c r="EJ511" s="84"/>
      <c r="EK511" s="84"/>
      <c r="EL511" s="84"/>
      <c r="EM511" s="84"/>
      <c r="EN511" s="84"/>
      <c r="EO511" s="84"/>
      <c r="EP511" s="84"/>
      <c r="EQ511" s="84"/>
      <c r="ER511" s="84"/>
      <c r="ES511" s="84"/>
      <c r="ET511" s="84"/>
      <c r="EU511" s="84"/>
      <c r="EV511" s="84"/>
      <c r="EW511" s="84"/>
      <c r="EX511" s="84"/>
      <c r="EY511" s="84"/>
      <c r="EZ511" s="84"/>
      <c r="FA511" s="84"/>
      <c r="FB511" s="84"/>
      <c r="FC511" s="84"/>
      <c r="FD511" s="84"/>
      <c r="FE511" s="84"/>
      <c r="FF511" s="84"/>
      <c r="FG511" s="84"/>
      <c r="FH511" s="84"/>
      <c r="FI511" s="84"/>
      <c r="FJ511" s="84"/>
      <c r="FK511" s="84"/>
      <c r="FL511" s="84"/>
      <c r="FM511" s="84"/>
      <c r="FN511" s="84"/>
      <c r="FO511" s="84"/>
      <c r="FP511" s="84"/>
      <c r="FQ511" s="84"/>
      <c r="FR511" s="84"/>
      <c r="FS511" s="84"/>
      <c r="FT511" s="84"/>
      <c r="FU511" s="84"/>
      <c r="FV511" s="84"/>
      <c r="FW511" s="84"/>
    </row>
    <row r="512" spans="1:179" s="7" customFormat="1" ht="20.25" customHeight="1">
      <c r="A512" s="159">
        <f t="shared" si="100"/>
        <v>463</v>
      </c>
      <c r="B512" s="109" t="s">
        <v>2357</v>
      </c>
      <c r="C512" s="110" t="s">
        <v>2358</v>
      </c>
      <c r="D512" s="104">
        <v>33150</v>
      </c>
      <c r="E512" s="105">
        <v>0</v>
      </c>
      <c r="F512" s="105">
        <f>D512</f>
        <v>33150</v>
      </c>
      <c r="G512" s="164" t="s">
        <v>2321</v>
      </c>
      <c r="H512" s="160" t="s">
        <v>2373</v>
      </c>
      <c r="I512" s="129">
        <v>28000</v>
      </c>
      <c r="J512" s="129">
        <v>0</v>
      </c>
      <c r="K512" s="129">
        <f>I512+J512</f>
        <v>28000</v>
      </c>
      <c r="L512" s="129"/>
      <c r="M512" s="129"/>
      <c r="N512" s="130">
        <v>28000</v>
      </c>
      <c r="O512" s="131">
        <v>0</v>
      </c>
      <c r="P512" s="132">
        <f t="shared" si="99"/>
        <v>28000</v>
      </c>
      <c r="Q512" s="84"/>
      <c r="R512" s="84"/>
      <c r="S512" s="84"/>
      <c r="T512" s="84"/>
      <c r="U512" s="84"/>
      <c r="V512" s="84"/>
      <c r="W512" s="84"/>
      <c r="X512" s="84"/>
      <c r="Y512" s="84"/>
      <c r="Z512" s="84"/>
      <c r="AA512" s="84"/>
      <c r="AB512" s="84"/>
      <c r="AC512" s="84"/>
      <c r="AD512" s="84"/>
      <c r="AE512" s="84"/>
      <c r="AF512" s="84"/>
      <c r="AG512" s="84"/>
      <c r="AH512" s="84"/>
      <c r="AI512" s="84"/>
      <c r="AJ512" s="84"/>
      <c r="AK512" s="84"/>
      <c r="AL512" s="84"/>
      <c r="AM512" s="84"/>
      <c r="AN512" s="84"/>
      <c r="AO512" s="84"/>
      <c r="AP512" s="84"/>
      <c r="AQ512" s="84"/>
      <c r="AR512" s="84"/>
      <c r="AS512" s="84"/>
      <c r="AT512" s="84"/>
      <c r="AU512" s="84"/>
      <c r="AV512" s="84"/>
      <c r="AW512" s="84"/>
      <c r="AX512" s="84"/>
      <c r="AY512" s="84"/>
      <c r="AZ512" s="84"/>
      <c r="BA512" s="84"/>
      <c r="BB512" s="84"/>
      <c r="BC512" s="84"/>
      <c r="BD512" s="84"/>
      <c r="BE512" s="84"/>
      <c r="BF512" s="84"/>
      <c r="BG512" s="84"/>
      <c r="BH512" s="84"/>
      <c r="BI512" s="84"/>
      <c r="BJ512" s="84"/>
      <c r="BK512" s="84"/>
      <c r="BL512" s="84"/>
      <c r="BM512" s="84"/>
      <c r="BN512" s="84"/>
      <c r="BO512" s="84"/>
      <c r="BP512" s="84"/>
      <c r="BQ512" s="84"/>
      <c r="BR512" s="84"/>
      <c r="BS512" s="84"/>
      <c r="BT512" s="84"/>
      <c r="BU512" s="84"/>
      <c r="BV512" s="84"/>
      <c r="BW512" s="84"/>
      <c r="BX512" s="84"/>
      <c r="BY512" s="84"/>
      <c r="BZ512" s="84"/>
      <c r="CA512" s="84"/>
      <c r="CB512" s="84"/>
      <c r="CC512" s="84"/>
      <c r="CD512" s="84"/>
      <c r="CE512" s="84"/>
      <c r="CF512" s="84"/>
      <c r="CG512" s="84"/>
      <c r="CH512" s="84"/>
      <c r="CI512" s="84"/>
      <c r="CJ512" s="84"/>
      <c r="CK512" s="84"/>
      <c r="CL512" s="84"/>
      <c r="CM512" s="84"/>
      <c r="CN512" s="84"/>
      <c r="CO512" s="84"/>
      <c r="CP512" s="84"/>
      <c r="CQ512" s="84"/>
      <c r="CR512" s="84"/>
      <c r="CS512" s="84"/>
      <c r="CT512" s="84"/>
      <c r="CU512" s="84"/>
      <c r="CV512" s="84"/>
      <c r="CW512" s="84"/>
      <c r="CX512" s="84"/>
      <c r="CY512" s="84"/>
      <c r="CZ512" s="84"/>
      <c r="DA512" s="84"/>
      <c r="DB512" s="84"/>
      <c r="DC512" s="84"/>
      <c r="DD512" s="84"/>
      <c r="DE512" s="84"/>
      <c r="DF512" s="84"/>
      <c r="DG512" s="84"/>
      <c r="DH512" s="84"/>
      <c r="DI512" s="84"/>
      <c r="DJ512" s="84"/>
      <c r="DK512" s="84"/>
      <c r="DL512" s="84"/>
      <c r="DM512" s="84"/>
      <c r="DN512" s="84"/>
      <c r="DO512" s="84"/>
      <c r="DP512" s="84"/>
      <c r="DQ512" s="84"/>
      <c r="DR512" s="84"/>
      <c r="DS512" s="84"/>
      <c r="DT512" s="84"/>
      <c r="DU512" s="84"/>
      <c r="DV512" s="84"/>
      <c r="DW512" s="84"/>
      <c r="DX512" s="84"/>
      <c r="DY512" s="84"/>
      <c r="DZ512" s="84"/>
      <c r="EA512" s="84"/>
      <c r="EB512" s="84"/>
      <c r="EC512" s="84"/>
      <c r="ED512" s="84"/>
      <c r="EE512" s="84"/>
      <c r="EF512" s="84"/>
      <c r="EG512" s="84"/>
      <c r="EH512" s="84"/>
      <c r="EI512" s="84"/>
      <c r="EJ512" s="84"/>
      <c r="EK512" s="84"/>
      <c r="EL512" s="84"/>
      <c r="EM512" s="84"/>
      <c r="EN512" s="84"/>
      <c r="EO512" s="84"/>
      <c r="EP512" s="84"/>
      <c r="EQ512" s="84"/>
      <c r="ER512" s="84"/>
      <c r="ES512" s="84"/>
      <c r="ET512" s="84"/>
      <c r="EU512" s="84"/>
      <c r="EV512" s="84"/>
      <c r="EW512" s="84"/>
      <c r="EX512" s="84"/>
      <c r="EY512" s="84"/>
      <c r="EZ512" s="84"/>
      <c r="FA512" s="84"/>
      <c r="FB512" s="84"/>
      <c r="FC512" s="84"/>
      <c r="FD512" s="84"/>
      <c r="FE512" s="84"/>
      <c r="FF512" s="84"/>
      <c r="FG512" s="84"/>
      <c r="FH512" s="84"/>
      <c r="FI512" s="84"/>
      <c r="FJ512" s="84"/>
      <c r="FK512" s="84"/>
      <c r="FL512" s="84"/>
      <c r="FM512" s="84"/>
      <c r="FN512" s="84"/>
      <c r="FO512" s="84"/>
      <c r="FP512" s="84"/>
      <c r="FQ512" s="84"/>
      <c r="FR512" s="84"/>
      <c r="FS512" s="84"/>
      <c r="FT512" s="84"/>
      <c r="FU512" s="84"/>
      <c r="FV512" s="84"/>
      <c r="FW512" s="84"/>
    </row>
    <row r="513" spans="1:179" s="7" customFormat="1" ht="21" customHeight="1">
      <c r="A513" s="159">
        <f t="shared" si="100"/>
        <v>464</v>
      </c>
      <c r="B513" s="206" t="s">
        <v>2360</v>
      </c>
      <c r="C513" s="207" t="s">
        <v>2361</v>
      </c>
      <c r="D513" s="208">
        <v>11000</v>
      </c>
      <c r="E513" s="209">
        <v>0</v>
      </c>
      <c r="F513" s="209">
        <f>D513</f>
        <v>11000</v>
      </c>
      <c r="G513" s="164" t="s">
        <v>2357</v>
      </c>
      <c r="H513" s="160" t="s">
        <v>2376</v>
      </c>
      <c r="I513" s="129">
        <v>33150</v>
      </c>
      <c r="J513" s="129">
        <v>0</v>
      </c>
      <c r="K513" s="129">
        <f>I513+J513</f>
        <v>33150</v>
      </c>
      <c r="L513" s="129"/>
      <c r="M513" s="129"/>
      <c r="N513" s="130">
        <v>33150</v>
      </c>
      <c r="O513" s="131">
        <v>0</v>
      </c>
      <c r="P513" s="132">
        <f t="shared" si="99"/>
        <v>33150</v>
      </c>
      <c r="Q513" s="84"/>
      <c r="R513" s="84"/>
      <c r="S513" s="84"/>
      <c r="T513" s="84"/>
      <c r="U513" s="84"/>
      <c r="V513" s="84"/>
      <c r="W513" s="84"/>
      <c r="X513" s="84"/>
      <c r="Y513" s="84"/>
      <c r="Z513" s="84"/>
      <c r="AA513" s="84"/>
      <c r="AB513" s="84"/>
      <c r="AC513" s="84"/>
      <c r="AD513" s="84"/>
      <c r="AE513" s="84"/>
      <c r="AF513" s="84"/>
      <c r="AG513" s="84"/>
      <c r="AH513" s="84"/>
      <c r="AI513" s="84"/>
      <c r="AJ513" s="84"/>
      <c r="AK513" s="84"/>
      <c r="AL513" s="84"/>
      <c r="AM513" s="84"/>
      <c r="AN513" s="84"/>
      <c r="AO513" s="84"/>
      <c r="AP513" s="84"/>
      <c r="AQ513" s="84"/>
      <c r="AR513" s="84"/>
      <c r="AS513" s="84"/>
      <c r="AT513" s="84"/>
      <c r="AU513" s="84"/>
      <c r="AV513" s="84"/>
      <c r="AW513" s="84"/>
      <c r="AX513" s="84"/>
      <c r="AY513" s="84"/>
      <c r="AZ513" s="84"/>
      <c r="BA513" s="84"/>
      <c r="BB513" s="84"/>
      <c r="BC513" s="84"/>
      <c r="BD513" s="84"/>
      <c r="BE513" s="84"/>
      <c r="BF513" s="84"/>
      <c r="BG513" s="84"/>
      <c r="BH513" s="84"/>
      <c r="BI513" s="84"/>
      <c r="BJ513" s="84"/>
      <c r="BK513" s="84"/>
      <c r="BL513" s="84"/>
      <c r="BM513" s="84"/>
      <c r="BN513" s="84"/>
      <c r="BO513" s="84"/>
      <c r="BP513" s="84"/>
      <c r="BQ513" s="84"/>
      <c r="BR513" s="84"/>
      <c r="BS513" s="84"/>
      <c r="BT513" s="84"/>
      <c r="BU513" s="84"/>
      <c r="BV513" s="84"/>
      <c r="BW513" s="84"/>
      <c r="BX513" s="84"/>
      <c r="BY513" s="84"/>
      <c r="BZ513" s="84"/>
      <c r="CA513" s="84"/>
      <c r="CB513" s="84"/>
      <c r="CC513" s="84"/>
      <c r="CD513" s="84"/>
      <c r="CE513" s="84"/>
      <c r="CF513" s="84"/>
      <c r="CG513" s="84"/>
      <c r="CH513" s="84"/>
      <c r="CI513" s="84"/>
      <c r="CJ513" s="84"/>
      <c r="CK513" s="84"/>
      <c r="CL513" s="84"/>
      <c r="CM513" s="84"/>
      <c r="CN513" s="84"/>
      <c r="CO513" s="84"/>
      <c r="CP513" s="84"/>
      <c r="CQ513" s="84"/>
      <c r="CR513" s="84"/>
      <c r="CS513" s="84"/>
      <c r="CT513" s="84"/>
      <c r="CU513" s="84"/>
      <c r="CV513" s="84"/>
      <c r="CW513" s="84"/>
      <c r="CX513" s="84"/>
      <c r="CY513" s="84"/>
      <c r="CZ513" s="84"/>
      <c r="DA513" s="84"/>
      <c r="DB513" s="84"/>
      <c r="DC513" s="84"/>
      <c r="DD513" s="84"/>
      <c r="DE513" s="84"/>
      <c r="DF513" s="84"/>
      <c r="DG513" s="84"/>
      <c r="DH513" s="84"/>
      <c r="DI513" s="84"/>
      <c r="DJ513" s="84"/>
      <c r="DK513" s="84"/>
      <c r="DL513" s="84"/>
      <c r="DM513" s="84"/>
      <c r="DN513" s="84"/>
      <c r="DO513" s="84"/>
      <c r="DP513" s="84"/>
      <c r="DQ513" s="84"/>
      <c r="DR513" s="84"/>
      <c r="DS513" s="84"/>
      <c r="DT513" s="84"/>
      <c r="DU513" s="84"/>
      <c r="DV513" s="84"/>
      <c r="DW513" s="84"/>
      <c r="DX513" s="84"/>
      <c r="DY513" s="84"/>
      <c r="DZ513" s="84"/>
      <c r="EA513" s="84"/>
      <c r="EB513" s="84"/>
      <c r="EC513" s="84"/>
      <c r="ED513" s="84"/>
      <c r="EE513" s="84"/>
      <c r="EF513" s="84"/>
      <c r="EG513" s="84"/>
      <c r="EH513" s="84"/>
      <c r="EI513" s="84"/>
      <c r="EJ513" s="84"/>
      <c r="EK513" s="84"/>
      <c r="EL513" s="84"/>
      <c r="EM513" s="84"/>
      <c r="EN513" s="84"/>
      <c r="EO513" s="84"/>
      <c r="EP513" s="84"/>
      <c r="EQ513" s="84"/>
      <c r="ER513" s="84"/>
      <c r="ES513" s="84"/>
      <c r="ET513" s="84"/>
      <c r="EU513" s="84"/>
      <c r="EV513" s="84"/>
      <c r="EW513" s="84"/>
      <c r="EX513" s="84"/>
      <c r="EY513" s="84"/>
      <c r="EZ513" s="84"/>
      <c r="FA513" s="84"/>
      <c r="FB513" s="84"/>
      <c r="FC513" s="84"/>
      <c r="FD513" s="84"/>
      <c r="FE513" s="84"/>
      <c r="FF513" s="84"/>
      <c r="FG513" s="84"/>
      <c r="FH513" s="84"/>
      <c r="FI513" s="84"/>
      <c r="FJ513" s="84"/>
      <c r="FK513" s="84"/>
      <c r="FL513" s="84"/>
      <c r="FM513" s="84"/>
      <c r="FN513" s="84"/>
      <c r="FO513" s="84"/>
      <c r="FP513" s="84"/>
      <c r="FQ513" s="84"/>
      <c r="FR513" s="84"/>
      <c r="FS513" s="84"/>
      <c r="FT513" s="84"/>
      <c r="FU513" s="84"/>
      <c r="FV513" s="84"/>
      <c r="FW513" s="84"/>
    </row>
    <row r="514" spans="1:179" s="7" customFormat="1" ht="24" customHeight="1">
      <c r="A514" s="108"/>
      <c r="B514" s="176" t="s">
        <v>2239</v>
      </c>
      <c r="C514" s="110" t="s">
        <v>2368</v>
      </c>
      <c r="D514" s="104"/>
      <c r="E514" s="105"/>
      <c r="F514" s="105"/>
      <c r="G514" s="108"/>
      <c r="H514" s="107" t="s">
        <v>3136</v>
      </c>
      <c r="I514" s="106"/>
      <c r="J514" s="106"/>
      <c r="K514" s="106"/>
      <c r="L514" s="129"/>
      <c r="M514" s="129"/>
      <c r="N514" s="130"/>
      <c r="O514" s="131"/>
      <c r="P514" s="132"/>
      <c r="Q514" s="84"/>
      <c r="R514" s="84"/>
      <c r="S514" s="84"/>
      <c r="T514" s="84"/>
      <c r="U514" s="84"/>
      <c r="V514" s="84"/>
      <c r="W514" s="84"/>
      <c r="X514" s="84"/>
      <c r="Y514" s="84"/>
      <c r="Z514" s="84"/>
      <c r="AA514" s="84"/>
      <c r="AB514" s="84"/>
      <c r="AC514" s="84"/>
      <c r="AD514" s="84"/>
      <c r="AE514" s="84"/>
      <c r="AF514" s="84"/>
      <c r="AG514" s="84"/>
      <c r="AH514" s="84"/>
      <c r="AI514" s="84"/>
      <c r="AJ514" s="84"/>
      <c r="AK514" s="84"/>
      <c r="AL514" s="84"/>
      <c r="AM514" s="84"/>
      <c r="AN514" s="84"/>
      <c r="AO514" s="84"/>
      <c r="AP514" s="84"/>
      <c r="AQ514" s="84"/>
      <c r="AR514" s="84"/>
      <c r="AS514" s="84"/>
      <c r="AT514" s="84"/>
      <c r="AU514" s="84"/>
      <c r="AV514" s="84"/>
      <c r="AW514" s="84"/>
      <c r="AX514" s="84"/>
      <c r="AY514" s="84"/>
      <c r="AZ514" s="84"/>
      <c r="BA514" s="84"/>
      <c r="BB514" s="84"/>
      <c r="BC514" s="84"/>
      <c r="BD514" s="84"/>
      <c r="BE514" s="84"/>
      <c r="BF514" s="84"/>
      <c r="BG514" s="84"/>
      <c r="BH514" s="84"/>
      <c r="BI514" s="84"/>
      <c r="BJ514" s="84"/>
      <c r="BK514" s="84"/>
      <c r="BL514" s="84"/>
      <c r="BM514" s="84"/>
      <c r="BN514" s="84"/>
      <c r="BO514" s="84"/>
      <c r="BP514" s="84"/>
      <c r="BQ514" s="84"/>
      <c r="BR514" s="84"/>
      <c r="BS514" s="84"/>
      <c r="BT514" s="84"/>
      <c r="BU514" s="84"/>
      <c r="BV514" s="84"/>
      <c r="BW514" s="84"/>
      <c r="BX514" s="84"/>
      <c r="BY514" s="84"/>
      <c r="BZ514" s="84"/>
      <c r="CA514" s="84"/>
      <c r="CB514" s="84"/>
      <c r="CC514" s="84"/>
      <c r="CD514" s="84"/>
      <c r="CE514" s="84"/>
      <c r="CF514" s="84"/>
      <c r="CG514" s="84"/>
      <c r="CH514" s="84"/>
      <c r="CI514" s="84"/>
      <c r="CJ514" s="84"/>
      <c r="CK514" s="84"/>
      <c r="CL514" s="84"/>
      <c r="CM514" s="84"/>
      <c r="CN514" s="84"/>
      <c r="CO514" s="84"/>
      <c r="CP514" s="84"/>
      <c r="CQ514" s="84"/>
      <c r="CR514" s="84"/>
      <c r="CS514" s="84"/>
      <c r="CT514" s="84"/>
      <c r="CU514" s="84"/>
      <c r="CV514" s="84"/>
      <c r="CW514" s="84"/>
      <c r="CX514" s="84"/>
      <c r="CY514" s="84"/>
      <c r="CZ514" s="84"/>
      <c r="DA514" s="84"/>
      <c r="DB514" s="84"/>
      <c r="DC514" s="84"/>
      <c r="DD514" s="84"/>
      <c r="DE514" s="84"/>
      <c r="DF514" s="84"/>
      <c r="DG514" s="84"/>
      <c r="DH514" s="84"/>
      <c r="DI514" s="84"/>
      <c r="DJ514" s="84"/>
      <c r="DK514" s="84"/>
      <c r="DL514" s="84"/>
      <c r="DM514" s="84"/>
      <c r="DN514" s="84"/>
      <c r="DO514" s="84"/>
      <c r="DP514" s="84"/>
      <c r="DQ514" s="84"/>
      <c r="DR514" s="84"/>
      <c r="DS514" s="84"/>
      <c r="DT514" s="84"/>
      <c r="DU514" s="84"/>
      <c r="DV514" s="84"/>
      <c r="DW514" s="84"/>
      <c r="DX514" s="84"/>
      <c r="DY514" s="84"/>
      <c r="DZ514" s="84"/>
      <c r="EA514" s="84"/>
      <c r="EB514" s="84"/>
      <c r="EC514" s="84"/>
      <c r="ED514" s="84"/>
      <c r="EE514" s="84"/>
      <c r="EF514" s="84"/>
      <c r="EG514" s="84"/>
      <c r="EH514" s="84"/>
      <c r="EI514" s="84"/>
      <c r="EJ514" s="84"/>
      <c r="EK514" s="84"/>
      <c r="EL514" s="84"/>
      <c r="EM514" s="84"/>
      <c r="EN514" s="84"/>
      <c r="EO514" s="84"/>
      <c r="EP514" s="84"/>
      <c r="EQ514" s="84"/>
      <c r="ER514" s="84"/>
      <c r="ES514" s="84"/>
      <c r="ET514" s="84"/>
      <c r="EU514" s="84"/>
      <c r="EV514" s="84"/>
      <c r="EW514" s="84"/>
      <c r="EX514" s="84"/>
      <c r="EY514" s="84"/>
      <c r="EZ514" s="84"/>
      <c r="FA514" s="84"/>
      <c r="FB514" s="84"/>
      <c r="FC514" s="84"/>
      <c r="FD514" s="84"/>
      <c r="FE514" s="84"/>
      <c r="FF514" s="84"/>
      <c r="FG514" s="84"/>
      <c r="FH514" s="84"/>
      <c r="FI514" s="84"/>
      <c r="FJ514" s="84"/>
      <c r="FK514" s="84"/>
      <c r="FL514" s="84"/>
      <c r="FM514" s="84"/>
      <c r="FN514" s="84"/>
      <c r="FO514" s="84"/>
      <c r="FP514" s="84"/>
      <c r="FQ514" s="84"/>
      <c r="FR514" s="84"/>
      <c r="FS514" s="84"/>
      <c r="FT514" s="84"/>
      <c r="FU514" s="84"/>
      <c r="FV514" s="84"/>
      <c r="FW514" s="84"/>
    </row>
    <row r="515" spans="1:179" s="7" customFormat="1" ht="27.75" customHeight="1">
      <c r="A515" s="108">
        <v>465</v>
      </c>
      <c r="B515" s="176" t="s">
        <v>2243</v>
      </c>
      <c r="C515" s="110" t="s">
        <v>2370</v>
      </c>
      <c r="D515" s="104"/>
      <c r="E515" s="105"/>
      <c r="F515" s="105"/>
      <c r="G515" s="108" t="s">
        <v>2534</v>
      </c>
      <c r="H515" s="110" t="s">
        <v>2306</v>
      </c>
      <c r="I515" s="106">
        <v>500</v>
      </c>
      <c r="J515" s="156">
        <f>I515*0.2</f>
        <v>100</v>
      </c>
      <c r="K515" s="155">
        <f>I515+J515</f>
        <v>600</v>
      </c>
      <c r="L515" s="129"/>
      <c r="M515" s="129"/>
      <c r="N515" s="130">
        <f>600/1.2</f>
        <v>500</v>
      </c>
      <c r="O515" s="131">
        <f>N515*0.2</f>
        <v>100</v>
      </c>
      <c r="P515" s="132">
        <f>O515+N515</f>
        <v>600</v>
      </c>
      <c r="Q515" s="84"/>
      <c r="R515" s="84"/>
      <c r="S515" s="84"/>
      <c r="T515" s="84"/>
      <c r="U515" s="84"/>
      <c r="V515" s="84"/>
      <c r="W515" s="84"/>
      <c r="X515" s="84"/>
      <c r="Y515" s="84"/>
      <c r="Z515" s="84"/>
      <c r="AA515" s="84"/>
      <c r="AB515" s="84"/>
      <c r="AC515" s="84"/>
      <c r="AD515" s="84"/>
      <c r="AE515" s="84"/>
      <c r="AF515" s="84"/>
      <c r="AG515" s="84"/>
      <c r="AH515" s="84"/>
      <c r="AI515" s="84"/>
      <c r="AJ515" s="84"/>
      <c r="AK515" s="84"/>
      <c r="AL515" s="84"/>
      <c r="AM515" s="84"/>
      <c r="AN515" s="84"/>
      <c r="AO515" s="84"/>
      <c r="AP515" s="84"/>
      <c r="AQ515" s="84"/>
      <c r="AR515" s="84"/>
      <c r="AS515" s="84"/>
      <c r="AT515" s="84"/>
      <c r="AU515" s="84"/>
      <c r="AV515" s="84"/>
      <c r="AW515" s="84"/>
      <c r="AX515" s="84"/>
      <c r="AY515" s="84"/>
      <c r="AZ515" s="84"/>
      <c r="BA515" s="84"/>
      <c r="BB515" s="84"/>
      <c r="BC515" s="84"/>
      <c r="BD515" s="84"/>
      <c r="BE515" s="84"/>
      <c r="BF515" s="84"/>
      <c r="BG515" s="84"/>
      <c r="BH515" s="84"/>
      <c r="BI515" s="84"/>
      <c r="BJ515" s="84"/>
      <c r="BK515" s="84"/>
      <c r="BL515" s="84"/>
      <c r="BM515" s="84"/>
      <c r="BN515" s="84"/>
      <c r="BO515" s="84"/>
      <c r="BP515" s="84"/>
      <c r="BQ515" s="84"/>
      <c r="BR515" s="84"/>
      <c r="BS515" s="84"/>
      <c r="BT515" s="84"/>
      <c r="BU515" s="84"/>
      <c r="BV515" s="84"/>
      <c r="BW515" s="84"/>
      <c r="BX515" s="84"/>
      <c r="BY515" s="84"/>
      <c r="BZ515" s="84"/>
      <c r="CA515" s="84"/>
      <c r="CB515" s="84"/>
      <c r="CC515" s="84"/>
      <c r="CD515" s="84"/>
      <c r="CE515" s="84"/>
      <c r="CF515" s="84"/>
      <c r="CG515" s="84"/>
      <c r="CH515" s="84"/>
      <c r="CI515" s="84"/>
      <c r="CJ515" s="84"/>
      <c r="CK515" s="84"/>
      <c r="CL515" s="84"/>
      <c r="CM515" s="84"/>
      <c r="CN515" s="84"/>
      <c r="CO515" s="84"/>
      <c r="CP515" s="84"/>
      <c r="CQ515" s="84"/>
      <c r="CR515" s="84"/>
      <c r="CS515" s="84"/>
      <c r="CT515" s="84"/>
      <c r="CU515" s="84"/>
      <c r="CV515" s="84"/>
      <c r="CW515" s="84"/>
      <c r="CX515" s="84"/>
      <c r="CY515" s="84"/>
      <c r="CZ515" s="84"/>
      <c r="DA515" s="84"/>
      <c r="DB515" s="84"/>
      <c r="DC515" s="84"/>
      <c r="DD515" s="84"/>
      <c r="DE515" s="84"/>
      <c r="DF515" s="84"/>
      <c r="DG515" s="84"/>
      <c r="DH515" s="84"/>
      <c r="DI515" s="84"/>
      <c r="DJ515" s="84"/>
      <c r="DK515" s="84"/>
      <c r="DL515" s="84"/>
      <c r="DM515" s="84"/>
      <c r="DN515" s="84"/>
      <c r="DO515" s="84"/>
      <c r="DP515" s="84"/>
      <c r="DQ515" s="84"/>
      <c r="DR515" s="84"/>
      <c r="DS515" s="84"/>
      <c r="DT515" s="84"/>
      <c r="DU515" s="84"/>
      <c r="DV515" s="84"/>
      <c r="DW515" s="84"/>
      <c r="DX515" s="84"/>
      <c r="DY515" s="84"/>
      <c r="DZ515" s="84"/>
      <c r="EA515" s="84"/>
      <c r="EB515" s="84"/>
      <c r="EC515" s="84"/>
      <c r="ED515" s="84"/>
      <c r="EE515" s="84"/>
      <c r="EF515" s="84"/>
      <c r="EG515" s="84"/>
      <c r="EH515" s="84"/>
      <c r="EI515" s="84"/>
      <c r="EJ515" s="84"/>
      <c r="EK515" s="84"/>
      <c r="EL515" s="84"/>
      <c r="EM515" s="84"/>
      <c r="EN515" s="84"/>
      <c r="EO515" s="84"/>
      <c r="EP515" s="84"/>
      <c r="EQ515" s="84"/>
      <c r="ER515" s="84"/>
      <c r="ES515" s="84"/>
      <c r="ET515" s="84"/>
      <c r="EU515" s="84"/>
      <c r="EV515" s="84"/>
      <c r="EW515" s="84"/>
      <c r="EX515" s="84"/>
      <c r="EY515" s="84"/>
      <c r="EZ515" s="84"/>
      <c r="FA515" s="84"/>
      <c r="FB515" s="84"/>
      <c r="FC515" s="84"/>
      <c r="FD515" s="84"/>
      <c r="FE515" s="84"/>
      <c r="FF515" s="84"/>
      <c r="FG515" s="84"/>
      <c r="FH515" s="84"/>
      <c r="FI515" s="84"/>
      <c r="FJ515" s="84"/>
      <c r="FK515" s="84"/>
      <c r="FL515" s="84"/>
      <c r="FM515" s="84"/>
      <c r="FN515" s="84"/>
      <c r="FO515" s="84"/>
      <c r="FP515" s="84"/>
      <c r="FQ515" s="84"/>
      <c r="FR515" s="84"/>
      <c r="FS515" s="84"/>
      <c r="FT515" s="84"/>
      <c r="FU515" s="84"/>
      <c r="FV515" s="84"/>
      <c r="FW515" s="84"/>
    </row>
    <row r="516" spans="1:179" s="7" customFormat="1" ht="32.25" customHeight="1">
      <c r="A516" s="108">
        <f>A515+1</f>
        <v>466</v>
      </c>
      <c r="B516" s="210"/>
      <c r="C516" s="103" t="s">
        <v>2372</v>
      </c>
      <c r="D516" s="104"/>
      <c r="E516" s="105"/>
      <c r="F516" s="105"/>
      <c r="G516" s="108" t="s">
        <v>2535</v>
      </c>
      <c r="H516" s="110" t="s">
        <v>2536</v>
      </c>
      <c r="I516" s="222">
        <v>708.4</v>
      </c>
      <c r="J516" s="156">
        <f>0.2*I516</f>
        <v>141.68</v>
      </c>
      <c r="K516" s="155">
        <v>850</v>
      </c>
      <c r="L516" s="129"/>
      <c r="M516" s="129"/>
      <c r="N516" s="130">
        <f>800/1.2</f>
        <v>666.66666666666697</v>
      </c>
      <c r="O516" s="131">
        <f t="shared" ref="O516:O517" si="101">N516*0.2</f>
        <v>133.333333333333</v>
      </c>
      <c r="P516" s="132">
        <f t="shared" ref="P516:P517" si="102">O516+N516</f>
        <v>800</v>
      </c>
      <c r="Q516" s="84"/>
      <c r="R516" s="84"/>
      <c r="S516" s="84"/>
      <c r="T516" s="84"/>
      <c r="U516" s="84"/>
      <c r="V516" s="84"/>
      <c r="W516" s="84"/>
      <c r="X516" s="84"/>
      <c r="Y516" s="84"/>
      <c r="Z516" s="84"/>
      <c r="AA516" s="84"/>
      <c r="AB516" s="84"/>
      <c r="AC516" s="84"/>
      <c r="AD516" s="84"/>
      <c r="AE516" s="84"/>
      <c r="AF516" s="84"/>
      <c r="AG516" s="84"/>
      <c r="AH516" s="84"/>
      <c r="AI516" s="84"/>
      <c r="AJ516" s="84"/>
      <c r="AK516" s="84"/>
      <c r="AL516" s="84"/>
      <c r="AM516" s="84"/>
      <c r="AN516" s="84"/>
      <c r="AO516" s="84"/>
      <c r="AP516" s="84"/>
      <c r="AQ516" s="84"/>
      <c r="AR516" s="84"/>
      <c r="AS516" s="84"/>
      <c r="AT516" s="84"/>
      <c r="AU516" s="84"/>
      <c r="AV516" s="84"/>
      <c r="AW516" s="84"/>
      <c r="AX516" s="84"/>
      <c r="AY516" s="84"/>
      <c r="AZ516" s="84"/>
      <c r="BA516" s="84"/>
      <c r="BB516" s="84"/>
      <c r="BC516" s="84"/>
      <c r="BD516" s="84"/>
      <c r="BE516" s="84"/>
      <c r="BF516" s="84"/>
      <c r="BG516" s="84"/>
      <c r="BH516" s="84"/>
      <c r="BI516" s="84"/>
      <c r="BJ516" s="84"/>
      <c r="BK516" s="84"/>
      <c r="BL516" s="84"/>
      <c r="BM516" s="84"/>
      <c r="BN516" s="84"/>
      <c r="BO516" s="84"/>
      <c r="BP516" s="84"/>
      <c r="BQ516" s="84"/>
      <c r="BR516" s="84"/>
      <c r="BS516" s="84"/>
      <c r="BT516" s="84"/>
      <c r="BU516" s="84"/>
      <c r="BV516" s="84"/>
      <c r="BW516" s="84"/>
      <c r="BX516" s="84"/>
      <c r="BY516" s="84"/>
      <c r="BZ516" s="84"/>
      <c r="CA516" s="84"/>
      <c r="CB516" s="84"/>
      <c r="CC516" s="84"/>
      <c r="CD516" s="84"/>
      <c r="CE516" s="84"/>
      <c r="CF516" s="84"/>
      <c r="CG516" s="84"/>
      <c r="CH516" s="84"/>
      <c r="CI516" s="84"/>
      <c r="CJ516" s="84"/>
      <c r="CK516" s="84"/>
      <c r="CL516" s="84"/>
      <c r="CM516" s="84"/>
      <c r="CN516" s="84"/>
      <c r="CO516" s="84"/>
      <c r="CP516" s="84"/>
      <c r="CQ516" s="84"/>
      <c r="CR516" s="84"/>
      <c r="CS516" s="84"/>
      <c r="CT516" s="84"/>
      <c r="CU516" s="84"/>
      <c r="CV516" s="84"/>
      <c r="CW516" s="84"/>
      <c r="CX516" s="84"/>
      <c r="CY516" s="84"/>
      <c r="CZ516" s="84"/>
      <c r="DA516" s="84"/>
      <c r="DB516" s="84"/>
      <c r="DC516" s="84"/>
      <c r="DD516" s="84"/>
      <c r="DE516" s="84"/>
      <c r="DF516" s="84"/>
      <c r="DG516" s="84"/>
      <c r="DH516" s="84"/>
      <c r="DI516" s="84"/>
      <c r="DJ516" s="84"/>
      <c r="DK516" s="84"/>
      <c r="DL516" s="84"/>
      <c r="DM516" s="84"/>
      <c r="DN516" s="84"/>
      <c r="DO516" s="84"/>
      <c r="DP516" s="84"/>
      <c r="DQ516" s="84"/>
      <c r="DR516" s="84"/>
      <c r="DS516" s="84"/>
      <c r="DT516" s="84"/>
      <c r="DU516" s="84"/>
      <c r="DV516" s="84"/>
      <c r="DW516" s="84"/>
      <c r="DX516" s="84"/>
      <c r="DY516" s="84"/>
      <c r="DZ516" s="84"/>
      <c r="EA516" s="84"/>
      <c r="EB516" s="84"/>
      <c r="EC516" s="84"/>
      <c r="ED516" s="84"/>
      <c r="EE516" s="84"/>
      <c r="EF516" s="84"/>
      <c r="EG516" s="84"/>
      <c r="EH516" s="84"/>
      <c r="EI516" s="84"/>
      <c r="EJ516" s="84"/>
      <c r="EK516" s="84"/>
      <c r="EL516" s="84"/>
      <c r="EM516" s="84"/>
      <c r="EN516" s="84"/>
      <c r="EO516" s="84"/>
      <c r="EP516" s="84"/>
      <c r="EQ516" s="84"/>
      <c r="ER516" s="84"/>
      <c r="ES516" s="84"/>
      <c r="ET516" s="84"/>
      <c r="EU516" s="84"/>
      <c r="EV516" s="84"/>
      <c r="EW516" s="84"/>
      <c r="EX516" s="84"/>
      <c r="EY516" s="84"/>
      <c r="EZ516" s="84"/>
      <c r="FA516" s="84"/>
      <c r="FB516" s="84"/>
      <c r="FC516" s="84"/>
      <c r="FD516" s="84"/>
      <c r="FE516" s="84"/>
      <c r="FF516" s="84"/>
      <c r="FG516" s="84"/>
      <c r="FH516" s="84"/>
      <c r="FI516" s="84"/>
      <c r="FJ516" s="84"/>
      <c r="FK516" s="84"/>
      <c r="FL516" s="84"/>
      <c r="FM516" s="84"/>
      <c r="FN516" s="84"/>
      <c r="FO516" s="84"/>
      <c r="FP516" s="84"/>
      <c r="FQ516" s="84"/>
      <c r="FR516" s="84"/>
      <c r="FS516" s="84"/>
      <c r="FT516" s="84"/>
      <c r="FU516" s="84"/>
      <c r="FV516" s="84"/>
      <c r="FW516" s="84"/>
    </row>
    <row r="517" spans="1:179" ht="33" customHeight="1">
      <c r="A517" s="108">
        <f>A516+1</f>
        <v>467</v>
      </c>
      <c r="B517" s="176" t="s">
        <v>2374</v>
      </c>
      <c r="C517" s="110" t="s">
        <v>2375</v>
      </c>
      <c r="D517" s="104">
        <v>100</v>
      </c>
      <c r="E517" s="105">
        <f t="shared" ref="E517:E525" si="103">D517*0.18</f>
        <v>18</v>
      </c>
      <c r="F517" s="105">
        <f t="shared" ref="F517:F525" si="104">D517+E517</f>
        <v>118</v>
      </c>
      <c r="G517" s="108" t="s">
        <v>2539</v>
      </c>
      <c r="H517" s="110" t="s">
        <v>2370</v>
      </c>
      <c r="I517" s="106">
        <v>750</v>
      </c>
      <c r="J517" s="156">
        <f>0.2*I517</f>
        <v>150</v>
      </c>
      <c r="K517" s="155">
        <f>I517+J517</f>
        <v>900</v>
      </c>
      <c r="L517" s="129"/>
      <c r="M517" s="129"/>
      <c r="N517" s="130">
        <f>1000/1.2</f>
        <v>833.33333333333303</v>
      </c>
      <c r="O517" s="131">
        <f t="shared" si="101"/>
        <v>166.666666666667</v>
      </c>
      <c r="P517" s="132">
        <f t="shared" si="102"/>
        <v>1000</v>
      </c>
      <c r="Q517" s="84"/>
      <c r="R517" s="84"/>
      <c r="S517" s="84"/>
      <c r="T517" s="84"/>
      <c r="U517" s="84"/>
      <c r="V517" s="84"/>
      <c r="W517" s="84"/>
      <c r="X517" s="84"/>
      <c r="Y517" s="84"/>
      <c r="Z517" s="84"/>
      <c r="AA517" s="84"/>
      <c r="AB517" s="84"/>
      <c r="AC517" s="84"/>
      <c r="AD517" s="84"/>
      <c r="AE517" s="84"/>
      <c r="AF517" s="84"/>
      <c r="AG517" s="84"/>
      <c r="AH517" s="84"/>
      <c r="AI517" s="84"/>
      <c r="AJ517" s="84"/>
      <c r="AK517" s="84"/>
      <c r="AL517" s="84"/>
      <c r="AM517" s="84"/>
      <c r="AN517" s="84"/>
      <c r="AO517" s="84"/>
      <c r="AP517" s="84"/>
      <c r="AQ517" s="84"/>
      <c r="AR517" s="84"/>
      <c r="AS517" s="84"/>
      <c r="AT517" s="84"/>
      <c r="AU517" s="84"/>
      <c r="AV517" s="84"/>
      <c r="AW517" s="84"/>
      <c r="AX517" s="84"/>
      <c r="AY517" s="84"/>
      <c r="AZ517" s="84"/>
      <c r="BA517" s="84"/>
      <c r="BB517" s="84"/>
      <c r="BC517" s="84"/>
      <c r="BD517" s="84"/>
      <c r="BE517" s="84"/>
      <c r="BF517" s="84"/>
      <c r="BG517" s="84"/>
      <c r="BH517" s="84"/>
      <c r="BI517" s="84"/>
      <c r="BJ517" s="84"/>
      <c r="BK517" s="84"/>
      <c r="BL517" s="84"/>
      <c r="BM517" s="84"/>
      <c r="BN517" s="84"/>
      <c r="BO517" s="84"/>
      <c r="BP517" s="84"/>
      <c r="BQ517" s="84"/>
      <c r="BR517" s="84"/>
      <c r="BS517" s="84"/>
      <c r="BT517" s="84"/>
      <c r="BU517" s="84"/>
      <c r="BV517" s="84"/>
      <c r="BW517" s="84"/>
      <c r="BX517" s="84"/>
      <c r="BY517" s="84"/>
      <c r="BZ517" s="84"/>
      <c r="CA517" s="84"/>
      <c r="CB517" s="84"/>
      <c r="CC517" s="84"/>
      <c r="CD517" s="84"/>
      <c r="CE517" s="84"/>
      <c r="CF517" s="84"/>
      <c r="CG517" s="84"/>
      <c r="CH517" s="84"/>
      <c r="CI517" s="84"/>
      <c r="CJ517" s="84"/>
      <c r="CK517" s="84"/>
      <c r="CL517" s="84"/>
      <c r="CM517" s="84"/>
      <c r="CN517" s="84"/>
      <c r="CO517" s="84"/>
      <c r="CP517" s="84"/>
      <c r="CQ517" s="84"/>
      <c r="CR517" s="84"/>
      <c r="CS517" s="84"/>
      <c r="CT517" s="84"/>
      <c r="CU517" s="84"/>
      <c r="CV517" s="84"/>
      <c r="CW517" s="84"/>
      <c r="CX517" s="84"/>
      <c r="CY517" s="84"/>
      <c r="CZ517" s="84"/>
      <c r="DA517" s="84"/>
      <c r="DB517" s="84"/>
      <c r="DC517" s="84"/>
      <c r="DD517" s="84"/>
      <c r="DE517" s="84"/>
      <c r="DF517" s="84"/>
      <c r="DG517" s="84"/>
      <c r="DH517" s="84"/>
      <c r="DI517" s="84"/>
      <c r="DJ517" s="84"/>
      <c r="DK517" s="84"/>
      <c r="DL517" s="84"/>
      <c r="DM517" s="84"/>
      <c r="DN517" s="84"/>
      <c r="DO517" s="84"/>
      <c r="DP517" s="84"/>
      <c r="DQ517" s="84"/>
      <c r="DR517" s="84"/>
      <c r="DS517" s="84"/>
      <c r="DT517" s="84"/>
      <c r="DU517" s="84"/>
      <c r="DV517" s="84"/>
      <c r="DW517" s="84"/>
      <c r="DX517" s="84"/>
      <c r="DY517" s="84"/>
      <c r="DZ517" s="84"/>
      <c r="EA517" s="84"/>
      <c r="EB517" s="84"/>
      <c r="EC517" s="84"/>
      <c r="ED517" s="84"/>
      <c r="EE517" s="84"/>
      <c r="EF517" s="84"/>
      <c r="EG517" s="84"/>
      <c r="EH517" s="84"/>
      <c r="EI517" s="84"/>
      <c r="EJ517" s="84"/>
      <c r="EK517" s="84"/>
      <c r="EL517" s="84"/>
      <c r="EM517" s="84"/>
      <c r="EN517" s="84"/>
      <c r="EO517" s="84"/>
      <c r="EP517" s="84"/>
      <c r="EQ517" s="84"/>
      <c r="ER517" s="84"/>
      <c r="ES517" s="84"/>
      <c r="ET517" s="84"/>
      <c r="EU517" s="84"/>
      <c r="EV517" s="84"/>
      <c r="EW517" s="84"/>
      <c r="EX517" s="84"/>
      <c r="EY517" s="84"/>
      <c r="EZ517" s="84"/>
      <c r="FA517" s="84"/>
      <c r="FB517" s="84"/>
      <c r="FC517" s="84"/>
      <c r="FD517" s="84"/>
      <c r="FE517" s="84"/>
      <c r="FF517" s="84"/>
      <c r="FG517" s="84"/>
      <c r="FH517" s="84"/>
      <c r="FI517" s="84"/>
      <c r="FJ517" s="84"/>
      <c r="FK517" s="84"/>
      <c r="FL517" s="84"/>
      <c r="FM517" s="84"/>
      <c r="FN517" s="84"/>
      <c r="FO517" s="84"/>
      <c r="FP517" s="84"/>
      <c r="FQ517" s="84"/>
      <c r="FR517" s="84"/>
      <c r="FS517" s="84"/>
      <c r="FT517" s="84"/>
      <c r="FU517" s="84"/>
      <c r="FV517" s="84"/>
      <c r="FW517" s="84"/>
    </row>
    <row r="518" spans="1:179" ht="33" customHeight="1">
      <c r="A518" s="108"/>
      <c r="B518" s="176"/>
      <c r="C518" s="110"/>
      <c r="D518" s="104"/>
      <c r="E518" s="105"/>
      <c r="F518" s="105"/>
      <c r="G518" s="108"/>
      <c r="H518" s="107" t="s">
        <v>2542</v>
      </c>
      <c r="I518" s="106"/>
      <c r="J518" s="156"/>
      <c r="K518" s="155"/>
      <c r="L518" s="129"/>
      <c r="M518" s="129"/>
      <c r="N518" s="130"/>
      <c r="O518" s="131"/>
      <c r="P518" s="132"/>
      <c r="Q518" s="84"/>
      <c r="R518" s="84"/>
      <c r="S518" s="84"/>
      <c r="T518" s="84"/>
      <c r="U518" s="84"/>
      <c r="V518" s="84"/>
      <c r="W518" s="84"/>
      <c r="X518" s="84"/>
      <c r="Y518" s="84"/>
      <c r="Z518" s="84"/>
      <c r="AA518" s="84"/>
      <c r="AB518" s="84"/>
      <c r="AC518" s="84"/>
      <c r="AD518" s="84"/>
      <c r="AE518" s="84"/>
      <c r="AF518" s="84"/>
      <c r="AG518" s="84"/>
      <c r="AH518" s="84"/>
      <c r="AI518" s="84"/>
      <c r="AJ518" s="84"/>
      <c r="AK518" s="84"/>
      <c r="AL518" s="84"/>
      <c r="AM518" s="84"/>
      <c r="AN518" s="84"/>
      <c r="AO518" s="84"/>
      <c r="AP518" s="84"/>
      <c r="AQ518" s="84"/>
      <c r="AR518" s="84"/>
      <c r="AS518" s="84"/>
      <c r="AT518" s="84"/>
      <c r="AU518" s="84"/>
      <c r="AV518" s="84"/>
      <c r="AW518" s="84"/>
      <c r="AX518" s="84"/>
      <c r="AY518" s="84"/>
      <c r="AZ518" s="84"/>
      <c r="BA518" s="84"/>
      <c r="BB518" s="84"/>
      <c r="BC518" s="84"/>
      <c r="BD518" s="84"/>
      <c r="BE518" s="84"/>
      <c r="BF518" s="84"/>
      <c r="BG518" s="84"/>
      <c r="BH518" s="84"/>
      <c r="BI518" s="84"/>
      <c r="BJ518" s="84"/>
      <c r="BK518" s="84"/>
      <c r="BL518" s="84"/>
      <c r="BM518" s="84"/>
      <c r="BN518" s="84"/>
      <c r="BO518" s="84"/>
      <c r="BP518" s="84"/>
      <c r="BQ518" s="84"/>
      <c r="BR518" s="84"/>
      <c r="BS518" s="84"/>
      <c r="BT518" s="84"/>
      <c r="BU518" s="84"/>
      <c r="BV518" s="84"/>
      <c r="BW518" s="84"/>
      <c r="BX518" s="84"/>
      <c r="BY518" s="84"/>
      <c r="BZ518" s="84"/>
      <c r="CA518" s="84"/>
      <c r="CB518" s="84"/>
      <c r="CC518" s="84"/>
      <c r="CD518" s="84"/>
      <c r="CE518" s="84"/>
      <c r="CF518" s="84"/>
      <c r="CG518" s="84"/>
      <c r="CH518" s="84"/>
      <c r="CI518" s="84"/>
      <c r="CJ518" s="84"/>
      <c r="CK518" s="84"/>
      <c r="CL518" s="84"/>
      <c r="CM518" s="84"/>
      <c r="CN518" s="84"/>
      <c r="CO518" s="84"/>
      <c r="CP518" s="84"/>
      <c r="CQ518" s="84"/>
      <c r="CR518" s="84"/>
      <c r="CS518" s="84"/>
      <c r="CT518" s="84"/>
      <c r="CU518" s="84"/>
      <c r="CV518" s="84"/>
      <c r="CW518" s="84"/>
      <c r="CX518" s="84"/>
      <c r="CY518" s="84"/>
      <c r="CZ518" s="84"/>
      <c r="DA518" s="84"/>
      <c r="DB518" s="84"/>
      <c r="DC518" s="84"/>
      <c r="DD518" s="84"/>
      <c r="DE518" s="84"/>
      <c r="DF518" s="84"/>
      <c r="DG518" s="84"/>
      <c r="DH518" s="84"/>
      <c r="DI518" s="84"/>
      <c r="DJ518" s="84"/>
      <c r="DK518" s="84"/>
      <c r="DL518" s="84"/>
      <c r="DM518" s="84"/>
      <c r="DN518" s="84"/>
      <c r="DO518" s="84"/>
      <c r="DP518" s="84"/>
      <c r="DQ518" s="84"/>
      <c r="DR518" s="84"/>
      <c r="DS518" s="84"/>
      <c r="DT518" s="84"/>
      <c r="DU518" s="84"/>
      <c r="DV518" s="84"/>
      <c r="DW518" s="84"/>
      <c r="DX518" s="84"/>
      <c r="DY518" s="84"/>
      <c r="DZ518" s="84"/>
      <c r="EA518" s="84"/>
      <c r="EB518" s="84"/>
      <c r="EC518" s="84"/>
      <c r="ED518" s="84"/>
      <c r="EE518" s="84"/>
      <c r="EF518" s="84"/>
      <c r="EG518" s="84"/>
      <c r="EH518" s="84"/>
      <c r="EI518" s="84"/>
      <c r="EJ518" s="84"/>
      <c r="EK518" s="84"/>
      <c r="EL518" s="84"/>
      <c r="EM518" s="84"/>
      <c r="EN518" s="84"/>
      <c r="EO518" s="84"/>
      <c r="EP518" s="84"/>
      <c r="EQ518" s="84"/>
      <c r="ER518" s="84"/>
      <c r="ES518" s="84"/>
      <c r="ET518" s="84"/>
      <c r="EU518" s="84"/>
      <c r="EV518" s="84"/>
      <c r="EW518" s="84"/>
      <c r="EX518" s="84"/>
      <c r="EY518" s="84"/>
      <c r="EZ518" s="84"/>
      <c r="FA518" s="84"/>
      <c r="FB518" s="84"/>
      <c r="FC518" s="84"/>
      <c r="FD518" s="84"/>
      <c r="FE518" s="84"/>
      <c r="FF518" s="84"/>
      <c r="FG518" s="84"/>
      <c r="FH518" s="84"/>
      <c r="FI518" s="84"/>
      <c r="FJ518" s="84"/>
      <c r="FK518" s="84"/>
      <c r="FL518" s="84"/>
      <c r="FM518" s="84"/>
      <c r="FN518" s="84"/>
      <c r="FO518" s="84"/>
      <c r="FP518" s="84"/>
      <c r="FQ518" s="84"/>
      <c r="FR518" s="84"/>
      <c r="FS518" s="84"/>
      <c r="FT518" s="84"/>
      <c r="FU518" s="84"/>
      <c r="FV518" s="84"/>
      <c r="FW518" s="84"/>
    </row>
    <row r="519" spans="1:179" ht="21" customHeight="1">
      <c r="A519" s="108">
        <v>468</v>
      </c>
      <c r="B519" s="176"/>
      <c r="C519" s="110"/>
      <c r="D519" s="104"/>
      <c r="E519" s="105"/>
      <c r="F519" s="105"/>
      <c r="G519" s="211" t="s">
        <v>2545</v>
      </c>
      <c r="H519" s="110" t="s">
        <v>2546</v>
      </c>
      <c r="I519" s="106"/>
      <c r="J519" s="156"/>
      <c r="K519" s="155"/>
      <c r="L519" s="129"/>
      <c r="M519" s="129"/>
      <c r="N519" s="130">
        <v>3677</v>
      </c>
      <c r="O519" s="157">
        <v>0</v>
      </c>
      <c r="P519" s="132">
        <v>3677</v>
      </c>
      <c r="Q519" s="84"/>
      <c r="R519" s="84"/>
      <c r="S519" s="84"/>
      <c r="T519" s="84"/>
      <c r="U519" s="84"/>
      <c r="V519" s="84"/>
      <c r="W519" s="84"/>
      <c r="X519" s="84"/>
      <c r="Y519" s="84"/>
      <c r="Z519" s="84"/>
      <c r="AA519" s="84"/>
      <c r="AB519" s="84"/>
      <c r="AC519" s="84"/>
      <c r="AD519" s="84"/>
      <c r="AE519" s="84"/>
      <c r="AF519" s="84"/>
      <c r="AG519" s="84"/>
      <c r="AH519" s="84"/>
      <c r="AI519" s="84"/>
      <c r="AJ519" s="84"/>
      <c r="AK519" s="84"/>
      <c r="AL519" s="84"/>
      <c r="AM519" s="84"/>
      <c r="AN519" s="84"/>
      <c r="AO519" s="84"/>
      <c r="AP519" s="84"/>
      <c r="AQ519" s="84"/>
      <c r="AR519" s="84"/>
      <c r="AS519" s="84"/>
      <c r="AT519" s="84"/>
      <c r="AU519" s="84"/>
      <c r="AV519" s="84"/>
      <c r="AW519" s="84"/>
      <c r="AX519" s="84"/>
      <c r="AY519" s="84"/>
      <c r="AZ519" s="84"/>
      <c r="BA519" s="84"/>
      <c r="BB519" s="84"/>
      <c r="BC519" s="84"/>
      <c r="BD519" s="84"/>
      <c r="BE519" s="84"/>
      <c r="BF519" s="84"/>
      <c r="BG519" s="84"/>
      <c r="BH519" s="84"/>
      <c r="BI519" s="84"/>
      <c r="BJ519" s="84"/>
      <c r="BK519" s="84"/>
      <c r="BL519" s="84"/>
      <c r="BM519" s="84"/>
      <c r="BN519" s="84"/>
      <c r="BO519" s="84"/>
      <c r="BP519" s="84"/>
      <c r="BQ519" s="84"/>
      <c r="BR519" s="84"/>
      <c r="BS519" s="84"/>
      <c r="BT519" s="84"/>
      <c r="BU519" s="84"/>
      <c r="BV519" s="84"/>
      <c r="BW519" s="84"/>
      <c r="BX519" s="84"/>
      <c r="BY519" s="84"/>
      <c r="BZ519" s="84"/>
      <c r="CA519" s="84"/>
      <c r="CB519" s="84"/>
      <c r="CC519" s="84"/>
      <c r="CD519" s="84"/>
      <c r="CE519" s="84"/>
      <c r="CF519" s="84"/>
      <c r="CG519" s="84"/>
      <c r="CH519" s="84"/>
      <c r="CI519" s="84"/>
      <c r="CJ519" s="84"/>
      <c r="CK519" s="84"/>
      <c r="CL519" s="84"/>
      <c r="CM519" s="84"/>
      <c r="CN519" s="84"/>
      <c r="CO519" s="84"/>
      <c r="CP519" s="84"/>
      <c r="CQ519" s="84"/>
      <c r="CR519" s="84"/>
      <c r="CS519" s="84"/>
      <c r="CT519" s="84"/>
      <c r="CU519" s="84"/>
      <c r="CV519" s="84"/>
      <c r="CW519" s="84"/>
      <c r="CX519" s="84"/>
      <c r="CY519" s="84"/>
      <c r="CZ519" s="84"/>
      <c r="DA519" s="84"/>
      <c r="DB519" s="84"/>
      <c r="DC519" s="84"/>
      <c r="DD519" s="84"/>
      <c r="DE519" s="84"/>
      <c r="DF519" s="84"/>
      <c r="DG519" s="84"/>
      <c r="DH519" s="84"/>
      <c r="DI519" s="84"/>
      <c r="DJ519" s="84"/>
      <c r="DK519" s="84"/>
      <c r="DL519" s="84"/>
      <c r="DM519" s="84"/>
      <c r="DN519" s="84"/>
      <c r="DO519" s="84"/>
      <c r="DP519" s="84"/>
      <c r="DQ519" s="84"/>
      <c r="DR519" s="84"/>
      <c r="DS519" s="84"/>
      <c r="DT519" s="84"/>
      <c r="DU519" s="84"/>
      <c r="DV519" s="84"/>
      <c r="DW519" s="84"/>
      <c r="DX519" s="84"/>
      <c r="DY519" s="84"/>
      <c r="DZ519" s="84"/>
      <c r="EA519" s="84"/>
      <c r="EB519" s="84"/>
      <c r="EC519" s="84"/>
      <c r="ED519" s="84"/>
      <c r="EE519" s="84"/>
      <c r="EF519" s="84"/>
      <c r="EG519" s="84"/>
      <c r="EH519" s="84"/>
      <c r="EI519" s="84"/>
      <c r="EJ519" s="84"/>
      <c r="EK519" s="84"/>
      <c r="EL519" s="84"/>
      <c r="EM519" s="84"/>
      <c r="EN519" s="84"/>
      <c r="EO519" s="84"/>
      <c r="EP519" s="84"/>
      <c r="EQ519" s="84"/>
      <c r="ER519" s="84"/>
      <c r="ES519" s="84"/>
      <c r="ET519" s="84"/>
      <c r="EU519" s="84"/>
      <c r="EV519" s="84"/>
      <c r="EW519" s="84"/>
      <c r="EX519" s="84"/>
      <c r="EY519" s="84"/>
      <c r="EZ519" s="84"/>
      <c r="FA519" s="84"/>
      <c r="FB519" s="84"/>
      <c r="FC519" s="84"/>
      <c r="FD519" s="84"/>
      <c r="FE519" s="84"/>
      <c r="FF519" s="84"/>
      <c r="FG519" s="84"/>
      <c r="FH519" s="84"/>
      <c r="FI519" s="84"/>
      <c r="FJ519" s="84"/>
      <c r="FK519" s="84"/>
      <c r="FL519" s="84"/>
      <c r="FM519" s="84"/>
      <c r="FN519" s="84"/>
      <c r="FO519" s="84"/>
      <c r="FP519" s="84"/>
      <c r="FQ519" s="84"/>
      <c r="FR519" s="84"/>
      <c r="FS519" s="84"/>
      <c r="FT519" s="84"/>
      <c r="FU519" s="84"/>
      <c r="FV519" s="84"/>
      <c r="FW519" s="84"/>
    </row>
    <row r="520" spans="1:179" ht="33" customHeight="1">
      <c r="A520" s="108">
        <f>A519+1</f>
        <v>469</v>
      </c>
      <c r="B520" s="176"/>
      <c r="C520" s="110"/>
      <c r="D520" s="104"/>
      <c r="E520" s="105"/>
      <c r="F520" s="105"/>
      <c r="G520" s="113" t="s">
        <v>2549</v>
      </c>
      <c r="H520" s="110" t="s">
        <v>2550</v>
      </c>
      <c r="I520" s="106"/>
      <c r="J520" s="156"/>
      <c r="K520" s="155"/>
      <c r="L520" s="129"/>
      <c r="M520" s="129"/>
      <c r="N520" s="130">
        <v>16023</v>
      </c>
      <c r="O520" s="157">
        <v>0</v>
      </c>
      <c r="P520" s="132">
        <v>16023</v>
      </c>
      <c r="Q520" s="84"/>
      <c r="R520" s="84"/>
      <c r="S520" s="84"/>
      <c r="T520" s="84"/>
      <c r="U520" s="84"/>
      <c r="V520" s="84"/>
      <c r="W520" s="84"/>
      <c r="X520" s="84"/>
      <c r="Y520" s="84"/>
      <c r="Z520" s="84"/>
      <c r="AA520" s="84"/>
      <c r="AB520" s="84"/>
      <c r="AC520" s="84"/>
      <c r="AD520" s="84"/>
      <c r="AE520" s="84"/>
      <c r="AF520" s="84"/>
      <c r="AG520" s="84"/>
      <c r="AH520" s="84"/>
      <c r="AI520" s="84"/>
      <c r="AJ520" s="84"/>
      <c r="AK520" s="84"/>
      <c r="AL520" s="84"/>
      <c r="AM520" s="84"/>
      <c r="AN520" s="84"/>
      <c r="AO520" s="84"/>
      <c r="AP520" s="84"/>
      <c r="AQ520" s="84"/>
      <c r="AR520" s="84"/>
      <c r="AS520" s="84"/>
      <c r="AT520" s="84"/>
      <c r="AU520" s="84"/>
      <c r="AV520" s="84"/>
      <c r="AW520" s="84"/>
      <c r="AX520" s="84"/>
      <c r="AY520" s="84"/>
      <c r="AZ520" s="84"/>
      <c r="BA520" s="84"/>
      <c r="BB520" s="84"/>
      <c r="BC520" s="84"/>
      <c r="BD520" s="84"/>
      <c r="BE520" s="84"/>
      <c r="BF520" s="84"/>
      <c r="BG520" s="84"/>
      <c r="BH520" s="84"/>
      <c r="BI520" s="84"/>
      <c r="BJ520" s="84"/>
      <c r="BK520" s="84"/>
      <c r="BL520" s="84"/>
      <c r="BM520" s="84"/>
      <c r="BN520" s="84"/>
      <c r="BO520" s="84"/>
      <c r="BP520" s="84"/>
      <c r="BQ520" s="84"/>
      <c r="BR520" s="84"/>
      <c r="BS520" s="84"/>
      <c r="BT520" s="84"/>
      <c r="BU520" s="84"/>
      <c r="BV520" s="84"/>
      <c r="BW520" s="84"/>
      <c r="BX520" s="84"/>
      <c r="BY520" s="84"/>
      <c r="BZ520" s="84"/>
      <c r="CA520" s="84"/>
      <c r="CB520" s="84"/>
      <c r="CC520" s="84"/>
      <c r="CD520" s="84"/>
      <c r="CE520" s="84"/>
      <c r="CF520" s="84"/>
      <c r="CG520" s="84"/>
      <c r="CH520" s="84"/>
      <c r="CI520" s="84"/>
      <c r="CJ520" s="84"/>
      <c r="CK520" s="84"/>
      <c r="CL520" s="84"/>
      <c r="CM520" s="84"/>
      <c r="CN520" s="84"/>
      <c r="CO520" s="84"/>
      <c r="CP520" s="84"/>
      <c r="CQ520" s="84"/>
      <c r="CR520" s="84"/>
      <c r="CS520" s="84"/>
      <c r="CT520" s="84"/>
      <c r="CU520" s="84"/>
      <c r="CV520" s="84"/>
      <c r="CW520" s="84"/>
      <c r="CX520" s="84"/>
      <c r="CY520" s="84"/>
      <c r="CZ520" s="84"/>
      <c r="DA520" s="84"/>
      <c r="DB520" s="84"/>
      <c r="DC520" s="84"/>
      <c r="DD520" s="84"/>
      <c r="DE520" s="84"/>
      <c r="DF520" s="84"/>
      <c r="DG520" s="84"/>
      <c r="DH520" s="84"/>
      <c r="DI520" s="84"/>
      <c r="DJ520" s="84"/>
      <c r="DK520" s="84"/>
      <c r="DL520" s="84"/>
      <c r="DM520" s="84"/>
      <c r="DN520" s="84"/>
      <c r="DO520" s="84"/>
      <c r="DP520" s="84"/>
      <c r="DQ520" s="84"/>
      <c r="DR520" s="84"/>
      <c r="DS520" s="84"/>
      <c r="DT520" s="84"/>
      <c r="DU520" s="84"/>
      <c r="DV520" s="84"/>
      <c r="DW520" s="84"/>
      <c r="DX520" s="84"/>
      <c r="DY520" s="84"/>
      <c r="DZ520" s="84"/>
      <c r="EA520" s="84"/>
      <c r="EB520" s="84"/>
      <c r="EC520" s="84"/>
      <c r="ED520" s="84"/>
      <c r="EE520" s="84"/>
      <c r="EF520" s="84"/>
      <c r="EG520" s="84"/>
      <c r="EH520" s="84"/>
      <c r="EI520" s="84"/>
      <c r="EJ520" s="84"/>
      <c r="EK520" s="84"/>
      <c r="EL520" s="84"/>
      <c r="EM520" s="84"/>
      <c r="EN520" s="84"/>
      <c r="EO520" s="84"/>
      <c r="EP520" s="84"/>
      <c r="EQ520" s="84"/>
      <c r="ER520" s="84"/>
      <c r="ES520" s="84"/>
      <c r="ET520" s="84"/>
      <c r="EU520" s="84"/>
      <c r="EV520" s="84"/>
      <c r="EW520" s="84"/>
      <c r="EX520" s="84"/>
      <c r="EY520" s="84"/>
      <c r="EZ520" s="84"/>
      <c r="FA520" s="84"/>
      <c r="FB520" s="84"/>
      <c r="FC520" s="84"/>
      <c r="FD520" s="84"/>
      <c r="FE520" s="84"/>
      <c r="FF520" s="84"/>
      <c r="FG520" s="84"/>
      <c r="FH520" s="84"/>
      <c r="FI520" s="84"/>
      <c r="FJ520" s="84"/>
      <c r="FK520" s="84"/>
      <c r="FL520" s="84"/>
      <c r="FM520" s="84"/>
      <c r="FN520" s="84"/>
      <c r="FO520" s="84"/>
      <c r="FP520" s="84"/>
      <c r="FQ520" s="84"/>
      <c r="FR520" s="84"/>
      <c r="FS520" s="84"/>
      <c r="FT520" s="84"/>
      <c r="FU520" s="84"/>
      <c r="FV520" s="84"/>
      <c r="FW520" s="84"/>
    </row>
    <row r="521" spans="1:179" ht="15.75">
      <c r="A521" s="108"/>
      <c r="B521" s="176" t="s">
        <v>2537</v>
      </c>
      <c r="C521" s="110" t="s">
        <v>2538</v>
      </c>
      <c r="D521" s="104">
        <v>350</v>
      </c>
      <c r="E521" s="105">
        <f t="shared" si="103"/>
        <v>63</v>
      </c>
      <c r="F521" s="105">
        <f t="shared" si="104"/>
        <v>413</v>
      </c>
      <c r="G521" s="108"/>
      <c r="H521" s="107" t="s">
        <v>2553</v>
      </c>
      <c r="I521" s="106"/>
      <c r="J521" s="106"/>
      <c r="K521" s="106"/>
      <c r="L521" s="129"/>
      <c r="M521" s="129"/>
      <c r="N521" s="130"/>
      <c r="O521" s="131"/>
      <c r="P521" s="132"/>
      <c r="Q521" s="84"/>
      <c r="R521" s="84"/>
      <c r="S521" s="84"/>
      <c r="T521" s="84"/>
      <c r="U521" s="84"/>
      <c r="V521" s="84"/>
      <c r="W521" s="84"/>
      <c r="X521" s="84"/>
      <c r="Y521" s="84"/>
      <c r="Z521" s="84"/>
      <c r="AA521" s="84"/>
      <c r="AB521" s="84"/>
      <c r="AC521" s="84"/>
      <c r="AD521" s="84"/>
      <c r="AE521" s="84"/>
      <c r="AF521" s="84"/>
      <c r="AG521" s="84"/>
      <c r="AH521" s="84"/>
      <c r="AI521" s="84"/>
      <c r="AJ521" s="84"/>
      <c r="AK521" s="84"/>
      <c r="AL521" s="84"/>
      <c r="AM521" s="84"/>
      <c r="AN521" s="84"/>
      <c r="AO521" s="84"/>
      <c r="AP521" s="84"/>
      <c r="AQ521" s="84"/>
      <c r="AR521" s="84"/>
      <c r="AS521" s="84"/>
      <c r="AT521" s="84"/>
      <c r="AU521" s="84"/>
      <c r="AV521" s="84"/>
      <c r="AW521" s="84"/>
      <c r="AX521" s="84"/>
      <c r="AY521" s="84"/>
      <c r="AZ521" s="84"/>
      <c r="BA521" s="84"/>
      <c r="BB521" s="84"/>
      <c r="BC521" s="84"/>
      <c r="BD521" s="84"/>
      <c r="BE521" s="84"/>
      <c r="BF521" s="84"/>
      <c r="BG521" s="84"/>
      <c r="BH521" s="84"/>
      <c r="BI521" s="84"/>
      <c r="BJ521" s="84"/>
      <c r="BK521" s="84"/>
      <c r="BL521" s="84"/>
      <c r="BM521" s="84"/>
      <c r="BN521" s="84"/>
      <c r="BO521" s="84"/>
      <c r="BP521" s="84"/>
      <c r="BQ521" s="84"/>
      <c r="BR521" s="84"/>
      <c r="BS521" s="84"/>
      <c r="BT521" s="84"/>
      <c r="BU521" s="84"/>
      <c r="BV521" s="84"/>
      <c r="BW521" s="84"/>
      <c r="BX521" s="84"/>
      <c r="BY521" s="84"/>
      <c r="BZ521" s="84"/>
      <c r="CA521" s="84"/>
      <c r="CB521" s="84"/>
      <c r="CC521" s="84"/>
      <c r="CD521" s="84"/>
      <c r="CE521" s="84"/>
      <c r="CF521" s="84"/>
      <c r="CG521" s="84"/>
      <c r="CH521" s="84"/>
      <c r="CI521" s="84"/>
      <c r="CJ521" s="84"/>
      <c r="CK521" s="84"/>
      <c r="CL521" s="84"/>
      <c r="CM521" s="84"/>
      <c r="CN521" s="84"/>
      <c r="CO521" s="84"/>
      <c r="CP521" s="84"/>
      <c r="CQ521" s="84"/>
      <c r="CR521" s="84"/>
      <c r="CS521" s="84"/>
      <c r="CT521" s="84"/>
      <c r="CU521" s="84"/>
      <c r="CV521" s="84"/>
      <c r="CW521" s="84"/>
      <c r="CX521" s="84"/>
      <c r="CY521" s="84"/>
      <c r="CZ521" s="84"/>
      <c r="DA521" s="84"/>
      <c r="DB521" s="84"/>
      <c r="DC521" s="84"/>
      <c r="DD521" s="84"/>
      <c r="DE521" s="84"/>
      <c r="DF521" s="84"/>
      <c r="DG521" s="84"/>
      <c r="DH521" s="84"/>
      <c r="DI521" s="84"/>
      <c r="DJ521" s="84"/>
      <c r="DK521" s="84"/>
      <c r="DL521" s="84"/>
      <c r="DM521" s="84"/>
      <c r="DN521" s="84"/>
      <c r="DO521" s="84"/>
      <c r="DP521" s="84"/>
      <c r="DQ521" s="84"/>
      <c r="DR521" s="84"/>
      <c r="DS521" s="84"/>
      <c r="DT521" s="84"/>
      <c r="DU521" s="84"/>
      <c r="DV521" s="84"/>
      <c r="DW521" s="84"/>
      <c r="DX521" s="84"/>
      <c r="DY521" s="84"/>
      <c r="DZ521" s="84"/>
      <c r="EA521" s="84"/>
      <c r="EB521" s="84"/>
      <c r="EC521" s="84"/>
      <c r="ED521" s="84"/>
      <c r="EE521" s="84"/>
      <c r="EF521" s="84"/>
      <c r="EG521" s="84"/>
      <c r="EH521" s="84"/>
      <c r="EI521" s="84"/>
      <c r="EJ521" s="84"/>
      <c r="EK521" s="84"/>
      <c r="EL521" s="84"/>
      <c r="EM521" s="84"/>
      <c r="EN521" s="84"/>
      <c r="EO521" s="84"/>
      <c r="EP521" s="84"/>
      <c r="EQ521" s="84"/>
      <c r="ER521" s="84"/>
      <c r="ES521" s="84"/>
      <c r="ET521" s="84"/>
      <c r="EU521" s="84"/>
      <c r="EV521" s="84"/>
      <c r="EW521" s="84"/>
      <c r="EX521" s="84"/>
      <c r="EY521" s="84"/>
      <c r="EZ521" s="84"/>
      <c r="FA521" s="84"/>
      <c r="FB521" s="84"/>
      <c r="FC521" s="84"/>
      <c r="FD521" s="84"/>
      <c r="FE521" s="84"/>
      <c r="FF521" s="84"/>
      <c r="FG521" s="84"/>
      <c r="FH521" s="84"/>
      <c r="FI521" s="84"/>
      <c r="FJ521" s="84"/>
      <c r="FK521" s="84"/>
      <c r="FL521" s="84"/>
      <c r="FM521" s="84"/>
      <c r="FN521" s="84"/>
      <c r="FO521" s="84"/>
      <c r="FP521" s="84"/>
      <c r="FQ521" s="84"/>
      <c r="FR521" s="84"/>
      <c r="FS521" s="84"/>
      <c r="FT521" s="84"/>
      <c r="FU521" s="84"/>
      <c r="FV521" s="84"/>
      <c r="FW521" s="84"/>
    </row>
    <row r="522" spans="1:179" s="7" customFormat="1" ht="30" customHeight="1">
      <c r="A522" s="108">
        <v>470</v>
      </c>
      <c r="B522" s="176" t="s">
        <v>2540</v>
      </c>
      <c r="C522" s="110" t="s">
        <v>2541</v>
      </c>
      <c r="D522" s="104">
        <v>22.03</v>
      </c>
      <c r="E522" s="212">
        <f t="shared" si="103"/>
        <v>3.9653999999999998</v>
      </c>
      <c r="F522" s="213">
        <f t="shared" si="104"/>
        <v>25.9954</v>
      </c>
      <c r="G522" s="108" t="s">
        <v>2556</v>
      </c>
      <c r="H522" s="110" t="s">
        <v>2557</v>
      </c>
      <c r="I522" s="106">
        <v>100</v>
      </c>
      <c r="J522" s="155">
        <f t="shared" ref="J522:J528" si="105">0.2*I522</f>
        <v>20</v>
      </c>
      <c r="K522" s="106">
        <f t="shared" ref="K522:K531" si="106">I522+J522</f>
        <v>120</v>
      </c>
      <c r="L522" s="129"/>
      <c r="M522" s="129"/>
      <c r="N522" s="130">
        <f>120/1.2</f>
        <v>100</v>
      </c>
      <c r="O522" s="131">
        <f t="shared" ref="O522:O535" si="107">N522*0.2</f>
        <v>20</v>
      </c>
      <c r="P522" s="132">
        <f t="shared" ref="P522:P535" si="108">O522+N522</f>
        <v>120</v>
      </c>
      <c r="Q522" s="84"/>
      <c r="R522" s="84"/>
      <c r="S522" s="84"/>
      <c r="T522" s="84"/>
      <c r="U522" s="84"/>
      <c r="V522" s="84"/>
      <c r="W522" s="84"/>
      <c r="X522" s="84"/>
      <c r="Y522" s="84"/>
      <c r="Z522" s="84"/>
      <c r="AA522" s="84"/>
      <c r="AB522" s="84"/>
      <c r="AC522" s="84"/>
      <c r="AD522" s="84"/>
      <c r="AE522" s="84"/>
      <c r="AF522" s="84"/>
      <c r="AG522" s="84"/>
      <c r="AH522" s="84"/>
      <c r="AI522" s="84"/>
      <c r="AJ522" s="84"/>
      <c r="AK522" s="84"/>
      <c r="AL522" s="84"/>
      <c r="AM522" s="84"/>
      <c r="AN522" s="84"/>
      <c r="AO522" s="84"/>
      <c r="AP522" s="84"/>
      <c r="AQ522" s="84"/>
      <c r="AR522" s="84"/>
      <c r="AS522" s="84"/>
      <c r="AT522" s="84"/>
      <c r="AU522" s="84"/>
      <c r="AV522" s="84"/>
      <c r="AW522" s="84"/>
      <c r="AX522" s="84"/>
      <c r="AY522" s="84"/>
      <c r="AZ522" s="84"/>
      <c r="BA522" s="84"/>
      <c r="BB522" s="84"/>
      <c r="BC522" s="84"/>
      <c r="BD522" s="84"/>
      <c r="BE522" s="84"/>
      <c r="BF522" s="84"/>
      <c r="BG522" s="84"/>
      <c r="BH522" s="84"/>
      <c r="BI522" s="84"/>
      <c r="BJ522" s="84"/>
      <c r="BK522" s="84"/>
      <c r="BL522" s="84"/>
      <c r="BM522" s="84"/>
      <c r="BN522" s="84"/>
      <c r="BO522" s="84"/>
      <c r="BP522" s="84"/>
      <c r="BQ522" s="84"/>
      <c r="BR522" s="84"/>
      <c r="BS522" s="84"/>
      <c r="BT522" s="84"/>
      <c r="BU522" s="84"/>
      <c r="BV522" s="84"/>
      <c r="BW522" s="84"/>
      <c r="BX522" s="84"/>
      <c r="BY522" s="84"/>
      <c r="BZ522" s="84"/>
      <c r="CA522" s="84"/>
      <c r="CB522" s="84"/>
      <c r="CC522" s="84"/>
      <c r="CD522" s="84"/>
      <c r="CE522" s="84"/>
      <c r="CF522" s="84"/>
      <c r="CG522" s="84"/>
      <c r="CH522" s="84"/>
      <c r="CI522" s="84"/>
      <c r="CJ522" s="84"/>
      <c r="CK522" s="84"/>
      <c r="CL522" s="84"/>
      <c r="CM522" s="84"/>
      <c r="CN522" s="84"/>
      <c r="CO522" s="84"/>
      <c r="CP522" s="84"/>
      <c r="CQ522" s="84"/>
      <c r="CR522" s="84"/>
      <c r="CS522" s="84"/>
      <c r="CT522" s="84"/>
      <c r="CU522" s="84"/>
      <c r="CV522" s="84"/>
      <c r="CW522" s="84"/>
      <c r="CX522" s="84"/>
      <c r="CY522" s="84"/>
      <c r="CZ522" s="84"/>
      <c r="DA522" s="84"/>
      <c r="DB522" s="84"/>
      <c r="DC522" s="84"/>
      <c r="DD522" s="84"/>
      <c r="DE522" s="84"/>
      <c r="DF522" s="84"/>
      <c r="DG522" s="84"/>
      <c r="DH522" s="84"/>
      <c r="DI522" s="84"/>
      <c r="DJ522" s="84"/>
      <c r="DK522" s="84"/>
      <c r="DL522" s="84"/>
      <c r="DM522" s="84"/>
      <c r="DN522" s="84"/>
      <c r="DO522" s="84"/>
      <c r="DP522" s="84"/>
      <c r="DQ522" s="84"/>
      <c r="DR522" s="84"/>
      <c r="DS522" s="84"/>
      <c r="DT522" s="84"/>
      <c r="DU522" s="84"/>
      <c r="DV522" s="84"/>
      <c r="DW522" s="84"/>
      <c r="DX522" s="84"/>
      <c r="DY522" s="84"/>
      <c r="DZ522" s="84"/>
      <c r="EA522" s="84"/>
      <c r="EB522" s="84"/>
      <c r="EC522" s="84"/>
      <c r="ED522" s="84"/>
      <c r="EE522" s="84"/>
      <c r="EF522" s="84"/>
      <c r="EG522" s="84"/>
      <c r="EH522" s="84"/>
      <c r="EI522" s="84"/>
      <c r="EJ522" s="84"/>
      <c r="EK522" s="84"/>
      <c r="EL522" s="84"/>
      <c r="EM522" s="84"/>
      <c r="EN522" s="84"/>
      <c r="EO522" s="84"/>
      <c r="EP522" s="84"/>
      <c r="EQ522" s="84"/>
      <c r="ER522" s="84"/>
      <c r="ES522" s="84"/>
      <c r="ET522" s="84"/>
      <c r="EU522" s="84"/>
      <c r="EV522" s="84"/>
      <c r="EW522" s="84"/>
      <c r="EX522" s="84"/>
      <c r="EY522" s="84"/>
      <c r="EZ522" s="84"/>
      <c r="FA522" s="84"/>
      <c r="FB522" s="84"/>
      <c r="FC522" s="84"/>
      <c r="FD522" s="84"/>
      <c r="FE522" s="84"/>
      <c r="FF522" s="84"/>
      <c r="FG522" s="84"/>
      <c r="FH522" s="84"/>
      <c r="FI522" s="84"/>
      <c r="FJ522" s="84"/>
      <c r="FK522" s="84"/>
      <c r="FL522" s="84"/>
      <c r="FM522" s="84"/>
      <c r="FN522" s="84"/>
      <c r="FO522" s="84"/>
      <c r="FP522" s="84"/>
      <c r="FQ522" s="84"/>
      <c r="FR522" s="84"/>
      <c r="FS522" s="84"/>
      <c r="FT522" s="84"/>
      <c r="FU522" s="84"/>
      <c r="FV522" s="84"/>
      <c r="FW522" s="84"/>
    </row>
    <row r="523" spans="1:179" s="7" customFormat="1" ht="30">
      <c r="A523" s="108">
        <f>A522+1</f>
        <v>471</v>
      </c>
      <c r="B523" s="176" t="s">
        <v>2543</v>
      </c>
      <c r="C523" s="110" t="s">
        <v>2544</v>
      </c>
      <c r="D523" s="104">
        <v>100</v>
      </c>
      <c r="E523" s="105">
        <f t="shared" si="103"/>
        <v>18</v>
      </c>
      <c r="F523" s="105">
        <f t="shared" si="104"/>
        <v>118</v>
      </c>
      <c r="G523" s="108" t="s">
        <v>2559</v>
      </c>
      <c r="H523" s="110" t="s">
        <v>2560</v>
      </c>
      <c r="I523" s="106">
        <v>350</v>
      </c>
      <c r="J523" s="155">
        <f t="shared" si="105"/>
        <v>70</v>
      </c>
      <c r="K523" s="106">
        <f t="shared" si="106"/>
        <v>420</v>
      </c>
      <c r="L523" s="129"/>
      <c r="M523" s="129"/>
      <c r="N523" s="130">
        <f>420/1.2</f>
        <v>350</v>
      </c>
      <c r="O523" s="131">
        <f t="shared" si="107"/>
        <v>70</v>
      </c>
      <c r="P523" s="132">
        <f t="shared" si="108"/>
        <v>420</v>
      </c>
      <c r="Q523" s="84"/>
      <c r="R523" s="84"/>
      <c r="S523" s="84"/>
      <c r="T523" s="84"/>
      <c r="U523" s="84"/>
      <c r="V523" s="84"/>
      <c r="W523" s="84"/>
      <c r="X523" s="84"/>
      <c r="Y523" s="84"/>
      <c r="Z523" s="84"/>
      <c r="AA523" s="84"/>
      <c r="AB523" s="84"/>
      <c r="AC523" s="84"/>
      <c r="AD523" s="84"/>
      <c r="AE523" s="84"/>
      <c r="AF523" s="84"/>
      <c r="AG523" s="84"/>
      <c r="AH523" s="84"/>
      <c r="AI523" s="84"/>
      <c r="AJ523" s="84"/>
      <c r="AK523" s="84"/>
      <c r="AL523" s="84"/>
      <c r="AM523" s="84"/>
      <c r="AN523" s="84"/>
      <c r="AO523" s="84"/>
      <c r="AP523" s="84"/>
      <c r="AQ523" s="84"/>
      <c r="AR523" s="84"/>
      <c r="AS523" s="84"/>
      <c r="AT523" s="84"/>
      <c r="AU523" s="84"/>
      <c r="AV523" s="84"/>
      <c r="AW523" s="84"/>
      <c r="AX523" s="84"/>
      <c r="AY523" s="84"/>
      <c r="AZ523" s="84"/>
      <c r="BA523" s="84"/>
      <c r="BB523" s="84"/>
      <c r="BC523" s="84"/>
      <c r="BD523" s="84"/>
      <c r="BE523" s="84"/>
      <c r="BF523" s="84"/>
      <c r="BG523" s="84"/>
      <c r="BH523" s="84"/>
      <c r="BI523" s="84"/>
      <c r="BJ523" s="84"/>
      <c r="BK523" s="84"/>
      <c r="BL523" s="84"/>
      <c r="BM523" s="84"/>
      <c r="BN523" s="84"/>
      <c r="BO523" s="84"/>
      <c r="BP523" s="84"/>
      <c r="BQ523" s="84"/>
      <c r="BR523" s="84"/>
      <c r="BS523" s="84"/>
      <c r="BT523" s="84"/>
      <c r="BU523" s="84"/>
      <c r="BV523" s="84"/>
      <c r="BW523" s="84"/>
      <c r="BX523" s="84"/>
      <c r="BY523" s="84"/>
      <c r="BZ523" s="84"/>
      <c r="CA523" s="84"/>
      <c r="CB523" s="84"/>
      <c r="CC523" s="84"/>
      <c r="CD523" s="84"/>
      <c r="CE523" s="84"/>
      <c r="CF523" s="84"/>
      <c r="CG523" s="84"/>
      <c r="CH523" s="84"/>
      <c r="CI523" s="84"/>
      <c r="CJ523" s="84"/>
      <c r="CK523" s="84"/>
      <c r="CL523" s="84"/>
      <c r="CM523" s="84"/>
      <c r="CN523" s="84"/>
      <c r="CO523" s="84"/>
      <c r="CP523" s="84"/>
      <c r="CQ523" s="84"/>
      <c r="CR523" s="84"/>
      <c r="CS523" s="84"/>
      <c r="CT523" s="84"/>
      <c r="CU523" s="84"/>
      <c r="CV523" s="84"/>
      <c r="CW523" s="84"/>
      <c r="CX523" s="84"/>
      <c r="CY523" s="84"/>
      <c r="CZ523" s="84"/>
      <c r="DA523" s="84"/>
      <c r="DB523" s="84"/>
      <c r="DC523" s="84"/>
      <c r="DD523" s="84"/>
      <c r="DE523" s="84"/>
      <c r="DF523" s="84"/>
      <c r="DG523" s="84"/>
      <c r="DH523" s="84"/>
      <c r="DI523" s="84"/>
      <c r="DJ523" s="84"/>
      <c r="DK523" s="84"/>
      <c r="DL523" s="84"/>
      <c r="DM523" s="84"/>
      <c r="DN523" s="84"/>
      <c r="DO523" s="84"/>
      <c r="DP523" s="84"/>
      <c r="DQ523" s="84"/>
      <c r="DR523" s="84"/>
      <c r="DS523" s="84"/>
      <c r="DT523" s="84"/>
      <c r="DU523" s="84"/>
      <c r="DV523" s="84"/>
      <c r="DW523" s="84"/>
      <c r="DX523" s="84"/>
      <c r="DY523" s="84"/>
      <c r="DZ523" s="84"/>
      <c r="EA523" s="84"/>
      <c r="EB523" s="84"/>
      <c r="EC523" s="84"/>
      <c r="ED523" s="84"/>
      <c r="EE523" s="84"/>
      <c r="EF523" s="84"/>
      <c r="EG523" s="84"/>
      <c r="EH523" s="84"/>
      <c r="EI523" s="84"/>
      <c r="EJ523" s="84"/>
      <c r="EK523" s="84"/>
      <c r="EL523" s="84"/>
      <c r="EM523" s="84"/>
      <c r="EN523" s="84"/>
      <c r="EO523" s="84"/>
      <c r="EP523" s="84"/>
      <c r="EQ523" s="84"/>
      <c r="ER523" s="84"/>
      <c r="ES523" s="84"/>
      <c r="ET523" s="84"/>
      <c r="EU523" s="84"/>
      <c r="EV523" s="84"/>
      <c r="EW523" s="84"/>
      <c r="EX523" s="84"/>
      <c r="EY523" s="84"/>
      <c r="EZ523" s="84"/>
      <c r="FA523" s="84"/>
      <c r="FB523" s="84"/>
      <c r="FC523" s="84"/>
      <c r="FD523" s="84"/>
      <c r="FE523" s="84"/>
      <c r="FF523" s="84"/>
      <c r="FG523" s="84"/>
      <c r="FH523" s="84"/>
      <c r="FI523" s="84"/>
      <c r="FJ523" s="84"/>
      <c r="FK523" s="84"/>
      <c r="FL523" s="84"/>
      <c r="FM523" s="84"/>
      <c r="FN523" s="84"/>
      <c r="FO523" s="84"/>
      <c r="FP523" s="84"/>
      <c r="FQ523" s="84"/>
      <c r="FR523" s="84"/>
      <c r="FS523" s="84"/>
      <c r="FT523" s="84"/>
      <c r="FU523" s="84"/>
      <c r="FV523" s="84"/>
      <c r="FW523" s="84"/>
    </row>
    <row r="524" spans="1:179" s="7" customFormat="1">
      <c r="A524" s="108">
        <f t="shared" ref="A524:A535" si="109">A523+1</f>
        <v>472</v>
      </c>
      <c r="B524" s="140" t="s">
        <v>2547</v>
      </c>
      <c r="C524" s="194" t="s">
        <v>2548</v>
      </c>
      <c r="D524" s="104">
        <v>100</v>
      </c>
      <c r="E524" s="105">
        <f t="shared" si="103"/>
        <v>18</v>
      </c>
      <c r="F524" s="105">
        <f t="shared" si="104"/>
        <v>118</v>
      </c>
      <c r="G524" s="108" t="s">
        <v>2562</v>
      </c>
      <c r="H524" s="110" t="s">
        <v>3137</v>
      </c>
      <c r="I524" s="106">
        <v>100</v>
      </c>
      <c r="J524" s="155">
        <f t="shared" si="105"/>
        <v>20</v>
      </c>
      <c r="K524" s="106">
        <f t="shared" si="106"/>
        <v>120</v>
      </c>
      <c r="L524" s="129"/>
      <c r="M524" s="129"/>
      <c r="N524" s="130">
        <f>120/1.2</f>
        <v>100</v>
      </c>
      <c r="O524" s="131">
        <f t="shared" si="107"/>
        <v>20</v>
      </c>
      <c r="P524" s="132">
        <f t="shared" si="108"/>
        <v>120</v>
      </c>
      <c r="Q524" s="84"/>
      <c r="R524" s="84"/>
      <c r="S524" s="84"/>
      <c r="T524" s="84"/>
      <c r="U524" s="84"/>
      <c r="V524" s="84"/>
      <c r="W524" s="84"/>
      <c r="X524" s="84"/>
      <c r="Y524" s="84"/>
      <c r="Z524" s="84"/>
      <c r="AA524" s="84"/>
      <c r="AB524" s="84"/>
      <c r="AC524" s="84"/>
      <c r="AD524" s="84"/>
      <c r="AE524" s="84"/>
      <c r="AF524" s="84"/>
      <c r="AG524" s="84"/>
      <c r="AH524" s="84"/>
      <c r="AI524" s="84"/>
      <c r="AJ524" s="84"/>
      <c r="AK524" s="84"/>
      <c r="AL524" s="84"/>
      <c r="AM524" s="84"/>
      <c r="AN524" s="84"/>
      <c r="AO524" s="84"/>
      <c r="AP524" s="84"/>
      <c r="AQ524" s="84"/>
      <c r="AR524" s="84"/>
      <c r="AS524" s="84"/>
      <c r="AT524" s="84"/>
      <c r="AU524" s="84"/>
      <c r="AV524" s="84"/>
      <c r="AW524" s="84"/>
      <c r="AX524" s="84"/>
      <c r="AY524" s="84"/>
      <c r="AZ524" s="84"/>
      <c r="BA524" s="84"/>
      <c r="BB524" s="84"/>
      <c r="BC524" s="84"/>
      <c r="BD524" s="84"/>
      <c r="BE524" s="84"/>
      <c r="BF524" s="84"/>
      <c r="BG524" s="84"/>
      <c r="BH524" s="84"/>
      <c r="BI524" s="84"/>
      <c r="BJ524" s="84"/>
      <c r="BK524" s="84"/>
      <c r="BL524" s="84"/>
      <c r="BM524" s="84"/>
      <c r="BN524" s="84"/>
      <c r="BO524" s="84"/>
      <c r="BP524" s="84"/>
      <c r="BQ524" s="84"/>
      <c r="BR524" s="84"/>
      <c r="BS524" s="84"/>
      <c r="BT524" s="84"/>
      <c r="BU524" s="84"/>
      <c r="BV524" s="84"/>
      <c r="BW524" s="84"/>
      <c r="BX524" s="84"/>
      <c r="BY524" s="84"/>
      <c r="BZ524" s="84"/>
      <c r="CA524" s="84"/>
      <c r="CB524" s="84"/>
      <c r="CC524" s="84"/>
      <c r="CD524" s="84"/>
      <c r="CE524" s="84"/>
      <c r="CF524" s="84"/>
      <c r="CG524" s="84"/>
      <c r="CH524" s="84"/>
      <c r="CI524" s="84"/>
      <c r="CJ524" s="84"/>
      <c r="CK524" s="84"/>
      <c r="CL524" s="84"/>
      <c r="CM524" s="84"/>
      <c r="CN524" s="84"/>
      <c r="CO524" s="84"/>
      <c r="CP524" s="84"/>
      <c r="CQ524" s="84"/>
      <c r="CR524" s="84"/>
      <c r="CS524" s="84"/>
      <c r="CT524" s="84"/>
      <c r="CU524" s="84"/>
      <c r="CV524" s="84"/>
      <c r="CW524" s="84"/>
      <c r="CX524" s="84"/>
      <c r="CY524" s="84"/>
      <c r="CZ524" s="84"/>
      <c r="DA524" s="84"/>
      <c r="DB524" s="84"/>
      <c r="DC524" s="84"/>
      <c r="DD524" s="84"/>
      <c r="DE524" s="84"/>
      <c r="DF524" s="84"/>
      <c r="DG524" s="84"/>
      <c r="DH524" s="84"/>
      <c r="DI524" s="84"/>
      <c r="DJ524" s="84"/>
      <c r="DK524" s="84"/>
      <c r="DL524" s="84"/>
      <c r="DM524" s="84"/>
      <c r="DN524" s="84"/>
      <c r="DO524" s="84"/>
      <c r="DP524" s="84"/>
      <c r="DQ524" s="84"/>
      <c r="DR524" s="84"/>
      <c r="DS524" s="84"/>
      <c r="DT524" s="84"/>
      <c r="DU524" s="84"/>
      <c r="DV524" s="84"/>
      <c r="DW524" s="84"/>
      <c r="DX524" s="84"/>
      <c r="DY524" s="84"/>
      <c r="DZ524" s="84"/>
      <c r="EA524" s="84"/>
      <c r="EB524" s="84"/>
      <c r="EC524" s="84"/>
      <c r="ED524" s="84"/>
      <c r="EE524" s="84"/>
      <c r="EF524" s="84"/>
      <c r="EG524" s="84"/>
      <c r="EH524" s="84"/>
      <c r="EI524" s="84"/>
      <c r="EJ524" s="84"/>
      <c r="EK524" s="84"/>
      <c r="EL524" s="84"/>
      <c r="EM524" s="84"/>
      <c r="EN524" s="84"/>
      <c r="EO524" s="84"/>
      <c r="EP524" s="84"/>
      <c r="EQ524" s="84"/>
      <c r="ER524" s="84"/>
      <c r="ES524" s="84"/>
      <c r="ET524" s="84"/>
      <c r="EU524" s="84"/>
      <c r="EV524" s="84"/>
      <c r="EW524" s="84"/>
      <c r="EX524" s="84"/>
      <c r="EY524" s="84"/>
      <c r="EZ524" s="84"/>
      <c r="FA524" s="84"/>
      <c r="FB524" s="84"/>
      <c r="FC524" s="84"/>
      <c r="FD524" s="84"/>
      <c r="FE524" s="84"/>
      <c r="FF524" s="84"/>
      <c r="FG524" s="84"/>
      <c r="FH524" s="84"/>
      <c r="FI524" s="84"/>
      <c r="FJ524" s="84"/>
      <c r="FK524" s="84"/>
      <c r="FL524" s="84"/>
      <c r="FM524" s="84"/>
      <c r="FN524" s="84"/>
      <c r="FO524" s="84"/>
      <c r="FP524" s="84"/>
      <c r="FQ524" s="84"/>
      <c r="FR524" s="84"/>
      <c r="FS524" s="84"/>
      <c r="FT524" s="84"/>
      <c r="FU524" s="84"/>
      <c r="FV524" s="84"/>
      <c r="FW524" s="84"/>
    </row>
    <row r="525" spans="1:179" s="7" customFormat="1" ht="32.25" customHeight="1">
      <c r="A525" s="108">
        <f t="shared" si="109"/>
        <v>473</v>
      </c>
      <c r="B525" s="108" t="s">
        <v>2551</v>
      </c>
      <c r="C525" s="153" t="s">
        <v>2552</v>
      </c>
      <c r="D525" s="104">
        <v>200</v>
      </c>
      <c r="E525" s="105">
        <f t="shared" si="103"/>
        <v>36</v>
      </c>
      <c r="F525" s="105">
        <f t="shared" si="104"/>
        <v>236</v>
      </c>
      <c r="G525" s="108" t="s">
        <v>2564</v>
      </c>
      <c r="H525" s="110" t="s">
        <v>2565</v>
      </c>
      <c r="I525" s="106">
        <v>50</v>
      </c>
      <c r="J525" s="155">
        <f t="shared" si="105"/>
        <v>10</v>
      </c>
      <c r="K525" s="106">
        <f t="shared" si="106"/>
        <v>60</v>
      </c>
      <c r="L525" s="129"/>
      <c r="M525" s="129"/>
      <c r="N525" s="130">
        <f>60/1.2</f>
        <v>50</v>
      </c>
      <c r="O525" s="131">
        <f t="shared" si="107"/>
        <v>10</v>
      </c>
      <c r="P525" s="132">
        <f t="shared" si="108"/>
        <v>60</v>
      </c>
      <c r="Q525" s="84"/>
      <c r="R525" s="84"/>
      <c r="S525" s="84"/>
      <c r="T525" s="84"/>
      <c r="U525" s="84"/>
      <c r="V525" s="84"/>
      <c r="W525" s="84"/>
      <c r="X525" s="84"/>
      <c r="Y525" s="84"/>
      <c r="Z525" s="84"/>
      <c r="AA525" s="84"/>
      <c r="AB525" s="84"/>
      <c r="AC525" s="84"/>
      <c r="AD525" s="84"/>
      <c r="AE525" s="84"/>
      <c r="AF525" s="84"/>
      <c r="AG525" s="84"/>
      <c r="AH525" s="84"/>
      <c r="AI525" s="84"/>
      <c r="AJ525" s="84"/>
      <c r="AK525" s="84"/>
      <c r="AL525" s="84"/>
      <c r="AM525" s="84"/>
      <c r="AN525" s="84"/>
      <c r="AO525" s="84"/>
      <c r="AP525" s="84"/>
      <c r="AQ525" s="84"/>
      <c r="AR525" s="84"/>
      <c r="AS525" s="84"/>
      <c r="AT525" s="84"/>
      <c r="AU525" s="84"/>
      <c r="AV525" s="84"/>
      <c r="AW525" s="84"/>
      <c r="AX525" s="84"/>
      <c r="AY525" s="84"/>
      <c r="AZ525" s="84"/>
      <c r="BA525" s="84"/>
      <c r="BB525" s="84"/>
      <c r="BC525" s="84"/>
      <c r="BD525" s="84"/>
      <c r="BE525" s="84"/>
      <c r="BF525" s="84"/>
      <c r="BG525" s="84"/>
      <c r="BH525" s="84"/>
      <c r="BI525" s="84"/>
      <c r="BJ525" s="84"/>
      <c r="BK525" s="84"/>
      <c r="BL525" s="84"/>
      <c r="BM525" s="84"/>
      <c r="BN525" s="84"/>
      <c r="BO525" s="84"/>
      <c r="BP525" s="84"/>
      <c r="BQ525" s="84"/>
      <c r="BR525" s="84"/>
      <c r="BS525" s="84"/>
      <c r="BT525" s="84"/>
      <c r="BU525" s="84"/>
      <c r="BV525" s="84"/>
      <c r="BW525" s="84"/>
      <c r="BX525" s="84"/>
      <c r="BY525" s="84"/>
      <c r="BZ525" s="84"/>
      <c r="CA525" s="84"/>
      <c r="CB525" s="84"/>
      <c r="CC525" s="84"/>
      <c r="CD525" s="84"/>
      <c r="CE525" s="84"/>
      <c r="CF525" s="84"/>
      <c r="CG525" s="84"/>
      <c r="CH525" s="84"/>
      <c r="CI525" s="84"/>
      <c r="CJ525" s="84"/>
      <c r="CK525" s="84"/>
      <c r="CL525" s="84"/>
      <c r="CM525" s="84"/>
      <c r="CN525" s="84"/>
      <c r="CO525" s="84"/>
      <c r="CP525" s="84"/>
      <c r="CQ525" s="84"/>
      <c r="CR525" s="84"/>
      <c r="CS525" s="84"/>
      <c r="CT525" s="84"/>
      <c r="CU525" s="84"/>
      <c r="CV525" s="84"/>
      <c r="CW525" s="84"/>
      <c r="CX525" s="84"/>
      <c r="CY525" s="84"/>
      <c r="CZ525" s="84"/>
      <c r="DA525" s="84"/>
      <c r="DB525" s="84"/>
      <c r="DC525" s="84"/>
      <c r="DD525" s="84"/>
      <c r="DE525" s="84"/>
      <c r="DF525" s="84"/>
      <c r="DG525" s="84"/>
      <c r="DH525" s="84"/>
      <c r="DI525" s="84"/>
      <c r="DJ525" s="84"/>
      <c r="DK525" s="84"/>
      <c r="DL525" s="84"/>
      <c r="DM525" s="84"/>
      <c r="DN525" s="84"/>
      <c r="DO525" s="84"/>
      <c r="DP525" s="84"/>
      <c r="DQ525" s="84"/>
      <c r="DR525" s="84"/>
      <c r="DS525" s="84"/>
      <c r="DT525" s="84"/>
      <c r="DU525" s="84"/>
      <c r="DV525" s="84"/>
      <c r="DW525" s="84"/>
      <c r="DX525" s="84"/>
      <c r="DY525" s="84"/>
      <c r="DZ525" s="84"/>
      <c r="EA525" s="84"/>
      <c r="EB525" s="84"/>
      <c r="EC525" s="84"/>
      <c r="ED525" s="84"/>
      <c r="EE525" s="84"/>
      <c r="EF525" s="84"/>
      <c r="EG525" s="84"/>
      <c r="EH525" s="84"/>
      <c r="EI525" s="84"/>
      <c r="EJ525" s="84"/>
      <c r="EK525" s="84"/>
      <c r="EL525" s="84"/>
      <c r="EM525" s="84"/>
      <c r="EN525" s="84"/>
      <c r="EO525" s="84"/>
      <c r="EP525" s="84"/>
      <c r="EQ525" s="84"/>
      <c r="ER525" s="84"/>
      <c r="ES525" s="84"/>
      <c r="ET525" s="84"/>
      <c r="EU525" s="84"/>
      <c r="EV525" s="84"/>
      <c r="EW525" s="84"/>
      <c r="EX525" s="84"/>
      <c r="EY525" s="84"/>
      <c r="EZ525" s="84"/>
      <c r="FA525" s="84"/>
      <c r="FB525" s="84"/>
      <c r="FC525" s="84"/>
      <c r="FD525" s="84"/>
      <c r="FE525" s="84"/>
      <c r="FF525" s="84"/>
      <c r="FG525" s="84"/>
      <c r="FH525" s="84"/>
      <c r="FI525" s="84"/>
      <c r="FJ525" s="84"/>
      <c r="FK525" s="84"/>
      <c r="FL525" s="84"/>
      <c r="FM525" s="84"/>
      <c r="FN525" s="84"/>
      <c r="FO525" s="84"/>
      <c r="FP525" s="84"/>
      <c r="FQ525" s="84"/>
      <c r="FR525" s="84"/>
      <c r="FS525" s="84"/>
      <c r="FT525" s="84"/>
      <c r="FU525" s="84"/>
      <c r="FV525" s="84"/>
      <c r="FW525" s="84"/>
    </row>
    <row r="526" spans="1:179" s="7" customFormat="1" ht="22.5" customHeight="1">
      <c r="A526" s="108">
        <f t="shared" si="109"/>
        <v>474</v>
      </c>
      <c r="B526" s="108" t="s">
        <v>2554</v>
      </c>
      <c r="C526" s="153" t="s">
        <v>2555</v>
      </c>
      <c r="D526" s="104"/>
      <c r="E526" s="105"/>
      <c r="F526" s="105"/>
      <c r="G526" s="108" t="s">
        <v>2567</v>
      </c>
      <c r="H526" s="194" t="s">
        <v>2548</v>
      </c>
      <c r="I526" s="106">
        <v>100</v>
      </c>
      <c r="J526" s="155">
        <f t="shared" si="105"/>
        <v>20</v>
      </c>
      <c r="K526" s="106">
        <f t="shared" si="106"/>
        <v>120</v>
      </c>
      <c r="L526" s="129"/>
      <c r="M526" s="129"/>
      <c r="N526" s="130">
        <f>120/1.2</f>
        <v>100</v>
      </c>
      <c r="O526" s="131">
        <f t="shared" si="107"/>
        <v>20</v>
      </c>
      <c r="P526" s="132">
        <f t="shared" si="108"/>
        <v>120</v>
      </c>
      <c r="Q526" s="84"/>
      <c r="R526" s="84"/>
      <c r="S526" s="84"/>
      <c r="T526" s="84"/>
      <c r="U526" s="84"/>
      <c r="V526" s="84"/>
      <c r="W526" s="84"/>
      <c r="X526" s="84"/>
      <c r="Y526" s="84"/>
      <c r="Z526" s="84"/>
      <c r="AA526" s="84"/>
      <c r="AB526" s="84"/>
      <c r="AC526" s="84"/>
      <c r="AD526" s="84"/>
      <c r="AE526" s="84"/>
      <c r="AF526" s="84"/>
      <c r="AG526" s="84"/>
      <c r="AH526" s="84"/>
      <c r="AI526" s="84"/>
      <c r="AJ526" s="84"/>
      <c r="AK526" s="84"/>
      <c r="AL526" s="84"/>
      <c r="AM526" s="84"/>
      <c r="AN526" s="84"/>
      <c r="AO526" s="84"/>
      <c r="AP526" s="84"/>
      <c r="AQ526" s="84"/>
      <c r="AR526" s="84"/>
      <c r="AS526" s="84"/>
      <c r="AT526" s="84"/>
      <c r="AU526" s="84"/>
      <c r="AV526" s="84"/>
      <c r="AW526" s="84"/>
      <c r="AX526" s="84"/>
      <c r="AY526" s="84"/>
      <c r="AZ526" s="84"/>
      <c r="BA526" s="84"/>
      <c r="BB526" s="84"/>
      <c r="BC526" s="84"/>
      <c r="BD526" s="84"/>
      <c r="BE526" s="84"/>
      <c r="BF526" s="84"/>
      <c r="BG526" s="84"/>
      <c r="BH526" s="84"/>
      <c r="BI526" s="84"/>
      <c r="BJ526" s="84"/>
      <c r="BK526" s="84"/>
      <c r="BL526" s="84"/>
      <c r="BM526" s="84"/>
      <c r="BN526" s="84"/>
      <c r="BO526" s="84"/>
      <c r="BP526" s="84"/>
      <c r="BQ526" s="84"/>
      <c r="BR526" s="84"/>
      <c r="BS526" s="84"/>
      <c r="BT526" s="84"/>
      <c r="BU526" s="84"/>
      <c r="BV526" s="84"/>
      <c r="BW526" s="84"/>
      <c r="BX526" s="84"/>
      <c r="BY526" s="84"/>
      <c r="BZ526" s="84"/>
      <c r="CA526" s="84"/>
      <c r="CB526" s="84"/>
      <c r="CC526" s="84"/>
      <c r="CD526" s="84"/>
      <c r="CE526" s="84"/>
      <c r="CF526" s="84"/>
      <c r="CG526" s="84"/>
      <c r="CH526" s="84"/>
      <c r="CI526" s="84"/>
      <c r="CJ526" s="84"/>
      <c r="CK526" s="84"/>
      <c r="CL526" s="84"/>
      <c r="CM526" s="84"/>
      <c r="CN526" s="84"/>
      <c r="CO526" s="84"/>
      <c r="CP526" s="84"/>
      <c r="CQ526" s="84"/>
      <c r="CR526" s="84"/>
      <c r="CS526" s="84"/>
      <c r="CT526" s="84"/>
      <c r="CU526" s="84"/>
      <c r="CV526" s="84"/>
      <c r="CW526" s="84"/>
      <c r="CX526" s="84"/>
      <c r="CY526" s="84"/>
      <c r="CZ526" s="84"/>
      <c r="DA526" s="84"/>
      <c r="DB526" s="84"/>
      <c r="DC526" s="84"/>
      <c r="DD526" s="84"/>
      <c r="DE526" s="84"/>
      <c r="DF526" s="84"/>
      <c r="DG526" s="84"/>
      <c r="DH526" s="84"/>
      <c r="DI526" s="84"/>
      <c r="DJ526" s="84"/>
      <c r="DK526" s="84"/>
      <c r="DL526" s="84"/>
      <c r="DM526" s="84"/>
      <c r="DN526" s="84"/>
      <c r="DO526" s="84"/>
      <c r="DP526" s="84"/>
      <c r="DQ526" s="84"/>
      <c r="DR526" s="84"/>
      <c r="DS526" s="84"/>
      <c r="DT526" s="84"/>
      <c r="DU526" s="84"/>
      <c r="DV526" s="84"/>
      <c r="DW526" s="84"/>
      <c r="DX526" s="84"/>
      <c r="DY526" s="84"/>
      <c r="DZ526" s="84"/>
      <c r="EA526" s="84"/>
      <c r="EB526" s="84"/>
      <c r="EC526" s="84"/>
      <c r="ED526" s="84"/>
      <c r="EE526" s="84"/>
      <c r="EF526" s="84"/>
      <c r="EG526" s="84"/>
      <c r="EH526" s="84"/>
      <c r="EI526" s="84"/>
      <c r="EJ526" s="84"/>
      <c r="EK526" s="84"/>
      <c r="EL526" s="84"/>
      <c r="EM526" s="84"/>
      <c r="EN526" s="84"/>
      <c r="EO526" s="84"/>
      <c r="EP526" s="84"/>
      <c r="EQ526" s="84"/>
      <c r="ER526" s="84"/>
      <c r="ES526" s="84"/>
      <c r="ET526" s="84"/>
      <c r="EU526" s="84"/>
      <c r="EV526" s="84"/>
      <c r="EW526" s="84"/>
      <c r="EX526" s="84"/>
      <c r="EY526" s="84"/>
      <c r="EZ526" s="84"/>
      <c r="FA526" s="84"/>
      <c r="FB526" s="84"/>
      <c r="FC526" s="84"/>
      <c r="FD526" s="84"/>
      <c r="FE526" s="84"/>
      <c r="FF526" s="84"/>
      <c r="FG526" s="84"/>
      <c r="FH526" s="84"/>
      <c r="FI526" s="84"/>
      <c r="FJ526" s="84"/>
      <c r="FK526" s="84"/>
      <c r="FL526" s="84"/>
      <c r="FM526" s="84"/>
      <c r="FN526" s="84"/>
      <c r="FO526" s="84"/>
      <c r="FP526" s="84"/>
      <c r="FQ526" s="84"/>
      <c r="FR526" s="84"/>
      <c r="FS526" s="84"/>
      <c r="FT526" s="84"/>
      <c r="FU526" s="84"/>
      <c r="FV526" s="84"/>
      <c r="FW526" s="84"/>
    </row>
    <row r="527" spans="1:179" s="7" customFormat="1" ht="29.25" customHeight="1">
      <c r="A527" s="108">
        <f t="shared" si="109"/>
        <v>475</v>
      </c>
      <c r="B527" s="108"/>
      <c r="C527" s="153"/>
      <c r="D527" s="104"/>
      <c r="E527" s="105"/>
      <c r="F527" s="105"/>
      <c r="G527" s="108" t="s">
        <v>2571</v>
      </c>
      <c r="H527" s="153" t="s">
        <v>2572</v>
      </c>
      <c r="I527" s="106">
        <v>200</v>
      </c>
      <c r="J527" s="155">
        <f t="shared" si="105"/>
        <v>40</v>
      </c>
      <c r="K527" s="106">
        <f t="shared" si="106"/>
        <v>240</v>
      </c>
      <c r="L527" s="129"/>
      <c r="M527" s="129"/>
      <c r="N527" s="130">
        <f>240/1.2</f>
        <v>200</v>
      </c>
      <c r="O527" s="131">
        <f t="shared" si="107"/>
        <v>40</v>
      </c>
      <c r="P527" s="132">
        <f t="shared" si="108"/>
        <v>240</v>
      </c>
      <c r="Q527" s="84"/>
      <c r="R527" s="84"/>
      <c r="S527" s="84"/>
      <c r="T527" s="84"/>
      <c r="U527" s="84"/>
      <c r="V527" s="84"/>
      <c r="W527" s="84"/>
      <c r="X527" s="84"/>
      <c r="Y527" s="84"/>
      <c r="Z527" s="84"/>
      <c r="AA527" s="84"/>
      <c r="AB527" s="84"/>
      <c r="AC527" s="84"/>
      <c r="AD527" s="84"/>
      <c r="AE527" s="84"/>
      <c r="AF527" s="84"/>
      <c r="AG527" s="84"/>
      <c r="AH527" s="84"/>
      <c r="AI527" s="84"/>
      <c r="AJ527" s="84"/>
      <c r="AK527" s="84"/>
      <c r="AL527" s="84"/>
      <c r="AM527" s="84"/>
      <c r="AN527" s="84"/>
      <c r="AO527" s="84"/>
      <c r="AP527" s="84"/>
      <c r="AQ527" s="84"/>
      <c r="AR527" s="84"/>
      <c r="AS527" s="84"/>
      <c r="AT527" s="84"/>
      <c r="AU527" s="84"/>
      <c r="AV527" s="84"/>
      <c r="AW527" s="84"/>
      <c r="AX527" s="84"/>
      <c r="AY527" s="84"/>
      <c r="AZ527" s="84"/>
      <c r="BA527" s="84"/>
      <c r="BB527" s="84"/>
      <c r="BC527" s="84"/>
      <c r="BD527" s="84"/>
      <c r="BE527" s="84"/>
      <c r="BF527" s="84"/>
      <c r="BG527" s="84"/>
      <c r="BH527" s="84"/>
      <c r="BI527" s="84"/>
      <c r="BJ527" s="84"/>
      <c r="BK527" s="84"/>
      <c r="BL527" s="84"/>
      <c r="BM527" s="84"/>
      <c r="BN527" s="84"/>
      <c r="BO527" s="84"/>
      <c r="BP527" s="84"/>
      <c r="BQ527" s="84"/>
      <c r="BR527" s="84"/>
      <c r="BS527" s="84"/>
      <c r="BT527" s="84"/>
      <c r="BU527" s="84"/>
      <c r="BV527" s="84"/>
      <c r="BW527" s="84"/>
      <c r="BX527" s="84"/>
      <c r="BY527" s="84"/>
      <c r="BZ527" s="84"/>
      <c r="CA527" s="84"/>
      <c r="CB527" s="84"/>
      <c r="CC527" s="84"/>
      <c r="CD527" s="84"/>
      <c r="CE527" s="84"/>
      <c r="CF527" s="84"/>
      <c r="CG527" s="84"/>
      <c r="CH527" s="84"/>
      <c r="CI527" s="84"/>
      <c r="CJ527" s="84"/>
      <c r="CK527" s="84"/>
      <c r="CL527" s="84"/>
      <c r="CM527" s="84"/>
      <c r="CN527" s="84"/>
      <c r="CO527" s="84"/>
      <c r="CP527" s="84"/>
      <c r="CQ527" s="84"/>
      <c r="CR527" s="84"/>
      <c r="CS527" s="84"/>
      <c r="CT527" s="84"/>
      <c r="CU527" s="84"/>
      <c r="CV527" s="84"/>
      <c r="CW527" s="84"/>
      <c r="CX527" s="84"/>
      <c r="CY527" s="84"/>
      <c r="CZ527" s="84"/>
      <c r="DA527" s="84"/>
      <c r="DB527" s="84"/>
      <c r="DC527" s="84"/>
      <c r="DD527" s="84"/>
      <c r="DE527" s="84"/>
      <c r="DF527" s="84"/>
      <c r="DG527" s="84"/>
      <c r="DH527" s="84"/>
      <c r="DI527" s="84"/>
      <c r="DJ527" s="84"/>
      <c r="DK527" s="84"/>
      <c r="DL527" s="84"/>
      <c r="DM527" s="84"/>
      <c r="DN527" s="84"/>
      <c r="DO527" s="84"/>
      <c r="DP527" s="84"/>
      <c r="DQ527" s="84"/>
      <c r="DR527" s="84"/>
      <c r="DS527" s="84"/>
      <c r="DT527" s="84"/>
      <c r="DU527" s="84"/>
      <c r="DV527" s="84"/>
      <c r="DW527" s="84"/>
      <c r="DX527" s="84"/>
      <c r="DY527" s="84"/>
      <c r="DZ527" s="84"/>
      <c r="EA527" s="84"/>
      <c r="EB527" s="84"/>
      <c r="EC527" s="84"/>
      <c r="ED527" s="84"/>
      <c r="EE527" s="84"/>
      <c r="EF527" s="84"/>
      <c r="EG527" s="84"/>
      <c r="EH527" s="84"/>
      <c r="EI527" s="84"/>
      <c r="EJ527" s="84"/>
      <c r="EK527" s="84"/>
      <c r="EL527" s="84"/>
      <c r="EM527" s="84"/>
      <c r="EN527" s="84"/>
      <c r="EO527" s="84"/>
      <c r="EP527" s="84"/>
      <c r="EQ527" s="84"/>
      <c r="ER527" s="84"/>
      <c r="ES527" s="84"/>
      <c r="ET527" s="84"/>
      <c r="EU527" s="84"/>
      <c r="EV527" s="84"/>
      <c r="EW527" s="84"/>
      <c r="EX527" s="84"/>
      <c r="EY527" s="84"/>
      <c r="EZ527" s="84"/>
      <c r="FA527" s="84"/>
      <c r="FB527" s="84"/>
      <c r="FC527" s="84"/>
      <c r="FD527" s="84"/>
      <c r="FE527" s="84"/>
      <c r="FF527" s="84"/>
      <c r="FG527" s="84"/>
      <c r="FH527" s="84"/>
      <c r="FI527" s="84"/>
      <c r="FJ527" s="84"/>
      <c r="FK527" s="84"/>
      <c r="FL527" s="84"/>
      <c r="FM527" s="84"/>
      <c r="FN527" s="84"/>
      <c r="FO527" s="84"/>
      <c r="FP527" s="84"/>
      <c r="FQ527" s="84"/>
      <c r="FR527" s="84"/>
      <c r="FS527" s="84"/>
      <c r="FT527" s="84"/>
      <c r="FU527" s="84"/>
      <c r="FV527" s="84"/>
      <c r="FW527" s="84"/>
    </row>
    <row r="528" spans="1:179" s="7" customFormat="1" ht="31.5" customHeight="1">
      <c r="A528" s="108">
        <f t="shared" si="109"/>
        <v>476</v>
      </c>
      <c r="B528" s="108"/>
      <c r="C528" s="153"/>
      <c r="D528" s="104"/>
      <c r="E528" s="105"/>
      <c r="F528" s="105"/>
      <c r="G528" s="108" t="s">
        <v>2573</v>
      </c>
      <c r="H528" s="153" t="s">
        <v>2574</v>
      </c>
      <c r="I528" s="106">
        <v>350</v>
      </c>
      <c r="J528" s="155">
        <f t="shared" si="105"/>
        <v>70</v>
      </c>
      <c r="K528" s="106">
        <f t="shared" si="106"/>
        <v>420</v>
      </c>
      <c r="L528" s="129"/>
      <c r="M528" s="129"/>
      <c r="N528" s="130">
        <f>420/1.2</f>
        <v>350</v>
      </c>
      <c r="O528" s="131">
        <f t="shared" si="107"/>
        <v>70</v>
      </c>
      <c r="P528" s="132">
        <f t="shared" si="108"/>
        <v>420</v>
      </c>
      <c r="Q528" s="84"/>
      <c r="R528" s="84"/>
      <c r="S528" s="84"/>
      <c r="T528" s="84"/>
      <c r="U528" s="84"/>
      <c r="V528" s="84"/>
      <c r="W528" s="84"/>
      <c r="X528" s="84"/>
      <c r="Y528" s="84"/>
      <c r="Z528" s="84"/>
      <c r="AA528" s="84"/>
      <c r="AB528" s="84"/>
      <c r="AC528" s="84"/>
      <c r="AD528" s="84"/>
      <c r="AE528" s="84"/>
      <c r="AF528" s="84"/>
      <c r="AG528" s="84"/>
      <c r="AH528" s="84"/>
      <c r="AI528" s="84"/>
      <c r="AJ528" s="84"/>
      <c r="AK528" s="84"/>
      <c r="AL528" s="84"/>
      <c r="AM528" s="84"/>
      <c r="AN528" s="84"/>
      <c r="AO528" s="84"/>
      <c r="AP528" s="84"/>
      <c r="AQ528" s="84"/>
      <c r="AR528" s="84"/>
      <c r="AS528" s="84"/>
      <c r="AT528" s="84"/>
      <c r="AU528" s="84"/>
      <c r="AV528" s="84"/>
      <c r="AW528" s="84"/>
      <c r="AX528" s="84"/>
      <c r="AY528" s="84"/>
      <c r="AZ528" s="84"/>
      <c r="BA528" s="84"/>
      <c r="BB528" s="84"/>
      <c r="BC528" s="84"/>
      <c r="BD528" s="84"/>
      <c r="BE528" s="84"/>
      <c r="BF528" s="84"/>
      <c r="BG528" s="84"/>
      <c r="BH528" s="84"/>
      <c r="BI528" s="84"/>
      <c r="BJ528" s="84"/>
      <c r="BK528" s="84"/>
      <c r="BL528" s="84"/>
      <c r="BM528" s="84"/>
      <c r="BN528" s="84"/>
      <c r="BO528" s="84"/>
      <c r="BP528" s="84"/>
      <c r="BQ528" s="84"/>
      <c r="BR528" s="84"/>
      <c r="BS528" s="84"/>
      <c r="BT528" s="84"/>
      <c r="BU528" s="84"/>
      <c r="BV528" s="84"/>
      <c r="BW528" s="84"/>
      <c r="BX528" s="84"/>
      <c r="BY528" s="84"/>
      <c r="BZ528" s="84"/>
      <c r="CA528" s="84"/>
      <c r="CB528" s="84"/>
      <c r="CC528" s="84"/>
      <c r="CD528" s="84"/>
      <c r="CE528" s="84"/>
      <c r="CF528" s="84"/>
      <c r="CG528" s="84"/>
      <c r="CH528" s="84"/>
      <c r="CI528" s="84"/>
      <c r="CJ528" s="84"/>
      <c r="CK528" s="84"/>
      <c r="CL528" s="84"/>
      <c r="CM528" s="84"/>
      <c r="CN528" s="84"/>
      <c r="CO528" s="84"/>
      <c r="CP528" s="84"/>
      <c r="CQ528" s="84"/>
      <c r="CR528" s="84"/>
      <c r="CS528" s="84"/>
      <c r="CT528" s="84"/>
      <c r="CU528" s="84"/>
      <c r="CV528" s="84"/>
      <c r="CW528" s="84"/>
      <c r="CX528" s="84"/>
      <c r="CY528" s="84"/>
      <c r="CZ528" s="84"/>
      <c r="DA528" s="84"/>
      <c r="DB528" s="84"/>
      <c r="DC528" s="84"/>
      <c r="DD528" s="84"/>
      <c r="DE528" s="84"/>
      <c r="DF528" s="84"/>
      <c r="DG528" s="84"/>
      <c r="DH528" s="84"/>
      <c r="DI528" s="84"/>
      <c r="DJ528" s="84"/>
      <c r="DK528" s="84"/>
      <c r="DL528" s="84"/>
      <c r="DM528" s="84"/>
      <c r="DN528" s="84"/>
      <c r="DO528" s="84"/>
      <c r="DP528" s="84"/>
      <c r="DQ528" s="84"/>
      <c r="DR528" s="84"/>
      <c r="DS528" s="84"/>
      <c r="DT528" s="84"/>
      <c r="DU528" s="84"/>
      <c r="DV528" s="84"/>
      <c r="DW528" s="84"/>
      <c r="DX528" s="84"/>
      <c r="DY528" s="84"/>
      <c r="DZ528" s="84"/>
      <c r="EA528" s="84"/>
      <c r="EB528" s="84"/>
      <c r="EC528" s="84"/>
      <c r="ED528" s="84"/>
      <c r="EE528" s="84"/>
      <c r="EF528" s="84"/>
      <c r="EG528" s="84"/>
      <c r="EH528" s="84"/>
      <c r="EI528" s="84"/>
      <c r="EJ528" s="84"/>
      <c r="EK528" s="84"/>
      <c r="EL528" s="84"/>
      <c r="EM528" s="84"/>
      <c r="EN528" s="84"/>
      <c r="EO528" s="84"/>
      <c r="EP528" s="84"/>
      <c r="EQ528" s="84"/>
      <c r="ER528" s="84"/>
      <c r="ES528" s="84"/>
      <c r="ET528" s="84"/>
      <c r="EU528" s="84"/>
      <c r="EV528" s="84"/>
      <c r="EW528" s="84"/>
      <c r="EX528" s="84"/>
      <c r="EY528" s="84"/>
      <c r="EZ528" s="84"/>
      <c r="FA528" s="84"/>
      <c r="FB528" s="84"/>
      <c r="FC528" s="84"/>
      <c r="FD528" s="84"/>
      <c r="FE528" s="84"/>
      <c r="FF528" s="84"/>
      <c r="FG528" s="84"/>
      <c r="FH528" s="84"/>
      <c r="FI528" s="84"/>
      <c r="FJ528" s="84"/>
      <c r="FK528" s="84"/>
      <c r="FL528" s="84"/>
      <c r="FM528" s="84"/>
      <c r="FN528" s="84"/>
      <c r="FO528" s="84"/>
      <c r="FP528" s="84"/>
      <c r="FQ528" s="84"/>
      <c r="FR528" s="84"/>
      <c r="FS528" s="84"/>
      <c r="FT528" s="84"/>
      <c r="FU528" s="84"/>
      <c r="FV528" s="84"/>
      <c r="FW528" s="84"/>
    </row>
    <row r="529" spans="1:179" s="7" customFormat="1">
      <c r="A529" s="108">
        <f t="shared" si="109"/>
        <v>477</v>
      </c>
      <c r="B529" s="108"/>
      <c r="C529" s="153"/>
      <c r="D529" s="104"/>
      <c r="E529" s="105"/>
      <c r="F529" s="105"/>
      <c r="G529" s="109" t="s">
        <v>2575</v>
      </c>
      <c r="H529" s="214" t="s">
        <v>2576</v>
      </c>
      <c r="I529" s="106">
        <v>250</v>
      </c>
      <c r="J529" s="155">
        <f>I529*0.2</f>
        <v>50</v>
      </c>
      <c r="K529" s="106">
        <f t="shared" si="106"/>
        <v>300</v>
      </c>
      <c r="L529" s="129"/>
      <c r="M529" s="129"/>
      <c r="N529" s="130">
        <f>300/1.2</f>
        <v>250</v>
      </c>
      <c r="O529" s="131">
        <f t="shared" si="107"/>
        <v>50</v>
      </c>
      <c r="P529" s="132">
        <f t="shared" si="108"/>
        <v>300</v>
      </c>
      <c r="Q529" s="84"/>
      <c r="R529" s="84"/>
      <c r="S529" s="84"/>
      <c r="T529" s="84"/>
      <c r="U529" s="84"/>
      <c r="V529" s="84"/>
      <c r="W529" s="84"/>
      <c r="X529" s="84"/>
      <c r="Y529" s="84"/>
      <c r="Z529" s="84"/>
      <c r="AA529" s="84"/>
      <c r="AB529" s="84"/>
      <c r="AC529" s="84"/>
      <c r="AD529" s="84"/>
      <c r="AE529" s="84"/>
      <c r="AF529" s="84"/>
      <c r="AG529" s="84"/>
      <c r="AH529" s="84"/>
      <c r="AI529" s="84"/>
      <c r="AJ529" s="84"/>
      <c r="AK529" s="84"/>
      <c r="AL529" s="84"/>
      <c r="AM529" s="84"/>
      <c r="AN529" s="84"/>
      <c r="AO529" s="84"/>
      <c r="AP529" s="84"/>
      <c r="AQ529" s="84"/>
      <c r="AR529" s="84"/>
      <c r="AS529" s="84"/>
      <c r="AT529" s="84"/>
      <c r="AU529" s="84"/>
      <c r="AV529" s="84"/>
      <c r="AW529" s="84"/>
      <c r="AX529" s="84"/>
      <c r="AY529" s="84"/>
      <c r="AZ529" s="84"/>
      <c r="BA529" s="84"/>
      <c r="BB529" s="84"/>
      <c r="BC529" s="84"/>
      <c r="BD529" s="84"/>
      <c r="BE529" s="84"/>
      <c r="BF529" s="84"/>
      <c r="BG529" s="84"/>
      <c r="BH529" s="84"/>
      <c r="BI529" s="84"/>
      <c r="BJ529" s="84"/>
      <c r="BK529" s="84"/>
      <c r="BL529" s="84"/>
      <c r="BM529" s="84"/>
      <c r="BN529" s="84"/>
      <c r="BO529" s="84"/>
      <c r="BP529" s="84"/>
      <c r="BQ529" s="84"/>
      <c r="BR529" s="84"/>
      <c r="BS529" s="84"/>
      <c r="BT529" s="84"/>
      <c r="BU529" s="84"/>
      <c r="BV529" s="84"/>
      <c r="BW529" s="84"/>
      <c r="BX529" s="84"/>
      <c r="BY529" s="84"/>
      <c r="BZ529" s="84"/>
      <c r="CA529" s="84"/>
      <c r="CB529" s="84"/>
      <c r="CC529" s="84"/>
      <c r="CD529" s="84"/>
      <c r="CE529" s="84"/>
      <c r="CF529" s="84"/>
      <c r="CG529" s="84"/>
      <c r="CH529" s="84"/>
      <c r="CI529" s="84"/>
      <c r="CJ529" s="84"/>
      <c r="CK529" s="84"/>
      <c r="CL529" s="84"/>
      <c r="CM529" s="84"/>
      <c r="CN529" s="84"/>
      <c r="CO529" s="84"/>
      <c r="CP529" s="84"/>
      <c r="CQ529" s="84"/>
      <c r="CR529" s="84"/>
      <c r="CS529" s="84"/>
      <c r="CT529" s="84"/>
      <c r="CU529" s="84"/>
      <c r="CV529" s="84"/>
      <c r="CW529" s="84"/>
      <c r="CX529" s="84"/>
      <c r="CY529" s="84"/>
      <c r="CZ529" s="84"/>
      <c r="DA529" s="84"/>
      <c r="DB529" s="84"/>
      <c r="DC529" s="84"/>
      <c r="DD529" s="84"/>
      <c r="DE529" s="84"/>
      <c r="DF529" s="84"/>
      <c r="DG529" s="84"/>
      <c r="DH529" s="84"/>
      <c r="DI529" s="84"/>
      <c r="DJ529" s="84"/>
      <c r="DK529" s="84"/>
      <c r="DL529" s="84"/>
      <c r="DM529" s="84"/>
      <c r="DN529" s="84"/>
      <c r="DO529" s="84"/>
      <c r="DP529" s="84"/>
      <c r="DQ529" s="84"/>
      <c r="DR529" s="84"/>
      <c r="DS529" s="84"/>
      <c r="DT529" s="84"/>
      <c r="DU529" s="84"/>
      <c r="DV529" s="84"/>
      <c r="DW529" s="84"/>
      <c r="DX529" s="84"/>
      <c r="DY529" s="84"/>
      <c r="DZ529" s="84"/>
      <c r="EA529" s="84"/>
      <c r="EB529" s="84"/>
      <c r="EC529" s="84"/>
      <c r="ED529" s="84"/>
      <c r="EE529" s="84"/>
      <c r="EF529" s="84"/>
      <c r="EG529" s="84"/>
      <c r="EH529" s="84"/>
      <c r="EI529" s="84"/>
      <c r="EJ529" s="84"/>
      <c r="EK529" s="84"/>
      <c r="EL529" s="84"/>
      <c r="EM529" s="84"/>
      <c r="EN529" s="84"/>
      <c r="EO529" s="84"/>
      <c r="EP529" s="84"/>
      <c r="EQ529" s="84"/>
      <c r="ER529" s="84"/>
      <c r="ES529" s="84"/>
      <c r="ET529" s="84"/>
      <c r="EU529" s="84"/>
      <c r="EV529" s="84"/>
      <c r="EW529" s="84"/>
      <c r="EX529" s="84"/>
      <c r="EY529" s="84"/>
      <c r="EZ529" s="84"/>
      <c r="FA529" s="84"/>
      <c r="FB529" s="84"/>
      <c r="FC529" s="84"/>
      <c r="FD529" s="84"/>
      <c r="FE529" s="84"/>
      <c r="FF529" s="84"/>
      <c r="FG529" s="84"/>
      <c r="FH529" s="84"/>
      <c r="FI529" s="84"/>
      <c r="FJ529" s="84"/>
      <c r="FK529" s="84"/>
      <c r="FL529" s="84"/>
      <c r="FM529" s="84"/>
      <c r="FN529" s="84"/>
      <c r="FO529" s="84"/>
      <c r="FP529" s="84"/>
      <c r="FQ529" s="84"/>
      <c r="FR529" s="84"/>
      <c r="FS529" s="84"/>
      <c r="FT529" s="84"/>
      <c r="FU529" s="84"/>
      <c r="FV529" s="84"/>
      <c r="FW529" s="84"/>
    </row>
    <row r="530" spans="1:179" s="7" customFormat="1" ht="15.75" customHeight="1">
      <c r="A530" s="108">
        <f t="shared" si="109"/>
        <v>478</v>
      </c>
      <c r="B530" s="108"/>
      <c r="C530" s="103" t="s">
        <v>2566</v>
      </c>
      <c r="D530" s="104"/>
      <c r="E530" s="105"/>
      <c r="F530" s="105"/>
      <c r="G530" s="108" t="s">
        <v>2577</v>
      </c>
      <c r="H530" s="110" t="s">
        <v>2578</v>
      </c>
      <c r="I530" s="106">
        <v>100</v>
      </c>
      <c r="J530" s="155">
        <f>0.2*I530</f>
        <v>20</v>
      </c>
      <c r="K530" s="106">
        <f t="shared" si="106"/>
        <v>120</v>
      </c>
      <c r="L530" s="129"/>
      <c r="M530" s="129"/>
      <c r="N530" s="130">
        <f>120/1.2</f>
        <v>100</v>
      </c>
      <c r="O530" s="131">
        <f t="shared" si="107"/>
        <v>20</v>
      </c>
      <c r="P530" s="132">
        <f t="shared" si="108"/>
        <v>120</v>
      </c>
      <c r="Q530" s="84"/>
      <c r="R530" s="84"/>
      <c r="S530" s="84"/>
      <c r="T530" s="84"/>
      <c r="U530" s="84"/>
      <c r="V530" s="84"/>
      <c r="W530" s="84"/>
      <c r="X530" s="84"/>
      <c r="Y530" s="84"/>
      <c r="Z530" s="84"/>
      <c r="AA530" s="84"/>
      <c r="AB530" s="84"/>
      <c r="AC530" s="84"/>
      <c r="AD530" s="84"/>
      <c r="AE530" s="84"/>
      <c r="AF530" s="84"/>
      <c r="AG530" s="84"/>
      <c r="AH530" s="84"/>
      <c r="AI530" s="84"/>
      <c r="AJ530" s="84"/>
      <c r="AK530" s="84"/>
      <c r="AL530" s="84"/>
      <c r="AM530" s="84"/>
      <c r="AN530" s="84"/>
      <c r="AO530" s="84"/>
      <c r="AP530" s="84"/>
      <c r="AQ530" s="84"/>
      <c r="AR530" s="84"/>
      <c r="AS530" s="84"/>
      <c r="AT530" s="84"/>
      <c r="AU530" s="84"/>
      <c r="AV530" s="84"/>
      <c r="AW530" s="84"/>
      <c r="AX530" s="84"/>
      <c r="AY530" s="84"/>
      <c r="AZ530" s="84"/>
      <c r="BA530" s="84"/>
      <c r="BB530" s="84"/>
      <c r="BC530" s="84"/>
      <c r="BD530" s="84"/>
      <c r="BE530" s="84"/>
      <c r="BF530" s="84"/>
      <c r="BG530" s="84"/>
      <c r="BH530" s="84"/>
      <c r="BI530" s="84"/>
      <c r="BJ530" s="84"/>
      <c r="BK530" s="84"/>
      <c r="BL530" s="84"/>
      <c r="BM530" s="84"/>
      <c r="BN530" s="84"/>
      <c r="BO530" s="84"/>
      <c r="BP530" s="84"/>
      <c r="BQ530" s="84"/>
      <c r="BR530" s="84"/>
      <c r="BS530" s="84"/>
      <c r="BT530" s="84"/>
      <c r="BU530" s="84"/>
      <c r="BV530" s="84"/>
      <c r="BW530" s="84"/>
      <c r="BX530" s="84"/>
      <c r="BY530" s="84"/>
      <c r="BZ530" s="84"/>
      <c r="CA530" s="84"/>
      <c r="CB530" s="84"/>
      <c r="CC530" s="84"/>
      <c r="CD530" s="84"/>
      <c r="CE530" s="84"/>
      <c r="CF530" s="84"/>
      <c r="CG530" s="84"/>
      <c r="CH530" s="84"/>
      <c r="CI530" s="84"/>
      <c r="CJ530" s="84"/>
      <c r="CK530" s="84"/>
      <c r="CL530" s="84"/>
      <c r="CM530" s="84"/>
      <c r="CN530" s="84"/>
      <c r="CO530" s="84"/>
      <c r="CP530" s="84"/>
      <c r="CQ530" s="84"/>
      <c r="CR530" s="84"/>
      <c r="CS530" s="84"/>
      <c r="CT530" s="84"/>
      <c r="CU530" s="84"/>
      <c r="CV530" s="84"/>
      <c r="CW530" s="84"/>
      <c r="CX530" s="84"/>
      <c r="CY530" s="84"/>
      <c r="CZ530" s="84"/>
      <c r="DA530" s="84"/>
      <c r="DB530" s="84"/>
      <c r="DC530" s="84"/>
      <c r="DD530" s="84"/>
      <c r="DE530" s="84"/>
      <c r="DF530" s="84"/>
      <c r="DG530" s="84"/>
      <c r="DH530" s="84"/>
      <c r="DI530" s="84"/>
      <c r="DJ530" s="84"/>
      <c r="DK530" s="84"/>
      <c r="DL530" s="84"/>
      <c r="DM530" s="84"/>
      <c r="DN530" s="84"/>
      <c r="DO530" s="84"/>
      <c r="DP530" s="84"/>
      <c r="DQ530" s="84"/>
      <c r="DR530" s="84"/>
      <c r="DS530" s="84"/>
      <c r="DT530" s="84"/>
      <c r="DU530" s="84"/>
      <c r="DV530" s="84"/>
      <c r="DW530" s="84"/>
      <c r="DX530" s="84"/>
      <c r="DY530" s="84"/>
      <c r="DZ530" s="84"/>
      <c r="EA530" s="84"/>
      <c r="EB530" s="84"/>
      <c r="EC530" s="84"/>
      <c r="ED530" s="84"/>
      <c r="EE530" s="84"/>
      <c r="EF530" s="84"/>
      <c r="EG530" s="84"/>
      <c r="EH530" s="84"/>
      <c r="EI530" s="84"/>
      <c r="EJ530" s="84"/>
      <c r="EK530" s="84"/>
      <c r="EL530" s="84"/>
      <c r="EM530" s="84"/>
      <c r="EN530" s="84"/>
      <c r="EO530" s="84"/>
      <c r="EP530" s="84"/>
      <c r="EQ530" s="84"/>
      <c r="ER530" s="84"/>
      <c r="ES530" s="84"/>
      <c r="ET530" s="84"/>
      <c r="EU530" s="84"/>
      <c r="EV530" s="84"/>
      <c r="EW530" s="84"/>
      <c r="EX530" s="84"/>
      <c r="EY530" s="84"/>
      <c r="EZ530" s="84"/>
      <c r="FA530" s="84"/>
      <c r="FB530" s="84"/>
      <c r="FC530" s="84"/>
      <c r="FD530" s="84"/>
      <c r="FE530" s="84"/>
      <c r="FF530" s="84"/>
      <c r="FG530" s="84"/>
      <c r="FH530" s="84"/>
      <c r="FI530" s="84"/>
      <c r="FJ530" s="84"/>
      <c r="FK530" s="84"/>
      <c r="FL530" s="84"/>
      <c r="FM530" s="84"/>
      <c r="FN530" s="84"/>
      <c r="FO530" s="84"/>
      <c r="FP530" s="84"/>
      <c r="FQ530" s="84"/>
      <c r="FR530" s="84"/>
      <c r="FS530" s="84"/>
      <c r="FT530" s="84"/>
      <c r="FU530" s="84"/>
      <c r="FV530" s="84"/>
      <c r="FW530" s="84"/>
    </row>
    <row r="531" spans="1:179" s="7" customFormat="1" ht="16.5" customHeight="1">
      <c r="A531" s="108">
        <f t="shared" si="109"/>
        <v>479</v>
      </c>
      <c r="B531" s="143" t="s">
        <v>2569</v>
      </c>
      <c r="C531" s="143" t="s">
        <v>2570</v>
      </c>
      <c r="D531" s="104">
        <v>350</v>
      </c>
      <c r="E531" s="105">
        <f>D531*0.18</f>
        <v>63</v>
      </c>
      <c r="F531" s="105">
        <f>D531+E531</f>
        <v>413</v>
      </c>
      <c r="G531" s="108" t="s">
        <v>2579</v>
      </c>
      <c r="H531" s="110" t="s">
        <v>2580</v>
      </c>
      <c r="I531" s="106">
        <v>150</v>
      </c>
      <c r="J531" s="155">
        <f>0.2*I531</f>
        <v>30</v>
      </c>
      <c r="K531" s="106">
        <f t="shared" si="106"/>
        <v>180</v>
      </c>
      <c r="L531" s="129"/>
      <c r="M531" s="129"/>
      <c r="N531" s="130">
        <f>180/1.2</f>
        <v>150</v>
      </c>
      <c r="O531" s="131">
        <f t="shared" si="107"/>
        <v>30</v>
      </c>
      <c r="P531" s="132">
        <f t="shared" si="108"/>
        <v>180</v>
      </c>
      <c r="Q531" s="84"/>
      <c r="R531" s="84"/>
      <c r="S531" s="84"/>
      <c r="T531" s="84"/>
      <c r="U531" s="84"/>
      <c r="V531" s="84"/>
      <c r="W531" s="84"/>
      <c r="X531" s="84"/>
      <c r="Y531" s="84"/>
      <c r="Z531" s="84"/>
      <c r="AA531" s="84"/>
      <c r="AB531" s="84"/>
      <c r="AC531" s="84"/>
      <c r="AD531" s="84"/>
      <c r="AE531" s="84"/>
      <c r="AF531" s="84"/>
      <c r="AG531" s="84"/>
      <c r="AH531" s="84"/>
      <c r="AI531" s="84"/>
      <c r="AJ531" s="84"/>
      <c r="AK531" s="84"/>
      <c r="AL531" s="84"/>
      <c r="AM531" s="84"/>
      <c r="AN531" s="84"/>
      <c r="AO531" s="84"/>
      <c r="AP531" s="84"/>
      <c r="AQ531" s="84"/>
      <c r="AR531" s="84"/>
      <c r="AS531" s="84"/>
      <c r="AT531" s="84"/>
      <c r="AU531" s="84"/>
      <c r="AV531" s="84"/>
      <c r="AW531" s="84"/>
      <c r="AX531" s="84"/>
      <c r="AY531" s="84"/>
      <c r="AZ531" s="84"/>
      <c r="BA531" s="84"/>
      <c r="BB531" s="84"/>
      <c r="BC531" s="84"/>
      <c r="BD531" s="84"/>
      <c r="BE531" s="84"/>
      <c r="BF531" s="84"/>
      <c r="BG531" s="84"/>
      <c r="BH531" s="84"/>
      <c r="BI531" s="84"/>
      <c r="BJ531" s="84"/>
      <c r="BK531" s="84"/>
      <c r="BL531" s="84"/>
      <c r="BM531" s="84"/>
      <c r="BN531" s="84"/>
      <c r="BO531" s="84"/>
      <c r="BP531" s="84"/>
      <c r="BQ531" s="84"/>
      <c r="BR531" s="84"/>
      <c r="BS531" s="84"/>
      <c r="BT531" s="84"/>
      <c r="BU531" s="84"/>
      <c r="BV531" s="84"/>
      <c r="BW531" s="84"/>
      <c r="BX531" s="84"/>
      <c r="BY531" s="84"/>
      <c r="BZ531" s="84"/>
      <c r="CA531" s="84"/>
      <c r="CB531" s="84"/>
      <c r="CC531" s="84"/>
      <c r="CD531" s="84"/>
      <c r="CE531" s="84"/>
      <c r="CF531" s="84"/>
      <c r="CG531" s="84"/>
      <c r="CH531" s="84"/>
      <c r="CI531" s="84"/>
      <c r="CJ531" s="84"/>
      <c r="CK531" s="84"/>
      <c r="CL531" s="84"/>
      <c r="CM531" s="84"/>
      <c r="CN531" s="84"/>
      <c r="CO531" s="84"/>
      <c r="CP531" s="84"/>
      <c r="CQ531" s="84"/>
      <c r="CR531" s="84"/>
      <c r="CS531" s="84"/>
      <c r="CT531" s="84"/>
      <c r="CU531" s="84"/>
      <c r="CV531" s="84"/>
      <c r="CW531" s="84"/>
      <c r="CX531" s="84"/>
      <c r="CY531" s="84"/>
      <c r="CZ531" s="84"/>
      <c r="DA531" s="84"/>
      <c r="DB531" s="84"/>
      <c r="DC531" s="84"/>
      <c r="DD531" s="84"/>
      <c r="DE531" s="84"/>
      <c r="DF531" s="84"/>
      <c r="DG531" s="84"/>
      <c r="DH531" s="84"/>
      <c r="DI531" s="84"/>
      <c r="DJ531" s="84"/>
      <c r="DK531" s="84"/>
      <c r="DL531" s="84"/>
      <c r="DM531" s="84"/>
      <c r="DN531" s="84"/>
      <c r="DO531" s="84"/>
      <c r="DP531" s="84"/>
      <c r="DQ531" s="84"/>
      <c r="DR531" s="84"/>
      <c r="DS531" s="84"/>
      <c r="DT531" s="84"/>
      <c r="DU531" s="84"/>
      <c r="DV531" s="84"/>
      <c r="DW531" s="84"/>
      <c r="DX531" s="84"/>
      <c r="DY531" s="84"/>
      <c r="DZ531" s="84"/>
      <c r="EA531" s="84"/>
      <c r="EB531" s="84"/>
      <c r="EC531" s="84"/>
      <c r="ED531" s="84"/>
      <c r="EE531" s="84"/>
      <c r="EF531" s="84"/>
      <c r="EG531" s="84"/>
      <c r="EH531" s="84"/>
      <c r="EI531" s="84"/>
      <c r="EJ531" s="84"/>
      <c r="EK531" s="84"/>
      <c r="EL531" s="84"/>
      <c r="EM531" s="84"/>
      <c r="EN531" s="84"/>
      <c r="EO531" s="84"/>
      <c r="EP531" s="84"/>
      <c r="EQ531" s="84"/>
      <c r="ER531" s="84"/>
      <c r="ES531" s="84"/>
      <c r="ET531" s="84"/>
      <c r="EU531" s="84"/>
      <c r="EV531" s="84"/>
      <c r="EW531" s="84"/>
      <c r="EX531" s="84"/>
      <c r="EY531" s="84"/>
      <c r="EZ531" s="84"/>
      <c r="FA531" s="84"/>
      <c r="FB531" s="84"/>
      <c r="FC531" s="84"/>
      <c r="FD531" s="84"/>
      <c r="FE531" s="84"/>
      <c r="FF531" s="84"/>
      <c r="FG531" s="84"/>
      <c r="FH531" s="84"/>
      <c r="FI531" s="84"/>
      <c r="FJ531" s="84"/>
      <c r="FK531" s="84"/>
      <c r="FL531" s="84"/>
      <c r="FM531" s="84"/>
      <c r="FN531" s="84"/>
      <c r="FO531" s="84"/>
      <c r="FP531" s="84"/>
      <c r="FQ531" s="84"/>
      <c r="FR531" s="84"/>
      <c r="FS531" s="84"/>
      <c r="FT531" s="84"/>
      <c r="FU531" s="84"/>
      <c r="FV531" s="84"/>
      <c r="FW531" s="84"/>
    </row>
    <row r="532" spans="1:179" s="7" customFormat="1" ht="30" customHeight="1">
      <c r="A532" s="108">
        <f t="shared" si="109"/>
        <v>480</v>
      </c>
      <c r="B532" s="143"/>
      <c r="C532" s="143"/>
      <c r="D532" s="104"/>
      <c r="E532" s="105"/>
      <c r="F532" s="105"/>
      <c r="G532" s="108" t="s">
        <v>2583</v>
      </c>
      <c r="H532" s="153" t="s">
        <v>2584</v>
      </c>
      <c r="I532" s="106">
        <v>150</v>
      </c>
      <c r="J532" s="155">
        <f>0.2*I532</f>
        <v>30</v>
      </c>
      <c r="K532" s="155">
        <f>J532+I532</f>
        <v>180</v>
      </c>
      <c r="L532" s="129"/>
      <c r="M532" s="129"/>
      <c r="N532" s="130">
        <f>180/1.2</f>
        <v>150</v>
      </c>
      <c r="O532" s="131">
        <f t="shared" si="107"/>
        <v>30</v>
      </c>
      <c r="P532" s="132">
        <f t="shared" si="108"/>
        <v>180</v>
      </c>
      <c r="Q532" s="84"/>
      <c r="R532" s="84"/>
      <c r="S532" s="84"/>
      <c r="T532" s="84"/>
      <c r="U532" s="84"/>
      <c r="V532" s="84"/>
      <c r="W532" s="84"/>
      <c r="X532" s="84"/>
      <c r="Y532" s="84"/>
      <c r="Z532" s="84"/>
      <c r="AA532" s="84"/>
      <c r="AB532" s="84"/>
      <c r="AC532" s="84"/>
      <c r="AD532" s="84"/>
      <c r="AE532" s="84"/>
      <c r="AF532" s="84"/>
      <c r="AG532" s="84"/>
      <c r="AH532" s="84"/>
      <c r="AI532" s="84"/>
      <c r="AJ532" s="84"/>
      <c r="AK532" s="84"/>
      <c r="AL532" s="84"/>
      <c r="AM532" s="84"/>
      <c r="AN532" s="84"/>
      <c r="AO532" s="84"/>
      <c r="AP532" s="84"/>
      <c r="AQ532" s="84"/>
      <c r="AR532" s="84"/>
      <c r="AS532" s="84"/>
      <c r="AT532" s="84"/>
      <c r="AU532" s="84"/>
      <c r="AV532" s="84"/>
      <c r="AW532" s="84"/>
      <c r="AX532" s="84"/>
      <c r="AY532" s="84"/>
      <c r="AZ532" s="84"/>
      <c r="BA532" s="84"/>
      <c r="BB532" s="84"/>
      <c r="BC532" s="84"/>
      <c r="BD532" s="84"/>
      <c r="BE532" s="84"/>
      <c r="BF532" s="84"/>
      <c r="BG532" s="84"/>
      <c r="BH532" s="84"/>
      <c r="BI532" s="84"/>
      <c r="BJ532" s="84"/>
      <c r="BK532" s="84"/>
      <c r="BL532" s="84"/>
      <c r="BM532" s="84"/>
      <c r="BN532" s="84"/>
      <c r="BO532" s="84"/>
      <c r="BP532" s="84"/>
      <c r="BQ532" s="84"/>
      <c r="BR532" s="84"/>
      <c r="BS532" s="84"/>
      <c r="BT532" s="84"/>
      <c r="BU532" s="84"/>
      <c r="BV532" s="84"/>
      <c r="BW532" s="84"/>
      <c r="BX532" s="84"/>
      <c r="BY532" s="84"/>
      <c r="BZ532" s="84"/>
      <c r="CA532" s="84"/>
      <c r="CB532" s="84"/>
      <c r="CC532" s="84"/>
      <c r="CD532" s="84"/>
      <c r="CE532" s="84"/>
      <c r="CF532" s="84"/>
      <c r="CG532" s="84"/>
      <c r="CH532" s="84"/>
      <c r="CI532" s="84"/>
      <c r="CJ532" s="84"/>
      <c r="CK532" s="84"/>
      <c r="CL532" s="84"/>
      <c r="CM532" s="84"/>
      <c r="CN532" s="84"/>
      <c r="CO532" s="84"/>
      <c r="CP532" s="84"/>
      <c r="CQ532" s="84"/>
      <c r="CR532" s="84"/>
      <c r="CS532" s="84"/>
      <c r="CT532" s="84"/>
      <c r="CU532" s="84"/>
      <c r="CV532" s="84"/>
      <c r="CW532" s="84"/>
      <c r="CX532" s="84"/>
      <c r="CY532" s="84"/>
      <c r="CZ532" s="84"/>
      <c r="DA532" s="84"/>
      <c r="DB532" s="84"/>
      <c r="DC532" s="84"/>
      <c r="DD532" s="84"/>
      <c r="DE532" s="84"/>
      <c r="DF532" s="84"/>
      <c r="DG532" s="84"/>
      <c r="DH532" s="84"/>
      <c r="DI532" s="84"/>
      <c r="DJ532" s="84"/>
      <c r="DK532" s="84"/>
      <c r="DL532" s="84"/>
      <c r="DM532" s="84"/>
      <c r="DN532" s="84"/>
      <c r="DO532" s="84"/>
      <c r="DP532" s="84"/>
      <c r="DQ532" s="84"/>
      <c r="DR532" s="84"/>
      <c r="DS532" s="84"/>
      <c r="DT532" s="84"/>
      <c r="DU532" s="84"/>
      <c r="DV532" s="84"/>
      <c r="DW532" s="84"/>
      <c r="DX532" s="84"/>
      <c r="DY532" s="84"/>
      <c r="DZ532" s="84"/>
      <c r="EA532" s="84"/>
      <c r="EB532" s="84"/>
      <c r="EC532" s="84"/>
      <c r="ED532" s="84"/>
      <c r="EE532" s="84"/>
      <c r="EF532" s="84"/>
      <c r="EG532" s="84"/>
      <c r="EH532" s="84"/>
      <c r="EI532" s="84"/>
      <c r="EJ532" s="84"/>
      <c r="EK532" s="84"/>
      <c r="EL532" s="84"/>
      <c r="EM532" s="84"/>
      <c r="EN532" s="84"/>
      <c r="EO532" s="84"/>
      <c r="EP532" s="84"/>
      <c r="EQ532" s="84"/>
      <c r="ER532" s="84"/>
      <c r="ES532" s="84"/>
      <c r="ET532" s="84"/>
      <c r="EU532" s="84"/>
      <c r="EV532" s="84"/>
      <c r="EW532" s="84"/>
      <c r="EX532" s="84"/>
      <c r="EY532" s="84"/>
      <c r="EZ532" s="84"/>
      <c r="FA532" s="84"/>
      <c r="FB532" s="84"/>
      <c r="FC532" s="84"/>
      <c r="FD532" s="84"/>
      <c r="FE532" s="84"/>
      <c r="FF532" s="84"/>
      <c r="FG532" s="84"/>
      <c r="FH532" s="84"/>
      <c r="FI532" s="84"/>
      <c r="FJ532" s="84"/>
      <c r="FK532" s="84"/>
      <c r="FL532" s="84"/>
      <c r="FM532" s="84"/>
      <c r="FN532" s="84"/>
      <c r="FO532" s="84"/>
      <c r="FP532" s="84"/>
      <c r="FQ532" s="84"/>
      <c r="FR532" s="84"/>
      <c r="FS532" s="84"/>
      <c r="FT532" s="84"/>
      <c r="FU532" s="84"/>
      <c r="FV532" s="84"/>
      <c r="FW532" s="84"/>
    </row>
    <row r="533" spans="1:179" s="7" customFormat="1" ht="28.5" customHeight="1">
      <c r="A533" s="108">
        <f t="shared" si="109"/>
        <v>481</v>
      </c>
      <c r="B533" s="143"/>
      <c r="C533" s="143"/>
      <c r="D533" s="104"/>
      <c r="E533" s="105"/>
      <c r="F533" s="105"/>
      <c r="G533" s="108" t="s">
        <v>2587</v>
      </c>
      <c r="H533" s="215" t="s">
        <v>2588</v>
      </c>
      <c r="I533" s="105">
        <v>250</v>
      </c>
      <c r="J533" s="155">
        <f>I533*0.2</f>
        <v>50</v>
      </c>
      <c r="K533" s="156">
        <f>J533+I533</f>
        <v>300</v>
      </c>
      <c r="L533" s="129"/>
      <c r="M533" s="129"/>
      <c r="N533" s="130">
        <f>300/1.2</f>
        <v>250</v>
      </c>
      <c r="O533" s="131">
        <f t="shared" si="107"/>
        <v>50</v>
      </c>
      <c r="P533" s="132">
        <f t="shared" si="108"/>
        <v>300</v>
      </c>
      <c r="Q533" s="84"/>
      <c r="R533" s="84"/>
      <c r="S533" s="84"/>
      <c r="T533" s="84"/>
      <c r="U533" s="84"/>
      <c r="V533" s="84"/>
      <c r="W533" s="84"/>
      <c r="X533" s="84"/>
      <c r="Y533" s="84"/>
      <c r="Z533" s="84"/>
      <c r="AA533" s="84"/>
      <c r="AB533" s="84"/>
      <c r="AC533" s="84"/>
      <c r="AD533" s="84"/>
      <c r="AE533" s="84"/>
      <c r="AF533" s="84"/>
      <c r="AG533" s="84"/>
      <c r="AH533" s="84"/>
      <c r="AI533" s="84"/>
      <c r="AJ533" s="84"/>
      <c r="AK533" s="84"/>
      <c r="AL533" s="84"/>
      <c r="AM533" s="84"/>
      <c r="AN533" s="84"/>
      <c r="AO533" s="84"/>
      <c r="AP533" s="84"/>
      <c r="AQ533" s="84"/>
      <c r="AR533" s="84"/>
      <c r="AS533" s="84"/>
      <c r="AT533" s="84"/>
      <c r="AU533" s="84"/>
      <c r="AV533" s="84"/>
      <c r="AW533" s="84"/>
      <c r="AX533" s="84"/>
      <c r="AY533" s="84"/>
      <c r="AZ533" s="84"/>
      <c r="BA533" s="84"/>
      <c r="BB533" s="84"/>
      <c r="BC533" s="84"/>
      <c r="BD533" s="84"/>
      <c r="BE533" s="84"/>
      <c r="BF533" s="84"/>
      <c r="BG533" s="84"/>
      <c r="BH533" s="84"/>
      <c r="BI533" s="84"/>
      <c r="BJ533" s="84"/>
      <c r="BK533" s="84"/>
      <c r="BL533" s="84"/>
      <c r="BM533" s="84"/>
      <c r="BN533" s="84"/>
      <c r="BO533" s="84"/>
      <c r="BP533" s="84"/>
      <c r="BQ533" s="84"/>
      <c r="BR533" s="84"/>
      <c r="BS533" s="84"/>
      <c r="BT533" s="84"/>
      <c r="BU533" s="84"/>
      <c r="BV533" s="84"/>
      <c r="BW533" s="84"/>
      <c r="BX533" s="84"/>
      <c r="BY533" s="84"/>
      <c r="BZ533" s="84"/>
      <c r="CA533" s="84"/>
      <c r="CB533" s="84"/>
      <c r="CC533" s="84"/>
      <c r="CD533" s="84"/>
      <c r="CE533" s="84"/>
      <c r="CF533" s="84"/>
      <c r="CG533" s="84"/>
      <c r="CH533" s="84"/>
      <c r="CI533" s="84"/>
      <c r="CJ533" s="84"/>
      <c r="CK533" s="84"/>
      <c r="CL533" s="84"/>
      <c r="CM533" s="84"/>
      <c r="CN533" s="84"/>
      <c r="CO533" s="84"/>
      <c r="CP533" s="84"/>
      <c r="CQ533" s="84"/>
      <c r="CR533" s="84"/>
      <c r="CS533" s="84"/>
      <c r="CT533" s="84"/>
      <c r="CU533" s="84"/>
      <c r="CV533" s="84"/>
      <c r="CW533" s="84"/>
      <c r="CX533" s="84"/>
      <c r="CY533" s="84"/>
      <c r="CZ533" s="84"/>
      <c r="DA533" s="84"/>
      <c r="DB533" s="84"/>
      <c r="DC533" s="84"/>
      <c r="DD533" s="84"/>
      <c r="DE533" s="84"/>
      <c r="DF533" s="84"/>
      <c r="DG533" s="84"/>
      <c r="DH533" s="84"/>
      <c r="DI533" s="84"/>
      <c r="DJ533" s="84"/>
      <c r="DK533" s="84"/>
      <c r="DL533" s="84"/>
      <c r="DM533" s="84"/>
      <c r="DN533" s="84"/>
      <c r="DO533" s="84"/>
      <c r="DP533" s="84"/>
      <c r="DQ533" s="84"/>
      <c r="DR533" s="84"/>
      <c r="DS533" s="84"/>
      <c r="DT533" s="84"/>
      <c r="DU533" s="84"/>
      <c r="DV533" s="84"/>
      <c r="DW533" s="84"/>
      <c r="DX533" s="84"/>
      <c r="DY533" s="84"/>
      <c r="DZ533" s="84"/>
      <c r="EA533" s="84"/>
      <c r="EB533" s="84"/>
      <c r="EC533" s="84"/>
      <c r="ED533" s="84"/>
      <c r="EE533" s="84"/>
      <c r="EF533" s="84"/>
      <c r="EG533" s="84"/>
      <c r="EH533" s="84"/>
      <c r="EI533" s="84"/>
      <c r="EJ533" s="84"/>
      <c r="EK533" s="84"/>
      <c r="EL533" s="84"/>
      <c r="EM533" s="84"/>
      <c r="EN533" s="84"/>
      <c r="EO533" s="84"/>
      <c r="EP533" s="84"/>
      <c r="EQ533" s="84"/>
      <c r="ER533" s="84"/>
      <c r="ES533" s="84"/>
      <c r="ET533" s="84"/>
      <c r="EU533" s="84"/>
      <c r="EV533" s="84"/>
      <c r="EW533" s="84"/>
      <c r="EX533" s="84"/>
      <c r="EY533" s="84"/>
      <c r="EZ533" s="84"/>
      <c r="FA533" s="84"/>
      <c r="FB533" s="84"/>
      <c r="FC533" s="84"/>
      <c r="FD533" s="84"/>
      <c r="FE533" s="84"/>
      <c r="FF533" s="84"/>
      <c r="FG533" s="84"/>
      <c r="FH533" s="84"/>
      <c r="FI533" s="84"/>
      <c r="FJ533" s="84"/>
      <c r="FK533" s="84"/>
      <c r="FL533" s="84"/>
      <c r="FM533" s="84"/>
      <c r="FN533" s="84"/>
      <c r="FO533" s="84"/>
      <c r="FP533" s="84"/>
      <c r="FQ533" s="84"/>
      <c r="FR533" s="84"/>
      <c r="FS533" s="84"/>
      <c r="FT533" s="84"/>
      <c r="FU533" s="84"/>
      <c r="FV533" s="84"/>
      <c r="FW533" s="84"/>
    </row>
    <row r="534" spans="1:179" s="7" customFormat="1" ht="20.25" customHeight="1">
      <c r="A534" s="108">
        <f t="shared" si="109"/>
        <v>482</v>
      </c>
      <c r="B534" s="143"/>
      <c r="C534" s="143"/>
      <c r="D534" s="104"/>
      <c r="E534" s="105"/>
      <c r="F534" s="105"/>
      <c r="G534" s="108" t="s">
        <v>2592</v>
      </c>
      <c r="H534" s="110" t="s">
        <v>2593</v>
      </c>
      <c r="I534" s="105">
        <v>583.33000000000004</v>
      </c>
      <c r="J534" s="155">
        <f>I534*0.2</f>
        <v>116.666</v>
      </c>
      <c r="K534" s="156">
        <f>J534+I534</f>
        <v>699.99599999999998</v>
      </c>
      <c r="L534" s="129"/>
      <c r="M534" s="129"/>
      <c r="N534" s="130">
        <f>700/1.2</f>
        <v>583.33333333333303</v>
      </c>
      <c r="O534" s="131">
        <f t="shared" si="107"/>
        <v>116.666666666667</v>
      </c>
      <c r="P534" s="132">
        <f t="shared" si="108"/>
        <v>700</v>
      </c>
      <c r="Q534" s="84"/>
      <c r="R534" s="84"/>
      <c r="S534" s="84"/>
      <c r="T534" s="84"/>
      <c r="U534" s="84"/>
      <c r="V534" s="84"/>
      <c r="W534" s="84"/>
      <c r="X534" s="84"/>
      <c r="Y534" s="84"/>
      <c r="Z534" s="84"/>
      <c r="AA534" s="84"/>
      <c r="AB534" s="84"/>
      <c r="AC534" s="84"/>
      <c r="AD534" s="84"/>
      <c r="AE534" s="84"/>
      <c r="AF534" s="84"/>
      <c r="AG534" s="84"/>
      <c r="AH534" s="84"/>
      <c r="AI534" s="84"/>
      <c r="AJ534" s="84"/>
      <c r="AK534" s="84"/>
      <c r="AL534" s="84"/>
      <c r="AM534" s="84"/>
      <c r="AN534" s="84"/>
      <c r="AO534" s="84"/>
      <c r="AP534" s="84"/>
      <c r="AQ534" s="84"/>
      <c r="AR534" s="84"/>
      <c r="AS534" s="84"/>
      <c r="AT534" s="84"/>
      <c r="AU534" s="84"/>
      <c r="AV534" s="84"/>
      <c r="AW534" s="84"/>
      <c r="AX534" s="84"/>
      <c r="AY534" s="84"/>
      <c r="AZ534" s="84"/>
      <c r="BA534" s="84"/>
      <c r="BB534" s="84"/>
      <c r="BC534" s="84"/>
      <c r="BD534" s="84"/>
      <c r="BE534" s="84"/>
      <c r="BF534" s="84"/>
      <c r="BG534" s="84"/>
      <c r="BH534" s="84"/>
      <c r="BI534" s="84"/>
      <c r="BJ534" s="84"/>
      <c r="BK534" s="84"/>
      <c r="BL534" s="84"/>
      <c r="BM534" s="84"/>
      <c r="BN534" s="84"/>
      <c r="BO534" s="84"/>
      <c r="BP534" s="84"/>
      <c r="BQ534" s="84"/>
      <c r="BR534" s="84"/>
      <c r="BS534" s="84"/>
      <c r="BT534" s="84"/>
      <c r="BU534" s="84"/>
      <c r="BV534" s="84"/>
      <c r="BW534" s="84"/>
      <c r="BX534" s="84"/>
      <c r="BY534" s="84"/>
      <c r="BZ534" s="84"/>
      <c r="CA534" s="84"/>
      <c r="CB534" s="84"/>
      <c r="CC534" s="84"/>
      <c r="CD534" s="84"/>
      <c r="CE534" s="84"/>
      <c r="CF534" s="84"/>
      <c r="CG534" s="84"/>
      <c r="CH534" s="84"/>
      <c r="CI534" s="84"/>
      <c r="CJ534" s="84"/>
      <c r="CK534" s="84"/>
      <c r="CL534" s="84"/>
      <c r="CM534" s="84"/>
      <c r="CN534" s="84"/>
      <c r="CO534" s="84"/>
      <c r="CP534" s="84"/>
      <c r="CQ534" s="84"/>
      <c r="CR534" s="84"/>
      <c r="CS534" s="84"/>
      <c r="CT534" s="84"/>
      <c r="CU534" s="84"/>
      <c r="CV534" s="84"/>
      <c r="CW534" s="84"/>
      <c r="CX534" s="84"/>
      <c r="CY534" s="84"/>
      <c r="CZ534" s="84"/>
      <c r="DA534" s="84"/>
      <c r="DB534" s="84"/>
      <c r="DC534" s="84"/>
      <c r="DD534" s="84"/>
      <c r="DE534" s="84"/>
      <c r="DF534" s="84"/>
      <c r="DG534" s="84"/>
      <c r="DH534" s="84"/>
      <c r="DI534" s="84"/>
      <c r="DJ534" s="84"/>
      <c r="DK534" s="84"/>
      <c r="DL534" s="84"/>
      <c r="DM534" s="84"/>
      <c r="DN534" s="84"/>
      <c r="DO534" s="84"/>
      <c r="DP534" s="84"/>
      <c r="DQ534" s="84"/>
      <c r="DR534" s="84"/>
      <c r="DS534" s="84"/>
      <c r="DT534" s="84"/>
      <c r="DU534" s="84"/>
      <c r="DV534" s="84"/>
      <c r="DW534" s="84"/>
      <c r="DX534" s="84"/>
      <c r="DY534" s="84"/>
      <c r="DZ534" s="84"/>
      <c r="EA534" s="84"/>
      <c r="EB534" s="84"/>
      <c r="EC534" s="84"/>
      <c r="ED534" s="84"/>
      <c r="EE534" s="84"/>
      <c r="EF534" s="84"/>
      <c r="EG534" s="84"/>
      <c r="EH534" s="84"/>
      <c r="EI534" s="84"/>
      <c r="EJ534" s="84"/>
      <c r="EK534" s="84"/>
      <c r="EL534" s="84"/>
      <c r="EM534" s="84"/>
      <c r="EN534" s="84"/>
      <c r="EO534" s="84"/>
      <c r="EP534" s="84"/>
      <c r="EQ534" s="84"/>
      <c r="ER534" s="84"/>
      <c r="ES534" s="84"/>
      <c r="ET534" s="84"/>
      <c r="EU534" s="84"/>
      <c r="EV534" s="84"/>
      <c r="EW534" s="84"/>
      <c r="EX534" s="84"/>
      <c r="EY534" s="84"/>
      <c r="EZ534" s="84"/>
      <c r="FA534" s="84"/>
      <c r="FB534" s="84"/>
      <c r="FC534" s="84"/>
      <c r="FD534" s="84"/>
      <c r="FE534" s="84"/>
      <c r="FF534" s="84"/>
      <c r="FG534" s="84"/>
      <c r="FH534" s="84"/>
      <c r="FI534" s="84"/>
      <c r="FJ534" s="84"/>
      <c r="FK534" s="84"/>
      <c r="FL534" s="84"/>
      <c r="FM534" s="84"/>
      <c r="FN534" s="84"/>
      <c r="FO534" s="84"/>
      <c r="FP534" s="84"/>
      <c r="FQ534" s="84"/>
      <c r="FR534" s="84"/>
      <c r="FS534" s="84"/>
      <c r="FT534" s="84"/>
      <c r="FU534" s="84"/>
      <c r="FV534" s="84"/>
      <c r="FW534" s="84"/>
    </row>
    <row r="535" spans="1:179" s="7" customFormat="1" ht="30">
      <c r="A535" s="108">
        <f t="shared" si="109"/>
        <v>483</v>
      </c>
      <c r="B535" s="235"/>
      <c r="C535" s="235"/>
      <c r="D535" s="229"/>
      <c r="E535" s="230"/>
      <c r="F535" s="230"/>
      <c r="G535" s="6"/>
      <c r="H535" s="5" t="s">
        <v>2615</v>
      </c>
      <c r="I535" s="231"/>
      <c r="J535" s="231"/>
      <c r="K535" s="231"/>
      <c r="L535" s="231"/>
      <c r="M535" s="231"/>
      <c r="N535" s="232">
        <v>33.33</v>
      </c>
      <c r="O535" s="233">
        <f t="shared" si="107"/>
        <v>6.6660000000000004</v>
      </c>
      <c r="P535" s="234">
        <f t="shared" si="108"/>
        <v>39.996000000000002</v>
      </c>
      <c r="Q535" s="84"/>
      <c r="R535" s="84"/>
      <c r="S535" s="84"/>
      <c r="T535" s="84"/>
      <c r="U535" s="84"/>
      <c r="V535" s="84"/>
      <c r="W535" s="84"/>
      <c r="X535" s="84"/>
      <c r="Y535" s="84"/>
      <c r="Z535" s="84"/>
      <c r="AA535" s="84"/>
      <c r="AB535" s="84"/>
      <c r="AC535" s="84"/>
      <c r="AD535" s="84"/>
      <c r="AE535" s="84"/>
      <c r="AF535" s="84"/>
      <c r="AG535" s="84"/>
      <c r="AH535" s="84"/>
      <c r="AI535" s="84"/>
      <c r="AJ535" s="84"/>
      <c r="AK535" s="84"/>
      <c r="AL535" s="84"/>
      <c r="AM535" s="84"/>
      <c r="AN535" s="84"/>
      <c r="AO535" s="84"/>
      <c r="AP535" s="84"/>
      <c r="AQ535" s="84"/>
      <c r="AR535" s="84"/>
      <c r="AS535" s="84"/>
      <c r="AT535" s="84"/>
      <c r="AU535" s="84"/>
      <c r="AV535" s="84"/>
      <c r="AW535" s="84"/>
      <c r="AX535" s="84"/>
      <c r="AY535" s="84"/>
      <c r="AZ535" s="84"/>
      <c r="BA535" s="84"/>
      <c r="BB535" s="84"/>
      <c r="BC535" s="84"/>
      <c r="BD535" s="84"/>
      <c r="BE535" s="84"/>
      <c r="BF535" s="84"/>
      <c r="BG535" s="84"/>
      <c r="BH535" s="84"/>
      <c r="BI535" s="84"/>
      <c r="BJ535" s="84"/>
      <c r="BK535" s="84"/>
      <c r="BL535" s="84"/>
      <c r="BM535" s="84"/>
      <c r="BN535" s="84"/>
      <c r="BO535" s="84"/>
      <c r="BP535" s="84"/>
      <c r="BQ535" s="84"/>
      <c r="BR535" s="84"/>
      <c r="BS535" s="84"/>
      <c r="BT535" s="84"/>
      <c r="BU535" s="84"/>
      <c r="BV535" s="84"/>
      <c r="BW535" s="84"/>
      <c r="BX535" s="84"/>
      <c r="BY535" s="84"/>
      <c r="BZ535" s="84"/>
      <c r="CA535" s="84"/>
      <c r="CB535" s="84"/>
      <c r="CC535" s="84"/>
      <c r="CD535" s="84"/>
      <c r="CE535" s="84"/>
      <c r="CF535" s="84"/>
      <c r="CG535" s="84"/>
      <c r="CH535" s="84"/>
      <c r="CI535" s="84"/>
      <c r="CJ535" s="84"/>
      <c r="CK535" s="84"/>
      <c r="CL535" s="84"/>
      <c r="CM535" s="84"/>
      <c r="CN535" s="84"/>
      <c r="CO535" s="84"/>
      <c r="CP535" s="84"/>
      <c r="CQ535" s="84"/>
      <c r="CR535" s="84"/>
      <c r="CS535" s="84"/>
      <c r="CT535" s="84"/>
      <c r="CU535" s="84"/>
      <c r="CV535" s="84"/>
      <c r="CW535" s="84"/>
      <c r="CX535" s="84"/>
      <c r="CY535" s="84"/>
      <c r="CZ535" s="84"/>
      <c r="DA535" s="84"/>
      <c r="DB535" s="84"/>
      <c r="DC535" s="84"/>
      <c r="DD535" s="84"/>
      <c r="DE535" s="84"/>
      <c r="DF535" s="84"/>
      <c r="DG535" s="84"/>
      <c r="DH535" s="84"/>
      <c r="DI535" s="84"/>
      <c r="DJ535" s="84"/>
      <c r="DK535" s="84"/>
      <c r="DL535" s="84"/>
      <c r="DM535" s="84"/>
      <c r="DN535" s="84"/>
      <c r="DO535" s="84"/>
      <c r="DP535" s="84"/>
      <c r="DQ535" s="84"/>
      <c r="DR535" s="84"/>
      <c r="DS535" s="84"/>
      <c r="DT535" s="84"/>
      <c r="DU535" s="84"/>
      <c r="DV535" s="84"/>
      <c r="DW535" s="84"/>
      <c r="DX535" s="84"/>
      <c r="DY535" s="84"/>
      <c r="DZ535" s="84"/>
      <c r="EA535" s="84"/>
      <c r="EB535" s="84"/>
      <c r="EC535" s="84"/>
      <c r="ED535" s="84"/>
      <c r="EE535" s="84"/>
      <c r="EF535" s="84"/>
      <c r="EG535" s="84"/>
      <c r="EH535" s="84"/>
      <c r="EI535" s="84"/>
      <c r="EJ535" s="84"/>
      <c r="EK535" s="84"/>
      <c r="EL535" s="84"/>
      <c r="EM535" s="84"/>
      <c r="EN535" s="84"/>
      <c r="EO535" s="84"/>
      <c r="EP535" s="84"/>
      <c r="EQ535" s="84"/>
      <c r="ER535" s="84"/>
      <c r="ES535" s="84"/>
      <c r="ET535" s="84"/>
      <c r="EU535" s="84"/>
      <c r="EV535" s="84"/>
      <c r="EW535" s="84"/>
      <c r="EX535" s="84"/>
      <c r="EY535" s="84"/>
      <c r="EZ535" s="84"/>
      <c r="FA535" s="84"/>
      <c r="FB535" s="84"/>
      <c r="FC535" s="84"/>
      <c r="FD535" s="84"/>
      <c r="FE535" s="84"/>
      <c r="FF535" s="84"/>
      <c r="FG535" s="84"/>
      <c r="FH535" s="84"/>
      <c r="FI535" s="84"/>
      <c r="FJ535" s="84"/>
      <c r="FK535" s="84"/>
      <c r="FL535" s="84"/>
      <c r="FM535" s="84"/>
      <c r="FN535" s="84"/>
      <c r="FO535" s="84"/>
      <c r="FP535" s="84"/>
      <c r="FQ535" s="84"/>
      <c r="FR535" s="84"/>
      <c r="FS535" s="84"/>
      <c r="FT535" s="84"/>
      <c r="FU535" s="84"/>
      <c r="FV535" s="84"/>
      <c r="FW535" s="84"/>
    </row>
    <row r="536" spans="1:179" ht="17.45" customHeight="1">
      <c r="A536" s="112"/>
      <c r="B536" s="140" t="s">
        <v>2581</v>
      </c>
      <c r="C536" s="143" t="s">
        <v>2582</v>
      </c>
      <c r="D536" s="166">
        <v>508.48</v>
      </c>
      <c r="E536" s="144">
        <v>91.53</v>
      </c>
      <c r="F536" s="166">
        <v>600</v>
      </c>
      <c r="G536" s="108"/>
      <c r="H536" s="216" t="s">
        <v>2627</v>
      </c>
      <c r="I536" s="223"/>
      <c r="J536" s="223"/>
      <c r="K536" s="223"/>
      <c r="L536" s="129"/>
      <c r="M536" s="129"/>
      <c r="N536" s="130"/>
      <c r="O536" s="131"/>
      <c r="P536" s="132"/>
      <c r="Q536" s="84"/>
      <c r="R536" s="84"/>
      <c r="S536" s="84"/>
      <c r="T536" s="84"/>
      <c r="U536" s="84"/>
      <c r="V536" s="84"/>
      <c r="W536" s="84"/>
      <c r="X536" s="84"/>
      <c r="Y536" s="84"/>
      <c r="Z536" s="84"/>
      <c r="AA536" s="84"/>
      <c r="AB536" s="84"/>
      <c r="AC536" s="84"/>
      <c r="AD536" s="84"/>
      <c r="AE536" s="84"/>
      <c r="AF536" s="84"/>
      <c r="AG536" s="84"/>
      <c r="AH536" s="84"/>
      <c r="AI536" s="84"/>
      <c r="AJ536" s="84"/>
      <c r="AK536" s="84"/>
      <c r="AL536" s="84"/>
      <c r="AM536" s="84"/>
      <c r="AN536" s="84"/>
      <c r="AO536" s="84"/>
      <c r="AP536" s="84"/>
      <c r="AQ536" s="84"/>
      <c r="AR536" s="84"/>
      <c r="AS536" s="84"/>
      <c r="AT536" s="84"/>
      <c r="AU536" s="84"/>
      <c r="AV536" s="84"/>
      <c r="AW536" s="84"/>
      <c r="AX536" s="84"/>
      <c r="AY536" s="84"/>
      <c r="AZ536" s="84"/>
      <c r="BA536" s="84"/>
      <c r="BB536" s="84"/>
      <c r="BC536" s="84"/>
      <c r="BD536" s="84"/>
      <c r="BE536" s="84"/>
      <c r="BF536" s="84"/>
      <c r="BG536" s="84"/>
      <c r="BH536" s="84"/>
      <c r="BI536" s="84"/>
      <c r="BJ536" s="84"/>
      <c r="BK536" s="84"/>
      <c r="BL536" s="84"/>
      <c r="BM536" s="84"/>
      <c r="BN536" s="84"/>
      <c r="BO536" s="84"/>
      <c r="BP536" s="84"/>
      <c r="BQ536" s="84"/>
      <c r="BR536" s="84"/>
      <c r="BS536" s="84"/>
      <c r="BT536" s="84"/>
      <c r="BU536" s="84"/>
      <c r="BV536" s="84"/>
      <c r="BW536" s="84"/>
      <c r="BX536" s="84"/>
      <c r="BY536" s="84"/>
      <c r="BZ536" s="84"/>
      <c r="CA536" s="84"/>
      <c r="CB536" s="84"/>
      <c r="CC536" s="84"/>
      <c r="CD536" s="84"/>
      <c r="CE536" s="84"/>
      <c r="CF536" s="84"/>
      <c r="CG536" s="84"/>
      <c r="CH536" s="84"/>
      <c r="CI536" s="84"/>
      <c r="CJ536" s="84"/>
      <c r="CK536" s="84"/>
      <c r="CL536" s="84"/>
      <c r="CM536" s="84"/>
      <c r="CN536" s="84"/>
      <c r="CO536" s="84"/>
      <c r="CP536" s="84"/>
      <c r="CQ536" s="84"/>
      <c r="CR536" s="84"/>
      <c r="CS536" s="84"/>
      <c r="CT536" s="84"/>
      <c r="CU536" s="84"/>
      <c r="CV536" s="84"/>
      <c r="CW536" s="84"/>
      <c r="CX536" s="84"/>
      <c r="CY536" s="84"/>
      <c r="CZ536" s="84"/>
      <c r="DA536" s="84"/>
      <c r="DB536" s="84"/>
      <c r="DC536" s="84"/>
      <c r="DD536" s="84"/>
      <c r="DE536" s="84"/>
      <c r="DF536" s="84"/>
      <c r="DG536" s="84"/>
      <c r="DH536" s="84"/>
      <c r="DI536" s="84"/>
      <c r="DJ536" s="84"/>
      <c r="DK536" s="84"/>
      <c r="DL536" s="84"/>
      <c r="DM536" s="84"/>
      <c r="DN536" s="84"/>
      <c r="DO536" s="84"/>
      <c r="DP536" s="84"/>
      <c r="DQ536" s="84"/>
      <c r="DR536" s="84"/>
      <c r="DS536" s="84"/>
      <c r="DT536" s="84"/>
      <c r="DU536" s="84"/>
      <c r="DV536" s="84"/>
      <c r="DW536" s="84"/>
      <c r="DX536" s="84"/>
      <c r="DY536" s="84"/>
      <c r="DZ536" s="84"/>
      <c r="EA536" s="84"/>
      <c r="EB536" s="84"/>
      <c r="EC536" s="84"/>
      <c r="ED536" s="84"/>
      <c r="EE536" s="84"/>
      <c r="EF536" s="84"/>
      <c r="EG536" s="84"/>
      <c r="EH536" s="84"/>
      <c r="EI536" s="84"/>
      <c r="EJ536" s="84"/>
      <c r="EK536" s="84"/>
      <c r="EL536" s="84"/>
      <c r="EM536" s="84"/>
      <c r="EN536" s="84"/>
      <c r="EO536" s="84"/>
      <c r="EP536" s="84"/>
      <c r="EQ536" s="84"/>
      <c r="ER536" s="84"/>
      <c r="ES536" s="84"/>
      <c r="ET536" s="84"/>
      <c r="EU536" s="84"/>
      <c r="EV536" s="84"/>
      <c r="EW536" s="84"/>
      <c r="EX536" s="84"/>
      <c r="EY536" s="84"/>
      <c r="EZ536" s="84"/>
      <c r="FA536" s="84"/>
      <c r="FB536" s="84"/>
      <c r="FC536" s="84"/>
      <c r="FD536" s="84"/>
      <c r="FE536" s="84"/>
      <c r="FF536" s="84"/>
      <c r="FG536" s="84"/>
      <c r="FH536" s="84"/>
      <c r="FI536" s="84"/>
      <c r="FJ536" s="84"/>
      <c r="FK536" s="84"/>
      <c r="FL536" s="84"/>
      <c r="FM536" s="84"/>
      <c r="FN536" s="84"/>
      <c r="FO536" s="84"/>
      <c r="FP536" s="84"/>
      <c r="FQ536" s="84"/>
      <c r="FR536" s="84"/>
      <c r="FS536" s="84"/>
      <c r="FT536" s="84"/>
      <c r="FU536" s="84"/>
      <c r="FV536" s="84"/>
      <c r="FW536" s="84"/>
    </row>
    <row r="537" spans="1:179" ht="17.25" customHeight="1">
      <c r="A537" s="112"/>
      <c r="B537" s="140" t="s">
        <v>2585</v>
      </c>
      <c r="C537" s="143" t="s">
        <v>2586</v>
      </c>
      <c r="D537" s="166">
        <v>381.36</v>
      </c>
      <c r="E537" s="144">
        <v>68.64</v>
      </c>
      <c r="F537" s="166">
        <v>450</v>
      </c>
      <c r="G537" s="108"/>
      <c r="H537" s="216" t="s">
        <v>2628</v>
      </c>
      <c r="I537" s="223"/>
      <c r="J537" s="223"/>
      <c r="K537" s="223"/>
      <c r="L537" s="129"/>
      <c r="M537" s="129"/>
      <c r="N537" s="130"/>
      <c r="O537" s="131"/>
      <c r="P537" s="132"/>
      <c r="Q537" s="84"/>
      <c r="R537" s="84"/>
      <c r="S537" s="84"/>
      <c r="T537" s="84"/>
      <c r="U537" s="84"/>
      <c r="V537" s="84"/>
      <c r="W537" s="84"/>
      <c r="X537" s="84"/>
      <c r="Y537" s="84"/>
      <c r="Z537" s="84"/>
      <c r="AA537" s="84"/>
      <c r="AB537" s="84"/>
      <c r="AC537" s="84"/>
      <c r="AD537" s="84"/>
      <c r="AE537" s="84"/>
      <c r="AF537" s="84"/>
      <c r="AG537" s="84"/>
      <c r="AH537" s="84"/>
      <c r="AI537" s="84"/>
      <c r="AJ537" s="84"/>
      <c r="AK537" s="84"/>
      <c r="AL537" s="84"/>
      <c r="AM537" s="84"/>
      <c r="AN537" s="84"/>
      <c r="AO537" s="84"/>
      <c r="AP537" s="84"/>
      <c r="AQ537" s="84"/>
      <c r="AR537" s="84"/>
      <c r="AS537" s="84"/>
      <c r="AT537" s="84"/>
      <c r="AU537" s="84"/>
      <c r="AV537" s="84"/>
      <c r="AW537" s="84"/>
      <c r="AX537" s="84"/>
      <c r="AY537" s="84"/>
      <c r="AZ537" s="84"/>
      <c r="BA537" s="84"/>
      <c r="BB537" s="84"/>
      <c r="BC537" s="84"/>
      <c r="BD537" s="84"/>
      <c r="BE537" s="84"/>
      <c r="BF537" s="84"/>
      <c r="BG537" s="84"/>
      <c r="BH537" s="84"/>
      <c r="BI537" s="84"/>
      <c r="BJ537" s="84"/>
      <c r="BK537" s="84"/>
      <c r="BL537" s="84"/>
      <c r="BM537" s="84"/>
      <c r="BN537" s="84"/>
      <c r="BO537" s="84"/>
      <c r="BP537" s="84"/>
      <c r="BQ537" s="84"/>
      <c r="BR537" s="84"/>
      <c r="BS537" s="84"/>
      <c r="BT537" s="84"/>
      <c r="BU537" s="84"/>
      <c r="BV537" s="84"/>
      <c r="BW537" s="84"/>
      <c r="BX537" s="84"/>
      <c r="BY537" s="84"/>
      <c r="BZ537" s="84"/>
      <c r="CA537" s="84"/>
      <c r="CB537" s="84"/>
      <c r="CC537" s="84"/>
      <c r="CD537" s="84"/>
      <c r="CE537" s="84"/>
      <c r="CF537" s="84"/>
      <c r="CG537" s="84"/>
      <c r="CH537" s="84"/>
      <c r="CI537" s="84"/>
      <c r="CJ537" s="84"/>
      <c r="CK537" s="84"/>
      <c r="CL537" s="84"/>
      <c r="CM537" s="84"/>
      <c r="CN537" s="84"/>
      <c r="CO537" s="84"/>
      <c r="CP537" s="84"/>
      <c r="CQ537" s="84"/>
      <c r="CR537" s="84"/>
      <c r="CS537" s="84"/>
      <c r="CT537" s="84"/>
      <c r="CU537" s="84"/>
      <c r="CV537" s="84"/>
      <c r="CW537" s="84"/>
      <c r="CX537" s="84"/>
      <c r="CY537" s="84"/>
      <c r="CZ537" s="84"/>
      <c r="DA537" s="84"/>
      <c r="DB537" s="84"/>
      <c r="DC537" s="84"/>
      <c r="DD537" s="84"/>
      <c r="DE537" s="84"/>
      <c r="DF537" s="84"/>
      <c r="DG537" s="84"/>
      <c r="DH537" s="84"/>
      <c r="DI537" s="84"/>
      <c r="DJ537" s="84"/>
      <c r="DK537" s="84"/>
      <c r="DL537" s="84"/>
      <c r="DM537" s="84"/>
      <c r="DN537" s="84"/>
      <c r="DO537" s="84"/>
      <c r="DP537" s="84"/>
      <c r="DQ537" s="84"/>
      <c r="DR537" s="84"/>
      <c r="DS537" s="84"/>
      <c r="DT537" s="84"/>
      <c r="DU537" s="84"/>
      <c r="DV537" s="84"/>
      <c r="DW537" s="84"/>
      <c r="DX537" s="84"/>
      <c r="DY537" s="84"/>
      <c r="DZ537" s="84"/>
      <c r="EA537" s="84"/>
      <c r="EB537" s="84"/>
      <c r="EC537" s="84"/>
      <c r="ED537" s="84"/>
      <c r="EE537" s="84"/>
      <c r="EF537" s="84"/>
      <c r="EG537" s="84"/>
      <c r="EH537" s="84"/>
      <c r="EI537" s="84"/>
      <c r="EJ537" s="84"/>
      <c r="EK537" s="84"/>
      <c r="EL537" s="84"/>
      <c r="EM537" s="84"/>
      <c r="EN537" s="84"/>
      <c r="EO537" s="84"/>
      <c r="EP537" s="84"/>
      <c r="EQ537" s="84"/>
      <c r="ER537" s="84"/>
      <c r="ES537" s="84"/>
      <c r="ET537" s="84"/>
      <c r="EU537" s="84"/>
      <c r="EV537" s="84"/>
      <c r="EW537" s="84"/>
      <c r="EX537" s="84"/>
      <c r="EY537" s="84"/>
      <c r="EZ537" s="84"/>
      <c r="FA537" s="84"/>
      <c r="FB537" s="84"/>
      <c r="FC537" s="84"/>
      <c r="FD537" s="84"/>
      <c r="FE537" s="84"/>
      <c r="FF537" s="84"/>
      <c r="FG537" s="84"/>
      <c r="FH537" s="84"/>
      <c r="FI537" s="84"/>
      <c r="FJ537" s="84"/>
      <c r="FK537" s="84"/>
      <c r="FL537" s="84"/>
      <c r="FM537" s="84"/>
      <c r="FN537" s="84"/>
      <c r="FO537" s="84"/>
      <c r="FP537" s="84"/>
      <c r="FQ537" s="84"/>
      <c r="FR537" s="84"/>
      <c r="FS537" s="84"/>
      <c r="FT537" s="84"/>
      <c r="FU537" s="84"/>
      <c r="FV537" s="84"/>
      <c r="FW537" s="84"/>
    </row>
    <row r="538" spans="1:179" ht="17.25" customHeight="1">
      <c r="A538" s="112">
        <v>484</v>
      </c>
      <c r="B538" s="112" t="s">
        <v>2590</v>
      </c>
      <c r="C538" s="143" t="s">
        <v>2591</v>
      </c>
      <c r="D538" s="144">
        <v>1525.42</v>
      </c>
      <c r="E538" s="144">
        <v>274.58</v>
      </c>
      <c r="F538" s="144">
        <v>1800</v>
      </c>
      <c r="G538" s="217" t="s">
        <v>2581</v>
      </c>
      <c r="H538" s="143" t="s">
        <v>2582</v>
      </c>
      <c r="I538" s="224">
        <v>583.33000000000004</v>
      </c>
      <c r="J538" s="155">
        <f>0.2*I538</f>
        <v>116.666</v>
      </c>
      <c r="K538" s="156">
        <f t="shared" ref="K538:K545" si="110">I538+J538</f>
        <v>699.99599999999998</v>
      </c>
      <c r="L538" s="129"/>
      <c r="M538" s="129"/>
      <c r="N538" s="130">
        <f>700/1.2</f>
        <v>583.33333333333303</v>
      </c>
      <c r="O538" s="131">
        <f t="shared" ref="O538:O545" si="111">N538*0.2</f>
        <v>116.666666666667</v>
      </c>
      <c r="P538" s="132">
        <f t="shared" ref="P538:P545" si="112">O538+N538</f>
        <v>700</v>
      </c>
      <c r="Q538" s="84"/>
      <c r="R538" s="84"/>
      <c r="S538" s="84"/>
      <c r="T538" s="84"/>
      <c r="U538" s="84"/>
      <c r="V538" s="84"/>
      <c r="W538" s="84"/>
      <c r="X538" s="84"/>
      <c r="Y538" s="84"/>
      <c r="Z538" s="84"/>
      <c r="AA538" s="84"/>
      <c r="AB538" s="84"/>
      <c r="AC538" s="84"/>
      <c r="AD538" s="84"/>
      <c r="AE538" s="84"/>
      <c r="AF538" s="84"/>
      <c r="AG538" s="84"/>
      <c r="AH538" s="84"/>
      <c r="AI538" s="84"/>
      <c r="AJ538" s="84"/>
      <c r="AK538" s="84"/>
      <c r="AL538" s="84"/>
      <c r="AM538" s="84"/>
      <c r="AN538" s="84"/>
      <c r="AO538" s="84"/>
      <c r="AP538" s="84"/>
      <c r="AQ538" s="84"/>
      <c r="AR538" s="84"/>
      <c r="AS538" s="84"/>
      <c r="AT538" s="84"/>
      <c r="AU538" s="84"/>
      <c r="AV538" s="84"/>
      <c r="AW538" s="84"/>
      <c r="AX538" s="84"/>
      <c r="AY538" s="84"/>
      <c r="AZ538" s="84"/>
      <c r="BA538" s="84"/>
      <c r="BB538" s="84"/>
      <c r="BC538" s="84"/>
      <c r="BD538" s="84"/>
      <c r="BE538" s="84"/>
      <c r="BF538" s="84"/>
      <c r="BG538" s="84"/>
      <c r="BH538" s="84"/>
      <c r="BI538" s="84"/>
      <c r="BJ538" s="84"/>
      <c r="BK538" s="84"/>
      <c r="BL538" s="84"/>
      <c r="BM538" s="84"/>
      <c r="BN538" s="84"/>
      <c r="BO538" s="84"/>
      <c r="BP538" s="84"/>
      <c r="BQ538" s="84"/>
      <c r="BR538" s="84"/>
      <c r="BS538" s="84"/>
      <c r="BT538" s="84"/>
      <c r="BU538" s="84"/>
      <c r="BV538" s="84"/>
      <c r="BW538" s="84"/>
      <c r="BX538" s="84"/>
      <c r="BY538" s="84"/>
      <c r="BZ538" s="84"/>
      <c r="CA538" s="84"/>
      <c r="CB538" s="84"/>
      <c r="CC538" s="84"/>
      <c r="CD538" s="84"/>
      <c r="CE538" s="84"/>
      <c r="CF538" s="84"/>
      <c r="CG538" s="84"/>
      <c r="CH538" s="84"/>
      <c r="CI538" s="84"/>
      <c r="CJ538" s="84"/>
      <c r="CK538" s="84"/>
      <c r="CL538" s="84"/>
      <c r="CM538" s="84"/>
      <c r="CN538" s="84"/>
      <c r="CO538" s="84"/>
      <c r="CP538" s="84"/>
      <c r="CQ538" s="84"/>
      <c r="CR538" s="84"/>
      <c r="CS538" s="84"/>
      <c r="CT538" s="84"/>
      <c r="CU538" s="84"/>
      <c r="CV538" s="84"/>
      <c r="CW538" s="84"/>
      <c r="CX538" s="84"/>
      <c r="CY538" s="84"/>
      <c r="CZ538" s="84"/>
      <c r="DA538" s="84"/>
      <c r="DB538" s="84"/>
      <c r="DC538" s="84"/>
      <c r="DD538" s="84"/>
      <c r="DE538" s="84"/>
      <c r="DF538" s="84"/>
      <c r="DG538" s="84"/>
      <c r="DH538" s="84"/>
      <c r="DI538" s="84"/>
      <c r="DJ538" s="84"/>
      <c r="DK538" s="84"/>
      <c r="DL538" s="84"/>
      <c r="DM538" s="84"/>
      <c r="DN538" s="84"/>
      <c r="DO538" s="84"/>
      <c r="DP538" s="84"/>
      <c r="DQ538" s="84"/>
      <c r="DR538" s="84"/>
      <c r="DS538" s="84"/>
      <c r="DT538" s="84"/>
      <c r="DU538" s="84"/>
      <c r="DV538" s="84"/>
      <c r="DW538" s="84"/>
      <c r="DX538" s="84"/>
      <c r="DY538" s="84"/>
      <c r="DZ538" s="84"/>
      <c r="EA538" s="84"/>
      <c r="EB538" s="84"/>
      <c r="EC538" s="84"/>
      <c r="ED538" s="84"/>
      <c r="EE538" s="84"/>
      <c r="EF538" s="84"/>
      <c r="EG538" s="84"/>
      <c r="EH538" s="84"/>
      <c r="EI538" s="84"/>
      <c r="EJ538" s="84"/>
      <c r="EK538" s="84"/>
      <c r="EL538" s="84"/>
      <c r="EM538" s="84"/>
      <c r="EN538" s="84"/>
      <c r="EO538" s="84"/>
      <c r="EP538" s="84"/>
      <c r="EQ538" s="84"/>
      <c r="ER538" s="84"/>
      <c r="ES538" s="84"/>
      <c r="ET538" s="84"/>
      <c r="EU538" s="84"/>
      <c r="EV538" s="84"/>
      <c r="EW538" s="84"/>
      <c r="EX538" s="84"/>
      <c r="EY538" s="84"/>
      <c r="EZ538" s="84"/>
      <c r="FA538" s="84"/>
      <c r="FB538" s="84"/>
      <c r="FC538" s="84"/>
      <c r="FD538" s="84"/>
      <c r="FE538" s="84"/>
      <c r="FF538" s="84"/>
      <c r="FG538" s="84"/>
      <c r="FH538" s="84"/>
      <c r="FI538" s="84"/>
      <c r="FJ538" s="84"/>
      <c r="FK538" s="84"/>
      <c r="FL538" s="84"/>
      <c r="FM538" s="84"/>
      <c r="FN538" s="84"/>
      <c r="FO538" s="84"/>
      <c r="FP538" s="84"/>
      <c r="FQ538" s="84"/>
      <c r="FR538" s="84"/>
      <c r="FS538" s="84"/>
      <c r="FT538" s="84"/>
      <c r="FU538" s="84"/>
      <c r="FV538" s="84"/>
      <c r="FW538" s="84"/>
    </row>
    <row r="539" spans="1:179" ht="18.75" customHeight="1">
      <c r="A539" s="112">
        <f>A538+1</f>
        <v>485</v>
      </c>
      <c r="B539" s="112" t="s">
        <v>557</v>
      </c>
      <c r="C539" s="143" t="s">
        <v>558</v>
      </c>
      <c r="D539" s="144">
        <v>1186.44</v>
      </c>
      <c r="E539" s="144">
        <v>213.56</v>
      </c>
      <c r="F539" s="144">
        <v>1400</v>
      </c>
      <c r="G539" s="217" t="s">
        <v>2585</v>
      </c>
      <c r="H539" s="143" t="s">
        <v>2586</v>
      </c>
      <c r="I539" s="224">
        <v>416.67</v>
      </c>
      <c r="J539" s="155">
        <f t="shared" ref="J539:J563" si="113">0.2*I539</f>
        <v>83.334000000000003</v>
      </c>
      <c r="K539" s="156">
        <f t="shared" si="110"/>
        <v>500.00400000000002</v>
      </c>
      <c r="L539" s="129"/>
      <c r="M539" s="129"/>
      <c r="N539" s="130">
        <f>500/1.2</f>
        <v>416.66666666666703</v>
      </c>
      <c r="O539" s="131">
        <f t="shared" si="111"/>
        <v>83.3333333333333</v>
      </c>
      <c r="P539" s="132">
        <f t="shared" si="112"/>
        <v>500</v>
      </c>
      <c r="Q539" s="84"/>
      <c r="R539" s="84"/>
      <c r="S539" s="84"/>
      <c r="T539" s="84"/>
      <c r="U539" s="84"/>
      <c r="V539" s="84"/>
      <c r="W539" s="84"/>
      <c r="X539" s="84"/>
      <c r="Y539" s="84"/>
      <c r="Z539" s="84"/>
      <c r="AA539" s="84"/>
      <c r="AB539" s="84"/>
      <c r="AC539" s="84"/>
      <c r="AD539" s="84"/>
      <c r="AE539" s="84"/>
      <c r="AF539" s="84"/>
      <c r="AG539" s="84"/>
      <c r="AH539" s="84"/>
      <c r="AI539" s="84"/>
      <c r="AJ539" s="84"/>
      <c r="AK539" s="84"/>
      <c r="AL539" s="84"/>
      <c r="AM539" s="84"/>
      <c r="AN539" s="84"/>
      <c r="AO539" s="84"/>
      <c r="AP539" s="84"/>
      <c r="AQ539" s="84"/>
      <c r="AR539" s="84"/>
      <c r="AS539" s="84"/>
      <c r="AT539" s="84"/>
      <c r="AU539" s="84"/>
      <c r="AV539" s="84"/>
      <c r="AW539" s="84"/>
      <c r="AX539" s="84"/>
      <c r="AY539" s="84"/>
      <c r="AZ539" s="84"/>
      <c r="BA539" s="84"/>
      <c r="BB539" s="84"/>
      <c r="BC539" s="84"/>
      <c r="BD539" s="84"/>
      <c r="BE539" s="84"/>
      <c r="BF539" s="84"/>
      <c r="BG539" s="84"/>
      <c r="BH539" s="84"/>
      <c r="BI539" s="84"/>
      <c r="BJ539" s="84"/>
      <c r="BK539" s="84"/>
      <c r="BL539" s="84"/>
      <c r="BM539" s="84"/>
      <c r="BN539" s="84"/>
      <c r="BO539" s="84"/>
      <c r="BP539" s="84"/>
      <c r="BQ539" s="84"/>
      <c r="BR539" s="84"/>
      <c r="BS539" s="84"/>
      <c r="BT539" s="84"/>
      <c r="BU539" s="84"/>
      <c r="BV539" s="84"/>
      <c r="BW539" s="84"/>
      <c r="BX539" s="84"/>
      <c r="BY539" s="84"/>
      <c r="BZ539" s="84"/>
      <c r="CA539" s="84"/>
      <c r="CB539" s="84"/>
      <c r="CC539" s="84"/>
      <c r="CD539" s="84"/>
      <c r="CE539" s="84"/>
      <c r="CF539" s="84"/>
      <c r="CG539" s="84"/>
      <c r="CH539" s="84"/>
      <c r="CI539" s="84"/>
      <c r="CJ539" s="84"/>
      <c r="CK539" s="84"/>
      <c r="CL539" s="84"/>
      <c r="CM539" s="84"/>
      <c r="CN539" s="84"/>
      <c r="CO539" s="84"/>
      <c r="CP539" s="84"/>
      <c r="CQ539" s="84"/>
      <c r="CR539" s="84"/>
      <c r="CS539" s="84"/>
      <c r="CT539" s="84"/>
      <c r="CU539" s="84"/>
      <c r="CV539" s="84"/>
      <c r="CW539" s="84"/>
      <c r="CX539" s="84"/>
      <c r="CY539" s="84"/>
      <c r="CZ539" s="84"/>
      <c r="DA539" s="84"/>
      <c r="DB539" s="84"/>
      <c r="DC539" s="84"/>
      <c r="DD539" s="84"/>
      <c r="DE539" s="84"/>
      <c r="DF539" s="84"/>
      <c r="DG539" s="84"/>
      <c r="DH539" s="84"/>
      <c r="DI539" s="84"/>
      <c r="DJ539" s="84"/>
      <c r="DK539" s="84"/>
      <c r="DL539" s="84"/>
      <c r="DM539" s="84"/>
      <c r="DN539" s="84"/>
      <c r="DO539" s="84"/>
      <c r="DP539" s="84"/>
      <c r="DQ539" s="84"/>
      <c r="DR539" s="84"/>
      <c r="DS539" s="84"/>
      <c r="DT539" s="84"/>
      <c r="DU539" s="84"/>
      <c r="DV539" s="84"/>
      <c r="DW539" s="84"/>
      <c r="DX539" s="84"/>
      <c r="DY539" s="84"/>
      <c r="DZ539" s="84"/>
      <c r="EA539" s="84"/>
      <c r="EB539" s="84"/>
      <c r="EC539" s="84"/>
      <c r="ED539" s="84"/>
      <c r="EE539" s="84"/>
      <c r="EF539" s="84"/>
      <c r="EG539" s="84"/>
      <c r="EH539" s="84"/>
      <c r="EI539" s="84"/>
      <c r="EJ539" s="84"/>
      <c r="EK539" s="84"/>
      <c r="EL539" s="84"/>
      <c r="EM539" s="84"/>
      <c r="EN539" s="84"/>
      <c r="EO539" s="84"/>
      <c r="EP539" s="84"/>
      <c r="EQ539" s="84"/>
      <c r="ER539" s="84"/>
      <c r="ES539" s="84"/>
      <c r="ET539" s="84"/>
      <c r="EU539" s="84"/>
      <c r="EV539" s="84"/>
      <c r="EW539" s="84"/>
      <c r="EX539" s="84"/>
      <c r="EY539" s="84"/>
      <c r="EZ539" s="84"/>
      <c r="FA539" s="84"/>
      <c r="FB539" s="84"/>
      <c r="FC539" s="84"/>
      <c r="FD539" s="84"/>
      <c r="FE539" s="84"/>
      <c r="FF539" s="84"/>
      <c r="FG539" s="84"/>
      <c r="FH539" s="84"/>
      <c r="FI539" s="84"/>
      <c r="FJ539" s="84"/>
      <c r="FK539" s="84"/>
      <c r="FL539" s="84"/>
      <c r="FM539" s="84"/>
      <c r="FN539" s="84"/>
      <c r="FO539" s="84"/>
      <c r="FP539" s="84"/>
      <c r="FQ539" s="84"/>
      <c r="FR539" s="84"/>
      <c r="FS539" s="84"/>
      <c r="FT539" s="84"/>
      <c r="FU539" s="84"/>
      <c r="FV539" s="84"/>
      <c r="FW539" s="84"/>
    </row>
    <row r="540" spans="1:179" ht="16.5" customHeight="1">
      <c r="A540" s="112">
        <f t="shared" ref="A540:A545" si="114">A539+1</f>
        <v>486</v>
      </c>
      <c r="B540" s="112" t="s">
        <v>2625</v>
      </c>
      <c r="C540" s="143" t="s">
        <v>2626</v>
      </c>
      <c r="D540" s="144">
        <v>2076.27</v>
      </c>
      <c r="E540" s="144">
        <v>373.73</v>
      </c>
      <c r="F540" s="144">
        <v>2450</v>
      </c>
      <c r="G540" s="145" t="s">
        <v>2634</v>
      </c>
      <c r="H540" s="143" t="s">
        <v>2591</v>
      </c>
      <c r="I540" s="154">
        <v>1833.33</v>
      </c>
      <c r="J540" s="155">
        <f t="shared" si="113"/>
        <v>366.666</v>
      </c>
      <c r="K540" s="156">
        <f t="shared" si="110"/>
        <v>2199.9960000000001</v>
      </c>
      <c r="L540" s="129"/>
      <c r="M540" s="129"/>
      <c r="N540" s="130">
        <f>2200/1.2</f>
        <v>1833.3333333333301</v>
      </c>
      <c r="O540" s="131">
        <f t="shared" si="111"/>
        <v>366.66666666666703</v>
      </c>
      <c r="P540" s="132">
        <f t="shared" si="112"/>
        <v>2200</v>
      </c>
      <c r="Q540" s="84"/>
      <c r="R540" s="84"/>
      <c r="S540" s="84"/>
      <c r="T540" s="84"/>
      <c r="U540" s="84"/>
      <c r="V540" s="84"/>
      <c r="W540" s="84"/>
      <c r="X540" s="84"/>
      <c r="Y540" s="84"/>
      <c r="Z540" s="84"/>
      <c r="AA540" s="84"/>
      <c r="AB540" s="84"/>
      <c r="AC540" s="84"/>
      <c r="AD540" s="84"/>
      <c r="AE540" s="84"/>
      <c r="AF540" s="84"/>
      <c r="AG540" s="84"/>
      <c r="AH540" s="84"/>
      <c r="AI540" s="84"/>
      <c r="AJ540" s="84"/>
      <c r="AK540" s="84"/>
      <c r="AL540" s="84"/>
      <c r="AM540" s="84"/>
      <c r="AN540" s="84"/>
      <c r="AO540" s="84"/>
      <c r="AP540" s="84"/>
      <c r="AQ540" s="84"/>
      <c r="AR540" s="84"/>
      <c r="AS540" s="84"/>
      <c r="AT540" s="84"/>
      <c r="AU540" s="84"/>
      <c r="AV540" s="84"/>
      <c r="AW540" s="84"/>
      <c r="AX540" s="84"/>
      <c r="AY540" s="84"/>
      <c r="AZ540" s="84"/>
      <c r="BA540" s="84"/>
      <c r="BB540" s="84"/>
      <c r="BC540" s="84"/>
      <c r="BD540" s="84"/>
      <c r="BE540" s="84"/>
      <c r="BF540" s="84"/>
      <c r="BG540" s="84"/>
      <c r="BH540" s="84"/>
      <c r="BI540" s="84"/>
      <c r="BJ540" s="84"/>
      <c r="BK540" s="84"/>
      <c r="BL540" s="84"/>
      <c r="BM540" s="84"/>
      <c r="BN540" s="84"/>
      <c r="BO540" s="84"/>
      <c r="BP540" s="84"/>
      <c r="BQ540" s="84"/>
      <c r="BR540" s="84"/>
      <c r="BS540" s="84"/>
      <c r="BT540" s="84"/>
      <c r="BU540" s="84"/>
      <c r="BV540" s="84"/>
      <c r="BW540" s="84"/>
      <c r="BX540" s="84"/>
      <c r="BY540" s="84"/>
      <c r="BZ540" s="84"/>
      <c r="CA540" s="84"/>
      <c r="CB540" s="84"/>
      <c r="CC540" s="84"/>
      <c r="CD540" s="84"/>
      <c r="CE540" s="84"/>
      <c r="CF540" s="84"/>
      <c r="CG540" s="84"/>
      <c r="CH540" s="84"/>
      <c r="CI540" s="84"/>
      <c r="CJ540" s="84"/>
      <c r="CK540" s="84"/>
      <c r="CL540" s="84"/>
      <c r="CM540" s="84"/>
      <c r="CN540" s="84"/>
      <c r="CO540" s="84"/>
      <c r="CP540" s="84"/>
      <c r="CQ540" s="84"/>
      <c r="CR540" s="84"/>
      <c r="CS540" s="84"/>
      <c r="CT540" s="84"/>
      <c r="CU540" s="84"/>
      <c r="CV540" s="84"/>
      <c r="CW540" s="84"/>
      <c r="CX540" s="84"/>
      <c r="CY540" s="84"/>
      <c r="CZ540" s="84"/>
      <c r="DA540" s="84"/>
      <c r="DB540" s="84"/>
      <c r="DC540" s="84"/>
      <c r="DD540" s="84"/>
      <c r="DE540" s="84"/>
      <c r="DF540" s="84"/>
      <c r="DG540" s="84"/>
      <c r="DH540" s="84"/>
      <c r="DI540" s="84"/>
      <c r="DJ540" s="84"/>
      <c r="DK540" s="84"/>
      <c r="DL540" s="84"/>
      <c r="DM540" s="84"/>
      <c r="DN540" s="84"/>
      <c r="DO540" s="84"/>
      <c r="DP540" s="84"/>
      <c r="DQ540" s="84"/>
      <c r="DR540" s="84"/>
      <c r="DS540" s="84"/>
      <c r="DT540" s="84"/>
      <c r="DU540" s="84"/>
      <c r="DV540" s="84"/>
      <c r="DW540" s="84"/>
      <c r="DX540" s="84"/>
      <c r="DY540" s="84"/>
      <c r="DZ540" s="84"/>
      <c r="EA540" s="84"/>
      <c r="EB540" s="84"/>
      <c r="EC540" s="84"/>
      <c r="ED540" s="84"/>
      <c r="EE540" s="84"/>
      <c r="EF540" s="84"/>
      <c r="EG540" s="84"/>
      <c r="EH540" s="84"/>
      <c r="EI540" s="84"/>
      <c r="EJ540" s="84"/>
      <c r="EK540" s="84"/>
      <c r="EL540" s="84"/>
      <c r="EM540" s="84"/>
      <c r="EN540" s="84"/>
      <c r="EO540" s="84"/>
      <c r="EP540" s="84"/>
      <c r="EQ540" s="84"/>
      <c r="ER540" s="84"/>
      <c r="ES540" s="84"/>
      <c r="ET540" s="84"/>
      <c r="EU540" s="84"/>
      <c r="EV540" s="84"/>
      <c r="EW540" s="84"/>
      <c r="EX540" s="84"/>
      <c r="EY540" s="84"/>
      <c r="EZ540" s="84"/>
      <c r="FA540" s="84"/>
      <c r="FB540" s="84"/>
      <c r="FC540" s="84"/>
      <c r="FD540" s="84"/>
      <c r="FE540" s="84"/>
      <c r="FF540" s="84"/>
      <c r="FG540" s="84"/>
      <c r="FH540" s="84"/>
      <c r="FI540" s="84"/>
      <c r="FJ540" s="84"/>
      <c r="FK540" s="84"/>
      <c r="FL540" s="84"/>
      <c r="FM540" s="84"/>
      <c r="FN540" s="84"/>
      <c r="FO540" s="84"/>
      <c r="FP540" s="84"/>
      <c r="FQ540" s="84"/>
      <c r="FR540" s="84"/>
      <c r="FS540" s="84"/>
      <c r="FT540" s="84"/>
      <c r="FU540" s="84"/>
      <c r="FV540" s="84"/>
      <c r="FW540" s="84"/>
    </row>
    <row r="541" spans="1:179" ht="16.5" customHeight="1">
      <c r="A541" s="112">
        <f t="shared" si="114"/>
        <v>487</v>
      </c>
      <c r="B541" s="112" t="s">
        <v>553</v>
      </c>
      <c r="C541" s="143" t="s">
        <v>554</v>
      </c>
      <c r="D541" s="144">
        <v>2415.25</v>
      </c>
      <c r="E541" s="144">
        <v>434.75</v>
      </c>
      <c r="F541" s="144">
        <v>2850</v>
      </c>
      <c r="G541" s="145" t="s">
        <v>557</v>
      </c>
      <c r="H541" s="143" t="s">
        <v>558</v>
      </c>
      <c r="I541" s="154">
        <v>1500</v>
      </c>
      <c r="J541" s="155">
        <f t="shared" si="113"/>
        <v>300</v>
      </c>
      <c r="K541" s="156">
        <f t="shared" si="110"/>
        <v>1800</v>
      </c>
      <c r="L541" s="129"/>
      <c r="M541" s="129"/>
      <c r="N541" s="130">
        <f>1800/1.2</f>
        <v>1500</v>
      </c>
      <c r="O541" s="131">
        <f t="shared" si="111"/>
        <v>300</v>
      </c>
      <c r="P541" s="132">
        <f t="shared" si="112"/>
        <v>1800</v>
      </c>
      <c r="Q541" s="84"/>
      <c r="R541" s="84"/>
      <c r="S541" s="84"/>
      <c r="T541" s="84"/>
      <c r="U541" s="84"/>
      <c r="V541" s="84"/>
      <c r="W541" s="84"/>
      <c r="X541" s="84"/>
      <c r="Y541" s="84"/>
      <c r="Z541" s="84"/>
      <c r="AA541" s="84"/>
      <c r="AB541" s="84"/>
      <c r="AC541" s="84"/>
      <c r="AD541" s="84"/>
      <c r="AE541" s="84"/>
      <c r="AF541" s="84"/>
      <c r="AG541" s="84"/>
      <c r="AH541" s="84"/>
      <c r="AI541" s="84"/>
      <c r="AJ541" s="84"/>
      <c r="AK541" s="84"/>
      <c r="AL541" s="84"/>
      <c r="AM541" s="84"/>
      <c r="AN541" s="84"/>
      <c r="AO541" s="84"/>
      <c r="AP541" s="84"/>
      <c r="AQ541" s="84"/>
      <c r="AR541" s="84"/>
      <c r="AS541" s="84"/>
      <c r="AT541" s="84"/>
      <c r="AU541" s="84"/>
      <c r="AV541" s="84"/>
      <c r="AW541" s="84"/>
      <c r="AX541" s="84"/>
      <c r="AY541" s="84"/>
      <c r="AZ541" s="84"/>
      <c r="BA541" s="84"/>
      <c r="BB541" s="84"/>
      <c r="BC541" s="84"/>
      <c r="BD541" s="84"/>
      <c r="BE541" s="84"/>
      <c r="BF541" s="84"/>
      <c r="BG541" s="84"/>
      <c r="BH541" s="84"/>
      <c r="BI541" s="84"/>
      <c r="BJ541" s="84"/>
      <c r="BK541" s="84"/>
      <c r="BL541" s="84"/>
      <c r="BM541" s="84"/>
      <c r="BN541" s="84"/>
      <c r="BO541" s="84"/>
      <c r="BP541" s="84"/>
      <c r="BQ541" s="84"/>
      <c r="BR541" s="84"/>
      <c r="BS541" s="84"/>
      <c r="BT541" s="84"/>
      <c r="BU541" s="84"/>
      <c r="BV541" s="84"/>
      <c r="BW541" s="84"/>
      <c r="BX541" s="84"/>
      <c r="BY541" s="84"/>
      <c r="BZ541" s="84"/>
      <c r="CA541" s="84"/>
      <c r="CB541" s="84"/>
      <c r="CC541" s="84"/>
      <c r="CD541" s="84"/>
      <c r="CE541" s="84"/>
      <c r="CF541" s="84"/>
      <c r="CG541" s="84"/>
      <c r="CH541" s="84"/>
      <c r="CI541" s="84"/>
      <c r="CJ541" s="84"/>
      <c r="CK541" s="84"/>
      <c r="CL541" s="84"/>
      <c r="CM541" s="84"/>
      <c r="CN541" s="84"/>
      <c r="CO541" s="84"/>
      <c r="CP541" s="84"/>
      <c r="CQ541" s="84"/>
      <c r="CR541" s="84"/>
      <c r="CS541" s="84"/>
      <c r="CT541" s="84"/>
      <c r="CU541" s="84"/>
      <c r="CV541" s="84"/>
      <c r="CW541" s="84"/>
      <c r="CX541" s="84"/>
      <c r="CY541" s="84"/>
      <c r="CZ541" s="84"/>
      <c r="DA541" s="84"/>
      <c r="DB541" s="84"/>
      <c r="DC541" s="84"/>
      <c r="DD541" s="84"/>
      <c r="DE541" s="84"/>
      <c r="DF541" s="84"/>
      <c r="DG541" s="84"/>
      <c r="DH541" s="84"/>
      <c r="DI541" s="84"/>
      <c r="DJ541" s="84"/>
      <c r="DK541" s="84"/>
      <c r="DL541" s="84"/>
      <c r="DM541" s="84"/>
      <c r="DN541" s="84"/>
      <c r="DO541" s="84"/>
      <c r="DP541" s="84"/>
      <c r="DQ541" s="84"/>
      <c r="DR541" s="84"/>
      <c r="DS541" s="84"/>
      <c r="DT541" s="84"/>
      <c r="DU541" s="84"/>
      <c r="DV541" s="84"/>
      <c r="DW541" s="84"/>
      <c r="DX541" s="84"/>
      <c r="DY541" s="84"/>
      <c r="DZ541" s="84"/>
      <c r="EA541" s="84"/>
      <c r="EB541" s="84"/>
      <c r="EC541" s="84"/>
      <c r="ED541" s="84"/>
      <c r="EE541" s="84"/>
      <c r="EF541" s="84"/>
      <c r="EG541" s="84"/>
      <c r="EH541" s="84"/>
      <c r="EI541" s="84"/>
      <c r="EJ541" s="84"/>
      <c r="EK541" s="84"/>
      <c r="EL541" s="84"/>
      <c r="EM541" s="84"/>
      <c r="EN541" s="84"/>
      <c r="EO541" s="84"/>
      <c r="EP541" s="84"/>
      <c r="EQ541" s="84"/>
      <c r="ER541" s="84"/>
      <c r="ES541" s="84"/>
      <c r="ET541" s="84"/>
      <c r="EU541" s="84"/>
      <c r="EV541" s="84"/>
      <c r="EW541" s="84"/>
      <c r="EX541" s="84"/>
      <c r="EY541" s="84"/>
      <c r="EZ541" s="84"/>
      <c r="FA541" s="84"/>
      <c r="FB541" s="84"/>
      <c r="FC541" s="84"/>
      <c r="FD541" s="84"/>
      <c r="FE541" s="84"/>
      <c r="FF541" s="84"/>
      <c r="FG541" s="84"/>
      <c r="FH541" s="84"/>
      <c r="FI541" s="84"/>
      <c r="FJ541" s="84"/>
      <c r="FK541" s="84"/>
      <c r="FL541" s="84"/>
      <c r="FM541" s="84"/>
      <c r="FN541" s="84"/>
      <c r="FO541" s="84"/>
      <c r="FP541" s="84"/>
      <c r="FQ541" s="84"/>
      <c r="FR541" s="84"/>
      <c r="FS541" s="84"/>
      <c r="FT541" s="84"/>
      <c r="FU541" s="84"/>
      <c r="FV541" s="84"/>
      <c r="FW541" s="84"/>
    </row>
    <row r="542" spans="1:179" ht="16.5" customHeight="1">
      <c r="A542" s="112">
        <f t="shared" si="114"/>
        <v>488</v>
      </c>
      <c r="B542" s="112" t="s">
        <v>2629</v>
      </c>
      <c r="C542" s="143" t="s">
        <v>2630</v>
      </c>
      <c r="D542" s="144">
        <v>3559.32</v>
      </c>
      <c r="E542" s="144">
        <v>640.67999999999995</v>
      </c>
      <c r="F542" s="144">
        <v>4200</v>
      </c>
      <c r="G542" s="145" t="s">
        <v>2637</v>
      </c>
      <c r="H542" s="143" t="s">
        <v>2626</v>
      </c>
      <c r="I542" s="154">
        <v>2333.33</v>
      </c>
      <c r="J542" s="155">
        <f t="shared" si="113"/>
        <v>466.666</v>
      </c>
      <c r="K542" s="156">
        <f t="shared" si="110"/>
        <v>2799.9960000000001</v>
      </c>
      <c r="L542" s="129"/>
      <c r="M542" s="129"/>
      <c r="N542" s="130">
        <f>2800/1.2</f>
        <v>2333.3333333333298</v>
      </c>
      <c r="O542" s="131">
        <f t="shared" si="111"/>
        <v>466.66666666666703</v>
      </c>
      <c r="P542" s="132">
        <f t="shared" si="112"/>
        <v>2800</v>
      </c>
      <c r="Q542" s="84"/>
      <c r="R542" s="84"/>
      <c r="S542" s="84"/>
      <c r="T542" s="84"/>
      <c r="U542" s="84"/>
      <c r="V542" s="84"/>
      <c r="W542" s="84"/>
      <c r="X542" s="84"/>
      <c r="Y542" s="84"/>
      <c r="Z542" s="84"/>
      <c r="AA542" s="84"/>
      <c r="AB542" s="84"/>
      <c r="AC542" s="84"/>
      <c r="AD542" s="84"/>
      <c r="AE542" s="84"/>
      <c r="AF542" s="84"/>
      <c r="AG542" s="84"/>
      <c r="AH542" s="84"/>
      <c r="AI542" s="84"/>
      <c r="AJ542" s="84"/>
      <c r="AK542" s="84"/>
      <c r="AL542" s="84"/>
      <c r="AM542" s="84"/>
      <c r="AN542" s="84"/>
      <c r="AO542" s="84"/>
      <c r="AP542" s="84"/>
      <c r="AQ542" s="84"/>
      <c r="AR542" s="84"/>
      <c r="AS542" s="84"/>
      <c r="AT542" s="84"/>
      <c r="AU542" s="84"/>
      <c r="AV542" s="84"/>
      <c r="AW542" s="84"/>
      <c r="AX542" s="84"/>
      <c r="AY542" s="84"/>
      <c r="AZ542" s="84"/>
      <c r="BA542" s="84"/>
      <c r="BB542" s="84"/>
      <c r="BC542" s="84"/>
      <c r="BD542" s="84"/>
      <c r="BE542" s="84"/>
      <c r="BF542" s="84"/>
      <c r="BG542" s="84"/>
      <c r="BH542" s="84"/>
      <c r="BI542" s="84"/>
      <c r="BJ542" s="84"/>
      <c r="BK542" s="84"/>
      <c r="BL542" s="84"/>
      <c r="BM542" s="84"/>
      <c r="BN542" s="84"/>
      <c r="BO542" s="84"/>
      <c r="BP542" s="84"/>
      <c r="BQ542" s="84"/>
      <c r="BR542" s="84"/>
      <c r="BS542" s="84"/>
      <c r="BT542" s="84"/>
      <c r="BU542" s="84"/>
      <c r="BV542" s="84"/>
      <c r="BW542" s="84"/>
      <c r="BX542" s="84"/>
      <c r="BY542" s="84"/>
      <c r="BZ542" s="84"/>
      <c r="CA542" s="84"/>
      <c r="CB542" s="84"/>
      <c r="CC542" s="84"/>
      <c r="CD542" s="84"/>
      <c r="CE542" s="84"/>
      <c r="CF542" s="84"/>
      <c r="CG542" s="84"/>
      <c r="CH542" s="84"/>
      <c r="CI542" s="84"/>
      <c r="CJ542" s="84"/>
      <c r="CK542" s="84"/>
      <c r="CL542" s="84"/>
      <c r="CM542" s="84"/>
      <c r="CN542" s="84"/>
      <c r="CO542" s="84"/>
      <c r="CP542" s="84"/>
      <c r="CQ542" s="84"/>
      <c r="CR542" s="84"/>
      <c r="CS542" s="84"/>
      <c r="CT542" s="84"/>
      <c r="CU542" s="84"/>
      <c r="CV542" s="84"/>
      <c r="CW542" s="84"/>
      <c r="CX542" s="84"/>
      <c r="CY542" s="84"/>
      <c r="CZ542" s="84"/>
      <c r="DA542" s="84"/>
      <c r="DB542" s="84"/>
      <c r="DC542" s="84"/>
      <c r="DD542" s="84"/>
      <c r="DE542" s="84"/>
      <c r="DF542" s="84"/>
      <c r="DG542" s="84"/>
      <c r="DH542" s="84"/>
      <c r="DI542" s="84"/>
      <c r="DJ542" s="84"/>
      <c r="DK542" s="84"/>
      <c r="DL542" s="84"/>
      <c r="DM542" s="84"/>
      <c r="DN542" s="84"/>
      <c r="DO542" s="84"/>
      <c r="DP542" s="84"/>
      <c r="DQ542" s="84"/>
      <c r="DR542" s="84"/>
      <c r="DS542" s="84"/>
      <c r="DT542" s="84"/>
      <c r="DU542" s="84"/>
      <c r="DV542" s="84"/>
      <c r="DW542" s="84"/>
      <c r="DX542" s="84"/>
      <c r="DY542" s="84"/>
      <c r="DZ542" s="84"/>
      <c r="EA542" s="84"/>
      <c r="EB542" s="84"/>
      <c r="EC542" s="84"/>
      <c r="ED542" s="84"/>
      <c r="EE542" s="84"/>
      <c r="EF542" s="84"/>
      <c r="EG542" s="84"/>
      <c r="EH542" s="84"/>
      <c r="EI542" s="84"/>
      <c r="EJ542" s="84"/>
      <c r="EK542" s="84"/>
      <c r="EL542" s="84"/>
      <c r="EM542" s="84"/>
      <c r="EN542" s="84"/>
      <c r="EO542" s="84"/>
      <c r="EP542" s="84"/>
      <c r="EQ542" s="84"/>
      <c r="ER542" s="84"/>
      <c r="ES542" s="84"/>
      <c r="ET542" s="84"/>
      <c r="EU542" s="84"/>
      <c r="EV542" s="84"/>
      <c r="EW542" s="84"/>
      <c r="EX542" s="84"/>
      <c r="EY542" s="84"/>
      <c r="EZ542" s="84"/>
      <c r="FA542" s="84"/>
      <c r="FB542" s="84"/>
      <c r="FC542" s="84"/>
      <c r="FD542" s="84"/>
      <c r="FE542" s="84"/>
      <c r="FF542" s="84"/>
      <c r="FG542" s="84"/>
      <c r="FH542" s="84"/>
      <c r="FI542" s="84"/>
      <c r="FJ542" s="84"/>
      <c r="FK542" s="84"/>
      <c r="FL542" s="84"/>
      <c r="FM542" s="84"/>
      <c r="FN542" s="84"/>
      <c r="FO542" s="84"/>
      <c r="FP542" s="84"/>
      <c r="FQ542" s="84"/>
      <c r="FR542" s="84"/>
      <c r="FS542" s="84"/>
      <c r="FT542" s="84"/>
      <c r="FU542" s="84"/>
      <c r="FV542" s="84"/>
      <c r="FW542" s="84"/>
    </row>
    <row r="543" spans="1:179" ht="15.75" customHeight="1">
      <c r="A543" s="112">
        <f t="shared" si="114"/>
        <v>489</v>
      </c>
      <c r="B543" s="112" t="s">
        <v>2631</v>
      </c>
      <c r="C543" s="143" t="s">
        <v>2632</v>
      </c>
      <c r="D543" s="144"/>
      <c r="E543" s="144"/>
      <c r="F543" s="144"/>
      <c r="G543" s="145" t="s">
        <v>291</v>
      </c>
      <c r="H543" s="143" t="s">
        <v>554</v>
      </c>
      <c r="I543" s="154">
        <v>2625</v>
      </c>
      <c r="J543" s="155">
        <f t="shared" si="113"/>
        <v>525</v>
      </c>
      <c r="K543" s="156">
        <f t="shared" si="110"/>
        <v>3150</v>
      </c>
      <c r="L543" s="129"/>
      <c r="M543" s="129"/>
      <c r="N543" s="130">
        <f>3150/1.2</f>
        <v>2625</v>
      </c>
      <c r="O543" s="131">
        <f t="shared" si="111"/>
        <v>525</v>
      </c>
      <c r="P543" s="132">
        <f t="shared" si="112"/>
        <v>3150</v>
      </c>
      <c r="Q543" s="84"/>
      <c r="R543" s="84"/>
      <c r="S543" s="84"/>
      <c r="T543" s="84"/>
      <c r="U543" s="84"/>
      <c r="V543" s="84"/>
      <c r="W543" s="84"/>
      <c r="X543" s="84"/>
      <c r="Y543" s="84"/>
      <c r="Z543" s="84"/>
      <c r="AA543" s="84"/>
      <c r="AB543" s="84"/>
      <c r="AC543" s="84"/>
      <c r="AD543" s="84"/>
      <c r="AE543" s="84"/>
      <c r="AF543" s="84"/>
      <c r="AG543" s="84"/>
      <c r="AH543" s="84"/>
      <c r="AI543" s="84"/>
      <c r="AJ543" s="84"/>
      <c r="AK543" s="84"/>
      <c r="AL543" s="84"/>
      <c r="AM543" s="84"/>
      <c r="AN543" s="84"/>
      <c r="AO543" s="84"/>
      <c r="AP543" s="84"/>
      <c r="AQ543" s="84"/>
      <c r="AR543" s="84"/>
      <c r="AS543" s="84"/>
      <c r="AT543" s="84"/>
      <c r="AU543" s="84"/>
      <c r="AV543" s="84"/>
      <c r="AW543" s="84"/>
      <c r="AX543" s="84"/>
      <c r="AY543" s="84"/>
      <c r="AZ543" s="84"/>
      <c r="BA543" s="84"/>
      <c r="BB543" s="84"/>
      <c r="BC543" s="84"/>
      <c r="BD543" s="84"/>
      <c r="BE543" s="84"/>
      <c r="BF543" s="84"/>
      <c r="BG543" s="84"/>
      <c r="BH543" s="84"/>
      <c r="BI543" s="84"/>
      <c r="BJ543" s="84"/>
      <c r="BK543" s="84"/>
      <c r="BL543" s="84"/>
      <c r="BM543" s="84"/>
      <c r="BN543" s="84"/>
      <c r="BO543" s="84"/>
      <c r="BP543" s="84"/>
      <c r="BQ543" s="84"/>
      <c r="BR543" s="84"/>
      <c r="BS543" s="84"/>
      <c r="BT543" s="84"/>
      <c r="BU543" s="84"/>
      <c r="BV543" s="84"/>
      <c r="BW543" s="84"/>
      <c r="BX543" s="84"/>
      <c r="BY543" s="84"/>
      <c r="BZ543" s="84"/>
      <c r="CA543" s="84"/>
      <c r="CB543" s="84"/>
      <c r="CC543" s="84"/>
      <c r="CD543" s="84"/>
      <c r="CE543" s="84"/>
      <c r="CF543" s="84"/>
      <c r="CG543" s="84"/>
      <c r="CH543" s="84"/>
      <c r="CI543" s="84"/>
      <c r="CJ543" s="84"/>
      <c r="CK543" s="84"/>
      <c r="CL543" s="84"/>
      <c r="CM543" s="84"/>
      <c r="CN543" s="84"/>
      <c r="CO543" s="84"/>
      <c r="CP543" s="84"/>
      <c r="CQ543" s="84"/>
      <c r="CR543" s="84"/>
      <c r="CS543" s="84"/>
      <c r="CT543" s="84"/>
      <c r="CU543" s="84"/>
      <c r="CV543" s="84"/>
      <c r="CW543" s="84"/>
      <c r="CX543" s="84"/>
      <c r="CY543" s="84"/>
      <c r="CZ543" s="84"/>
      <c r="DA543" s="84"/>
      <c r="DB543" s="84"/>
      <c r="DC543" s="84"/>
      <c r="DD543" s="84"/>
      <c r="DE543" s="84"/>
      <c r="DF543" s="84"/>
      <c r="DG543" s="84"/>
      <c r="DH543" s="84"/>
      <c r="DI543" s="84"/>
      <c r="DJ543" s="84"/>
      <c r="DK543" s="84"/>
      <c r="DL543" s="84"/>
      <c r="DM543" s="84"/>
      <c r="DN543" s="84"/>
      <c r="DO543" s="84"/>
      <c r="DP543" s="84"/>
      <c r="DQ543" s="84"/>
      <c r="DR543" s="84"/>
      <c r="DS543" s="84"/>
      <c r="DT543" s="84"/>
      <c r="DU543" s="84"/>
      <c r="DV543" s="84"/>
      <c r="DW543" s="84"/>
      <c r="DX543" s="84"/>
      <c r="DY543" s="84"/>
      <c r="DZ543" s="84"/>
      <c r="EA543" s="84"/>
      <c r="EB543" s="84"/>
      <c r="EC543" s="84"/>
      <c r="ED543" s="84"/>
      <c r="EE543" s="84"/>
      <c r="EF543" s="84"/>
      <c r="EG543" s="84"/>
      <c r="EH543" s="84"/>
      <c r="EI543" s="84"/>
      <c r="EJ543" s="84"/>
      <c r="EK543" s="84"/>
      <c r="EL543" s="84"/>
      <c r="EM543" s="84"/>
      <c r="EN543" s="84"/>
      <c r="EO543" s="84"/>
      <c r="EP543" s="84"/>
      <c r="EQ543" s="84"/>
      <c r="ER543" s="84"/>
      <c r="ES543" s="84"/>
      <c r="ET543" s="84"/>
      <c r="EU543" s="84"/>
      <c r="EV543" s="84"/>
      <c r="EW543" s="84"/>
      <c r="EX543" s="84"/>
      <c r="EY543" s="84"/>
      <c r="EZ543" s="84"/>
      <c r="FA543" s="84"/>
      <c r="FB543" s="84"/>
      <c r="FC543" s="84"/>
      <c r="FD543" s="84"/>
      <c r="FE543" s="84"/>
      <c r="FF543" s="84"/>
      <c r="FG543" s="84"/>
      <c r="FH543" s="84"/>
      <c r="FI543" s="84"/>
      <c r="FJ543" s="84"/>
      <c r="FK543" s="84"/>
      <c r="FL543" s="84"/>
      <c r="FM543" s="84"/>
      <c r="FN543" s="84"/>
      <c r="FO543" s="84"/>
      <c r="FP543" s="84"/>
      <c r="FQ543" s="84"/>
      <c r="FR543" s="84"/>
      <c r="FS543" s="84"/>
      <c r="FT543" s="84"/>
      <c r="FU543" s="84"/>
      <c r="FV543" s="84"/>
      <c r="FW543" s="84"/>
    </row>
    <row r="544" spans="1:179" ht="16.5" customHeight="1">
      <c r="A544" s="112">
        <f t="shared" si="114"/>
        <v>490</v>
      </c>
      <c r="B544" s="218"/>
      <c r="C544" s="551" t="s">
        <v>2633</v>
      </c>
      <c r="D544" s="551"/>
      <c r="E544" s="551"/>
      <c r="F544" s="551"/>
      <c r="G544" s="145" t="s">
        <v>2631</v>
      </c>
      <c r="H544" s="143" t="s">
        <v>2630</v>
      </c>
      <c r="I544" s="154">
        <v>3625</v>
      </c>
      <c r="J544" s="155">
        <f t="shared" si="113"/>
        <v>725</v>
      </c>
      <c r="K544" s="156">
        <f t="shared" si="110"/>
        <v>4350</v>
      </c>
      <c r="L544" s="129"/>
      <c r="M544" s="129"/>
      <c r="N544" s="130">
        <f>4350/1.2</f>
        <v>3625</v>
      </c>
      <c r="O544" s="131">
        <f t="shared" si="111"/>
        <v>725</v>
      </c>
      <c r="P544" s="132">
        <f t="shared" si="112"/>
        <v>4350</v>
      </c>
      <c r="Q544" s="84"/>
      <c r="R544" s="84"/>
      <c r="S544" s="84"/>
      <c r="T544" s="84"/>
      <c r="U544" s="84"/>
      <c r="V544" s="84"/>
      <c r="W544" s="84"/>
      <c r="X544" s="84"/>
      <c r="Y544" s="84"/>
      <c r="Z544" s="84"/>
      <c r="AA544" s="84"/>
      <c r="AB544" s="84"/>
      <c r="AC544" s="84"/>
      <c r="AD544" s="84"/>
      <c r="AE544" s="84"/>
      <c r="AF544" s="84"/>
      <c r="AG544" s="84"/>
      <c r="AH544" s="84"/>
      <c r="AI544" s="84"/>
      <c r="AJ544" s="84"/>
      <c r="AK544" s="84"/>
      <c r="AL544" s="84"/>
      <c r="AM544" s="84"/>
      <c r="AN544" s="84"/>
      <c r="AO544" s="84"/>
      <c r="AP544" s="84"/>
      <c r="AQ544" s="84"/>
      <c r="AR544" s="84"/>
      <c r="AS544" s="84"/>
      <c r="AT544" s="84"/>
      <c r="AU544" s="84"/>
      <c r="AV544" s="84"/>
      <c r="AW544" s="84"/>
      <c r="AX544" s="84"/>
      <c r="AY544" s="84"/>
      <c r="AZ544" s="84"/>
      <c r="BA544" s="84"/>
      <c r="BB544" s="84"/>
      <c r="BC544" s="84"/>
      <c r="BD544" s="84"/>
      <c r="BE544" s="84"/>
      <c r="BF544" s="84"/>
      <c r="BG544" s="84"/>
      <c r="BH544" s="84"/>
      <c r="BI544" s="84"/>
      <c r="BJ544" s="84"/>
      <c r="BK544" s="84"/>
      <c r="BL544" s="84"/>
      <c r="BM544" s="84"/>
      <c r="BN544" s="84"/>
      <c r="BO544" s="84"/>
      <c r="BP544" s="84"/>
      <c r="BQ544" s="84"/>
      <c r="BR544" s="84"/>
      <c r="BS544" s="84"/>
      <c r="BT544" s="84"/>
      <c r="BU544" s="84"/>
      <c r="BV544" s="84"/>
      <c r="BW544" s="84"/>
      <c r="BX544" s="84"/>
      <c r="BY544" s="84"/>
      <c r="BZ544" s="84"/>
      <c r="CA544" s="84"/>
      <c r="CB544" s="84"/>
      <c r="CC544" s="84"/>
      <c r="CD544" s="84"/>
      <c r="CE544" s="84"/>
      <c r="CF544" s="84"/>
      <c r="CG544" s="84"/>
      <c r="CH544" s="84"/>
      <c r="CI544" s="84"/>
      <c r="CJ544" s="84"/>
      <c r="CK544" s="84"/>
      <c r="CL544" s="84"/>
      <c r="CM544" s="84"/>
      <c r="CN544" s="84"/>
      <c r="CO544" s="84"/>
      <c r="CP544" s="84"/>
      <c r="CQ544" s="84"/>
      <c r="CR544" s="84"/>
      <c r="CS544" s="84"/>
      <c r="CT544" s="84"/>
      <c r="CU544" s="84"/>
      <c r="CV544" s="84"/>
      <c r="CW544" s="84"/>
      <c r="CX544" s="84"/>
      <c r="CY544" s="84"/>
      <c r="CZ544" s="84"/>
      <c r="DA544" s="84"/>
      <c r="DB544" s="84"/>
      <c r="DC544" s="84"/>
      <c r="DD544" s="84"/>
      <c r="DE544" s="84"/>
      <c r="DF544" s="84"/>
      <c r="DG544" s="84"/>
      <c r="DH544" s="84"/>
      <c r="DI544" s="84"/>
      <c r="DJ544" s="84"/>
      <c r="DK544" s="84"/>
      <c r="DL544" s="84"/>
      <c r="DM544" s="84"/>
      <c r="DN544" s="84"/>
      <c r="DO544" s="84"/>
      <c r="DP544" s="84"/>
      <c r="DQ544" s="84"/>
      <c r="DR544" s="84"/>
      <c r="DS544" s="84"/>
      <c r="DT544" s="84"/>
      <c r="DU544" s="84"/>
      <c r="DV544" s="84"/>
      <c r="DW544" s="84"/>
      <c r="DX544" s="84"/>
      <c r="DY544" s="84"/>
      <c r="DZ544" s="84"/>
      <c r="EA544" s="84"/>
      <c r="EB544" s="84"/>
      <c r="EC544" s="84"/>
      <c r="ED544" s="84"/>
      <c r="EE544" s="84"/>
      <c r="EF544" s="84"/>
      <c r="EG544" s="84"/>
      <c r="EH544" s="84"/>
      <c r="EI544" s="84"/>
      <c r="EJ544" s="84"/>
      <c r="EK544" s="84"/>
      <c r="EL544" s="84"/>
      <c r="EM544" s="84"/>
      <c r="EN544" s="84"/>
      <c r="EO544" s="84"/>
      <c r="EP544" s="84"/>
      <c r="EQ544" s="84"/>
      <c r="ER544" s="84"/>
      <c r="ES544" s="84"/>
      <c r="ET544" s="84"/>
      <c r="EU544" s="84"/>
      <c r="EV544" s="84"/>
      <c r="EW544" s="84"/>
      <c r="EX544" s="84"/>
      <c r="EY544" s="84"/>
      <c r="EZ544" s="84"/>
      <c r="FA544" s="84"/>
      <c r="FB544" s="84"/>
      <c r="FC544" s="84"/>
      <c r="FD544" s="84"/>
      <c r="FE544" s="84"/>
      <c r="FF544" s="84"/>
      <c r="FG544" s="84"/>
      <c r="FH544" s="84"/>
      <c r="FI544" s="84"/>
      <c r="FJ544" s="84"/>
      <c r="FK544" s="84"/>
      <c r="FL544" s="84"/>
      <c r="FM544" s="84"/>
      <c r="FN544" s="84"/>
      <c r="FO544" s="84"/>
      <c r="FP544" s="84"/>
      <c r="FQ544" s="84"/>
      <c r="FR544" s="84"/>
      <c r="FS544" s="84"/>
      <c r="FT544" s="84"/>
      <c r="FU544" s="84"/>
      <c r="FV544" s="84"/>
      <c r="FW544" s="84"/>
    </row>
    <row r="545" spans="1:179" ht="16.899999999999999" customHeight="1">
      <c r="A545" s="112">
        <f t="shared" si="114"/>
        <v>491</v>
      </c>
      <c r="B545" s="112" t="s">
        <v>2625</v>
      </c>
      <c r="C545" s="143" t="s">
        <v>2635</v>
      </c>
      <c r="D545" s="166">
        <v>4322.03</v>
      </c>
      <c r="E545" s="144">
        <v>777.97</v>
      </c>
      <c r="F545" s="144">
        <v>5100</v>
      </c>
      <c r="G545" s="145" t="s">
        <v>2629</v>
      </c>
      <c r="H545" s="143" t="s">
        <v>2632</v>
      </c>
      <c r="I545" s="154">
        <v>2625</v>
      </c>
      <c r="J545" s="155">
        <f t="shared" si="113"/>
        <v>525</v>
      </c>
      <c r="K545" s="156">
        <f t="shared" si="110"/>
        <v>3150</v>
      </c>
      <c r="L545" s="129"/>
      <c r="M545" s="129"/>
      <c r="N545" s="130">
        <f>3150/1.2</f>
        <v>2625</v>
      </c>
      <c r="O545" s="131">
        <f t="shared" si="111"/>
        <v>525</v>
      </c>
      <c r="P545" s="132">
        <f t="shared" si="112"/>
        <v>3150</v>
      </c>
      <c r="Q545" s="84"/>
      <c r="R545" s="84"/>
      <c r="S545" s="84"/>
      <c r="T545" s="84"/>
      <c r="U545" s="84"/>
      <c r="V545" s="84"/>
      <c r="W545" s="84"/>
      <c r="X545" s="84"/>
      <c r="Y545" s="84"/>
      <c r="Z545" s="84"/>
      <c r="AA545" s="84"/>
      <c r="AB545" s="84"/>
      <c r="AC545" s="84"/>
      <c r="AD545" s="84"/>
      <c r="AE545" s="84"/>
      <c r="AF545" s="84"/>
      <c r="AG545" s="84"/>
      <c r="AH545" s="84"/>
      <c r="AI545" s="84"/>
      <c r="AJ545" s="84"/>
      <c r="AK545" s="84"/>
      <c r="AL545" s="84"/>
      <c r="AM545" s="84"/>
      <c r="AN545" s="84"/>
      <c r="AO545" s="84"/>
      <c r="AP545" s="84"/>
      <c r="AQ545" s="84"/>
      <c r="AR545" s="84"/>
      <c r="AS545" s="84"/>
      <c r="AT545" s="84"/>
      <c r="AU545" s="84"/>
      <c r="AV545" s="84"/>
      <c r="AW545" s="84"/>
      <c r="AX545" s="84"/>
      <c r="AY545" s="84"/>
      <c r="AZ545" s="84"/>
      <c r="BA545" s="84"/>
      <c r="BB545" s="84"/>
      <c r="BC545" s="84"/>
      <c r="BD545" s="84"/>
      <c r="BE545" s="84"/>
      <c r="BF545" s="84"/>
      <c r="BG545" s="84"/>
      <c r="BH545" s="84"/>
      <c r="BI545" s="84"/>
      <c r="BJ545" s="84"/>
      <c r="BK545" s="84"/>
      <c r="BL545" s="84"/>
      <c r="BM545" s="84"/>
      <c r="BN545" s="84"/>
      <c r="BO545" s="84"/>
      <c r="BP545" s="84"/>
      <c r="BQ545" s="84"/>
      <c r="BR545" s="84"/>
      <c r="BS545" s="84"/>
      <c r="BT545" s="84"/>
      <c r="BU545" s="84"/>
      <c r="BV545" s="84"/>
      <c r="BW545" s="84"/>
      <c r="BX545" s="84"/>
      <c r="BY545" s="84"/>
      <c r="BZ545" s="84"/>
      <c r="CA545" s="84"/>
      <c r="CB545" s="84"/>
      <c r="CC545" s="84"/>
      <c r="CD545" s="84"/>
      <c r="CE545" s="84"/>
      <c r="CF545" s="84"/>
      <c r="CG545" s="84"/>
      <c r="CH545" s="84"/>
      <c r="CI545" s="84"/>
      <c r="CJ545" s="84"/>
      <c r="CK545" s="84"/>
      <c r="CL545" s="84"/>
      <c r="CM545" s="84"/>
      <c r="CN545" s="84"/>
      <c r="CO545" s="84"/>
      <c r="CP545" s="84"/>
      <c r="CQ545" s="84"/>
      <c r="CR545" s="84"/>
      <c r="CS545" s="84"/>
      <c r="CT545" s="84"/>
      <c r="CU545" s="84"/>
      <c r="CV545" s="84"/>
      <c r="CW545" s="84"/>
      <c r="CX545" s="84"/>
      <c r="CY545" s="84"/>
      <c r="CZ545" s="84"/>
      <c r="DA545" s="84"/>
      <c r="DB545" s="84"/>
      <c r="DC545" s="84"/>
      <c r="DD545" s="84"/>
      <c r="DE545" s="84"/>
      <c r="DF545" s="84"/>
      <c r="DG545" s="84"/>
      <c r="DH545" s="84"/>
      <c r="DI545" s="84"/>
      <c r="DJ545" s="84"/>
      <c r="DK545" s="84"/>
      <c r="DL545" s="84"/>
      <c r="DM545" s="84"/>
      <c r="DN545" s="84"/>
      <c r="DO545" s="84"/>
      <c r="DP545" s="84"/>
      <c r="DQ545" s="84"/>
      <c r="DR545" s="84"/>
      <c r="DS545" s="84"/>
      <c r="DT545" s="84"/>
      <c r="DU545" s="84"/>
      <c r="DV545" s="84"/>
      <c r="DW545" s="84"/>
      <c r="DX545" s="84"/>
      <c r="DY545" s="84"/>
      <c r="DZ545" s="84"/>
      <c r="EA545" s="84"/>
      <c r="EB545" s="84"/>
      <c r="EC545" s="84"/>
      <c r="ED545" s="84"/>
      <c r="EE545" s="84"/>
      <c r="EF545" s="84"/>
      <c r="EG545" s="84"/>
      <c r="EH545" s="84"/>
      <c r="EI545" s="84"/>
      <c r="EJ545" s="84"/>
      <c r="EK545" s="84"/>
      <c r="EL545" s="84"/>
      <c r="EM545" s="84"/>
      <c r="EN545" s="84"/>
      <c r="EO545" s="84"/>
      <c r="EP545" s="84"/>
      <c r="EQ545" s="84"/>
      <c r="ER545" s="84"/>
      <c r="ES545" s="84"/>
      <c r="ET545" s="84"/>
      <c r="EU545" s="84"/>
      <c r="EV545" s="84"/>
      <c r="EW545" s="84"/>
      <c r="EX545" s="84"/>
      <c r="EY545" s="84"/>
      <c r="EZ545" s="84"/>
      <c r="FA545" s="84"/>
      <c r="FB545" s="84"/>
      <c r="FC545" s="84"/>
      <c r="FD545" s="84"/>
      <c r="FE545" s="84"/>
      <c r="FF545" s="84"/>
      <c r="FG545" s="84"/>
      <c r="FH545" s="84"/>
      <c r="FI545" s="84"/>
      <c r="FJ545" s="84"/>
      <c r="FK545" s="84"/>
      <c r="FL545" s="84"/>
      <c r="FM545" s="84"/>
      <c r="FN545" s="84"/>
      <c r="FO545" s="84"/>
      <c r="FP545" s="84"/>
      <c r="FQ545" s="84"/>
      <c r="FR545" s="84"/>
      <c r="FS545" s="84"/>
      <c r="FT545" s="84"/>
      <c r="FU545" s="84"/>
      <c r="FV545" s="84"/>
      <c r="FW545" s="84"/>
    </row>
    <row r="546" spans="1:179" ht="13.9" customHeight="1">
      <c r="A546" s="112"/>
      <c r="B546" s="112" t="s">
        <v>2625</v>
      </c>
      <c r="C546" s="143" t="s">
        <v>2636</v>
      </c>
      <c r="D546" s="166">
        <v>5084.75</v>
      </c>
      <c r="E546" s="144">
        <v>915.26</v>
      </c>
      <c r="F546" s="144">
        <v>6000</v>
      </c>
      <c r="G546" s="220"/>
      <c r="H546" s="221" t="s">
        <v>2633</v>
      </c>
      <c r="I546" s="219"/>
      <c r="J546" s="219"/>
      <c r="K546" s="225"/>
      <c r="L546" s="129"/>
      <c r="M546" s="129"/>
      <c r="N546" s="130"/>
      <c r="O546" s="131"/>
      <c r="P546" s="132"/>
      <c r="Q546" s="84"/>
      <c r="R546" s="84"/>
      <c r="S546" s="84"/>
      <c r="T546" s="84"/>
      <c r="U546" s="84"/>
      <c r="V546" s="84"/>
      <c r="W546" s="84"/>
      <c r="X546" s="84"/>
      <c r="Y546" s="84"/>
      <c r="Z546" s="84"/>
      <c r="AA546" s="84"/>
      <c r="AB546" s="84"/>
      <c r="AC546" s="84"/>
      <c r="AD546" s="84"/>
      <c r="AE546" s="84"/>
      <c r="AF546" s="84"/>
      <c r="AG546" s="84"/>
      <c r="AH546" s="84"/>
      <c r="AI546" s="84"/>
      <c r="AJ546" s="84"/>
      <c r="AK546" s="84"/>
      <c r="AL546" s="84"/>
      <c r="AM546" s="84"/>
      <c r="AN546" s="84"/>
      <c r="AO546" s="84"/>
      <c r="AP546" s="84"/>
      <c r="AQ546" s="84"/>
      <c r="AR546" s="84"/>
      <c r="AS546" s="84"/>
      <c r="AT546" s="84"/>
      <c r="AU546" s="84"/>
      <c r="AV546" s="84"/>
      <c r="AW546" s="84"/>
      <c r="AX546" s="84"/>
      <c r="AY546" s="84"/>
      <c r="AZ546" s="84"/>
      <c r="BA546" s="84"/>
      <c r="BB546" s="84"/>
      <c r="BC546" s="84"/>
      <c r="BD546" s="84"/>
      <c r="BE546" s="84"/>
      <c r="BF546" s="84"/>
      <c r="BG546" s="84"/>
      <c r="BH546" s="84"/>
      <c r="BI546" s="84"/>
      <c r="BJ546" s="84"/>
      <c r="BK546" s="84"/>
      <c r="BL546" s="84"/>
      <c r="BM546" s="84"/>
      <c r="BN546" s="84"/>
      <c r="BO546" s="84"/>
      <c r="BP546" s="84"/>
      <c r="BQ546" s="84"/>
      <c r="BR546" s="84"/>
      <c r="BS546" s="84"/>
      <c r="BT546" s="84"/>
      <c r="BU546" s="84"/>
      <c r="BV546" s="84"/>
      <c r="BW546" s="84"/>
      <c r="BX546" s="84"/>
      <c r="BY546" s="84"/>
      <c r="BZ546" s="84"/>
      <c r="CA546" s="84"/>
      <c r="CB546" s="84"/>
      <c r="CC546" s="84"/>
      <c r="CD546" s="84"/>
      <c r="CE546" s="84"/>
      <c r="CF546" s="84"/>
      <c r="CG546" s="84"/>
      <c r="CH546" s="84"/>
      <c r="CI546" s="84"/>
      <c r="CJ546" s="84"/>
      <c r="CK546" s="84"/>
      <c r="CL546" s="84"/>
      <c r="CM546" s="84"/>
      <c r="CN546" s="84"/>
      <c r="CO546" s="84"/>
      <c r="CP546" s="84"/>
      <c r="CQ546" s="84"/>
      <c r="CR546" s="84"/>
      <c r="CS546" s="84"/>
      <c r="CT546" s="84"/>
      <c r="CU546" s="84"/>
      <c r="CV546" s="84"/>
      <c r="CW546" s="84"/>
      <c r="CX546" s="84"/>
      <c r="CY546" s="84"/>
      <c r="CZ546" s="84"/>
      <c r="DA546" s="84"/>
      <c r="DB546" s="84"/>
      <c r="DC546" s="84"/>
      <c r="DD546" s="84"/>
      <c r="DE546" s="84"/>
      <c r="DF546" s="84"/>
      <c r="DG546" s="84"/>
      <c r="DH546" s="84"/>
      <c r="DI546" s="84"/>
      <c r="DJ546" s="84"/>
      <c r="DK546" s="84"/>
      <c r="DL546" s="84"/>
      <c r="DM546" s="84"/>
      <c r="DN546" s="84"/>
      <c r="DO546" s="84"/>
      <c r="DP546" s="84"/>
      <c r="DQ546" s="84"/>
      <c r="DR546" s="84"/>
      <c r="DS546" s="84"/>
      <c r="DT546" s="84"/>
      <c r="DU546" s="84"/>
      <c r="DV546" s="84"/>
      <c r="DW546" s="84"/>
      <c r="DX546" s="84"/>
      <c r="DY546" s="84"/>
      <c r="DZ546" s="84"/>
      <c r="EA546" s="84"/>
      <c r="EB546" s="84"/>
      <c r="EC546" s="84"/>
      <c r="ED546" s="84"/>
      <c r="EE546" s="84"/>
      <c r="EF546" s="84"/>
      <c r="EG546" s="84"/>
      <c r="EH546" s="84"/>
      <c r="EI546" s="84"/>
      <c r="EJ546" s="84"/>
      <c r="EK546" s="84"/>
      <c r="EL546" s="84"/>
      <c r="EM546" s="84"/>
      <c r="EN546" s="84"/>
      <c r="EO546" s="84"/>
      <c r="EP546" s="84"/>
      <c r="EQ546" s="84"/>
      <c r="ER546" s="84"/>
      <c r="ES546" s="84"/>
      <c r="ET546" s="84"/>
      <c r="EU546" s="84"/>
      <c r="EV546" s="84"/>
      <c r="EW546" s="84"/>
      <c r="EX546" s="84"/>
      <c r="EY546" s="84"/>
      <c r="EZ546" s="84"/>
      <c r="FA546" s="84"/>
      <c r="FB546" s="84"/>
      <c r="FC546" s="84"/>
      <c r="FD546" s="84"/>
      <c r="FE546" s="84"/>
      <c r="FF546" s="84"/>
      <c r="FG546" s="84"/>
      <c r="FH546" s="84"/>
      <c r="FI546" s="84"/>
      <c r="FJ546" s="84"/>
      <c r="FK546" s="84"/>
      <c r="FL546" s="84"/>
      <c r="FM546" s="84"/>
      <c r="FN546" s="84"/>
      <c r="FO546" s="84"/>
      <c r="FP546" s="84"/>
      <c r="FQ546" s="84"/>
      <c r="FR546" s="84"/>
      <c r="FS546" s="84"/>
      <c r="FT546" s="84"/>
      <c r="FU546" s="84"/>
      <c r="FV546" s="84"/>
      <c r="FW546" s="84"/>
    </row>
    <row r="547" spans="1:179" ht="13.9" customHeight="1">
      <c r="A547" s="112">
        <v>492</v>
      </c>
      <c r="B547" s="112" t="s">
        <v>2638</v>
      </c>
      <c r="C547" s="143" t="s">
        <v>2639</v>
      </c>
      <c r="D547" s="166">
        <v>5144.47</v>
      </c>
      <c r="E547" s="144">
        <v>955.53</v>
      </c>
      <c r="F547" s="144">
        <v>6100</v>
      </c>
      <c r="G547" s="145" t="s">
        <v>2646</v>
      </c>
      <c r="H547" s="143" t="s">
        <v>2635</v>
      </c>
      <c r="I547" s="224">
        <v>6916.67</v>
      </c>
      <c r="J547" s="155">
        <f t="shared" si="113"/>
        <v>1383.3340000000001</v>
      </c>
      <c r="K547" s="156">
        <f t="shared" ref="K547:K563" si="115">I547+J547</f>
        <v>8300.0040000000008</v>
      </c>
      <c r="L547" s="129"/>
      <c r="M547" s="129"/>
      <c r="N547" s="130">
        <f>8300/1.2</f>
        <v>6916.6666666666697</v>
      </c>
      <c r="O547" s="131">
        <f t="shared" ref="O547:O563" si="116">N547*0.2</f>
        <v>1383.3333333333301</v>
      </c>
      <c r="P547" s="132">
        <f t="shared" ref="P547:P563" si="117">O547+N547</f>
        <v>8300</v>
      </c>
      <c r="Q547" s="84"/>
      <c r="R547" s="84"/>
      <c r="S547" s="84"/>
      <c r="T547" s="84"/>
      <c r="U547" s="84"/>
      <c r="V547" s="84"/>
      <c r="W547" s="84"/>
      <c r="X547" s="84"/>
      <c r="Y547" s="84"/>
      <c r="Z547" s="84"/>
      <c r="AA547" s="84"/>
      <c r="AB547" s="84"/>
      <c r="AC547" s="84"/>
      <c r="AD547" s="84"/>
      <c r="AE547" s="84"/>
      <c r="AF547" s="84"/>
      <c r="AG547" s="84"/>
      <c r="AH547" s="84"/>
      <c r="AI547" s="84"/>
      <c r="AJ547" s="84"/>
      <c r="AK547" s="84"/>
      <c r="AL547" s="84"/>
      <c r="AM547" s="84"/>
      <c r="AN547" s="84"/>
      <c r="AO547" s="84"/>
      <c r="AP547" s="84"/>
      <c r="AQ547" s="84"/>
      <c r="AR547" s="84"/>
      <c r="AS547" s="84"/>
      <c r="AT547" s="84"/>
      <c r="AU547" s="84"/>
      <c r="AV547" s="84"/>
      <c r="AW547" s="84"/>
      <c r="AX547" s="84"/>
      <c r="AY547" s="84"/>
      <c r="AZ547" s="84"/>
      <c r="BA547" s="84"/>
      <c r="BB547" s="84"/>
      <c r="BC547" s="84"/>
      <c r="BD547" s="84"/>
      <c r="BE547" s="84"/>
      <c r="BF547" s="84"/>
      <c r="BG547" s="84"/>
      <c r="BH547" s="84"/>
      <c r="BI547" s="84"/>
      <c r="BJ547" s="84"/>
      <c r="BK547" s="84"/>
      <c r="BL547" s="84"/>
      <c r="BM547" s="84"/>
      <c r="BN547" s="84"/>
      <c r="BO547" s="84"/>
      <c r="BP547" s="84"/>
      <c r="BQ547" s="84"/>
      <c r="BR547" s="84"/>
      <c r="BS547" s="84"/>
      <c r="BT547" s="84"/>
      <c r="BU547" s="84"/>
      <c r="BV547" s="84"/>
      <c r="BW547" s="84"/>
      <c r="BX547" s="84"/>
      <c r="BY547" s="84"/>
      <c r="BZ547" s="84"/>
      <c r="CA547" s="84"/>
      <c r="CB547" s="84"/>
      <c r="CC547" s="84"/>
      <c r="CD547" s="84"/>
      <c r="CE547" s="84"/>
      <c r="CF547" s="84"/>
      <c r="CG547" s="84"/>
      <c r="CH547" s="84"/>
      <c r="CI547" s="84"/>
      <c r="CJ547" s="84"/>
      <c r="CK547" s="84"/>
      <c r="CL547" s="84"/>
      <c r="CM547" s="84"/>
      <c r="CN547" s="84"/>
      <c r="CO547" s="84"/>
      <c r="CP547" s="84"/>
      <c r="CQ547" s="84"/>
      <c r="CR547" s="84"/>
      <c r="CS547" s="84"/>
      <c r="CT547" s="84"/>
      <c r="CU547" s="84"/>
      <c r="CV547" s="84"/>
      <c r="CW547" s="84"/>
      <c r="CX547" s="84"/>
      <c r="CY547" s="84"/>
      <c r="CZ547" s="84"/>
      <c r="DA547" s="84"/>
      <c r="DB547" s="84"/>
      <c r="DC547" s="84"/>
      <c r="DD547" s="84"/>
      <c r="DE547" s="84"/>
      <c r="DF547" s="84"/>
      <c r="DG547" s="84"/>
      <c r="DH547" s="84"/>
      <c r="DI547" s="84"/>
      <c r="DJ547" s="84"/>
      <c r="DK547" s="84"/>
      <c r="DL547" s="84"/>
      <c r="DM547" s="84"/>
      <c r="DN547" s="84"/>
      <c r="DO547" s="84"/>
      <c r="DP547" s="84"/>
      <c r="DQ547" s="84"/>
      <c r="DR547" s="84"/>
      <c r="DS547" s="84"/>
      <c r="DT547" s="84"/>
      <c r="DU547" s="84"/>
      <c r="DV547" s="84"/>
      <c r="DW547" s="84"/>
      <c r="DX547" s="84"/>
      <c r="DY547" s="84"/>
      <c r="DZ547" s="84"/>
      <c r="EA547" s="84"/>
      <c r="EB547" s="84"/>
      <c r="EC547" s="84"/>
      <c r="ED547" s="84"/>
      <c r="EE547" s="84"/>
      <c r="EF547" s="84"/>
      <c r="EG547" s="84"/>
      <c r="EH547" s="84"/>
      <c r="EI547" s="84"/>
      <c r="EJ547" s="84"/>
      <c r="EK547" s="84"/>
      <c r="EL547" s="84"/>
      <c r="EM547" s="84"/>
      <c r="EN547" s="84"/>
      <c r="EO547" s="84"/>
      <c r="EP547" s="84"/>
      <c r="EQ547" s="84"/>
      <c r="ER547" s="84"/>
      <c r="ES547" s="84"/>
      <c r="ET547" s="84"/>
      <c r="EU547" s="84"/>
      <c r="EV547" s="84"/>
      <c r="EW547" s="84"/>
      <c r="EX547" s="84"/>
      <c r="EY547" s="84"/>
      <c r="EZ547" s="84"/>
      <c r="FA547" s="84"/>
      <c r="FB547" s="84"/>
      <c r="FC547" s="84"/>
      <c r="FD547" s="84"/>
      <c r="FE547" s="84"/>
      <c r="FF547" s="84"/>
      <c r="FG547" s="84"/>
      <c r="FH547" s="84"/>
      <c r="FI547" s="84"/>
      <c r="FJ547" s="84"/>
      <c r="FK547" s="84"/>
      <c r="FL547" s="84"/>
      <c r="FM547" s="84"/>
      <c r="FN547" s="84"/>
      <c r="FO547" s="84"/>
      <c r="FP547" s="84"/>
      <c r="FQ547" s="84"/>
      <c r="FR547" s="84"/>
      <c r="FS547" s="84"/>
      <c r="FT547" s="84"/>
      <c r="FU547" s="84"/>
      <c r="FV547" s="84"/>
      <c r="FW547" s="84"/>
    </row>
    <row r="548" spans="1:179" ht="13.9" customHeight="1">
      <c r="A548" s="112">
        <f>A547+1</f>
        <v>493</v>
      </c>
      <c r="B548" s="112" t="s">
        <v>2640</v>
      </c>
      <c r="C548" s="143" t="s">
        <v>2641</v>
      </c>
      <c r="D548" s="166">
        <v>5423.73</v>
      </c>
      <c r="E548" s="144">
        <v>976.27</v>
      </c>
      <c r="F548" s="144">
        <v>6400</v>
      </c>
      <c r="G548" s="145" t="s">
        <v>2647</v>
      </c>
      <c r="H548" s="143" t="s">
        <v>2636</v>
      </c>
      <c r="I548" s="224">
        <v>7541.67</v>
      </c>
      <c r="J548" s="155">
        <f t="shared" si="113"/>
        <v>1508.3340000000001</v>
      </c>
      <c r="K548" s="156">
        <f t="shared" si="115"/>
        <v>9050.0040000000008</v>
      </c>
      <c r="L548" s="129"/>
      <c r="M548" s="129"/>
      <c r="N548" s="130">
        <f>9050/1.2</f>
        <v>7541.6666666666697</v>
      </c>
      <c r="O548" s="131">
        <f t="shared" si="116"/>
        <v>1508.3333333333301</v>
      </c>
      <c r="P548" s="132">
        <f t="shared" si="117"/>
        <v>9050</v>
      </c>
      <c r="Q548" s="84"/>
      <c r="R548" s="84"/>
      <c r="S548" s="84"/>
      <c r="T548" s="84"/>
      <c r="U548" s="84"/>
      <c r="V548" s="84"/>
      <c r="W548" s="84"/>
      <c r="X548" s="84"/>
      <c r="Y548" s="84"/>
      <c r="Z548" s="84"/>
      <c r="AA548" s="84"/>
      <c r="AB548" s="84"/>
      <c r="AC548" s="84"/>
      <c r="AD548" s="84"/>
      <c r="AE548" s="84"/>
      <c r="AF548" s="84"/>
      <c r="AG548" s="84"/>
      <c r="AH548" s="84"/>
      <c r="AI548" s="84"/>
      <c r="AJ548" s="84"/>
      <c r="AK548" s="84"/>
      <c r="AL548" s="84"/>
      <c r="AM548" s="84"/>
      <c r="AN548" s="84"/>
      <c r="AO548" s="84"/>
      <c r="AP548" s="84"/>
      <c r="AQ548" s="84"/>
      <c r="AR548" s="84"/>
      <c r="AS548" s="84"/>
      <c r="AT548" s="84"/>
      <c r="AU548" s="84"/>
      <c r="AV548" s="84"/>
      <c r="AW548" s="84"/>
      <c r="AX548" s="84"/>
      <c r="AY548" s="84"/>
      <c r="AZ548" s="84"/>
      <c r="BA548" s="84"/>
      <c r="BB548" s="84"/>
      <c r="BC548" s="84"/>
      <c r="BD548" s="84"/>
      <c r="BE548" s="84"/>
      <c r="BF548" s="84"/>
      <c r="BG548" s="84"/>
      <c r="BH548" s="84"/>
      <c r="BI548" s="84"/>
      <c r="BJ548" s="84"/>
      <c r="BK548" s="84"/>
      <c r="BL548" s="84"/>
      <c r="BM548" s="84"/>
      <c r="BN548" s="84"/>
      <c r="BO548" s="84"/>
      <c r="BP548" s="84"/>
      <c r="BQ548" s="84"/>
      <c r="BR548" s="84"/>
      <c r="BS548" s="84"/>
      <c r="BT548" s="84"/>
      <c r="BU548" s="84"/>
      <c r="BV548" s="84"/>
      <c r="BW548" s="84"/>
      <c r="BX548" s="84"/>
      <c r="BY548" s="84"/>
      <c r="BZ548" s="84"/>
      <c r="CA548" s="84"/>
      <c r="CB548" s="84"/>
      <c r="CC548" s="84"/>
      <c r="CD548" s="84"/>
      <c r="CE548" s="84"/>
      <c r="CF548" s="84"/>
      <c r="CG548" s="84"/>
      <c r="CH548" s="84"/>
      <c r="CI548" s="84"/>
      <c r="CJ548" s="84"/>
      <c r="CK548" s="84"/>
      <c r="CL548" s="84"/>
      <c r="CM548" s="84"/>
      <c r="CN548" s="84"/>
      <c r="CO548" s="84"/>
      <c r="CP548" s="84"/>
      <c r="CQ548" s="84"/>
      <c r="CR548" s="84"/>
      <c r="CS548" s="84"/>
      <c r="CT548" s="84"/>
      <c r="CU548" s="84"/>
      <c r="CV548" s="84"/>
      <c r="CW548" s="84"/>
      <c r="CX548" s="84"/>
      <c r="CY548" s="84"/>
      <c r="CZ548" s="84"/>
      <c r="DA548" s="84"/>
      <c r="DB548" s="84"/>
      <c r="DC548" s="84"/>
      <c r="DD548" s="84"/>
      <c r="DE548" s="84"/>
      <c r="DF548" s="84"/>
      <c r="DG548" s="84"/>
      <c r="DH548" s="84"/>
      <c r="DI548" s="84"/>
      <c r="DJ548" s="84"/>
      <c r="DK548" s="84"/>
      <c r="DL548" s="84"/>
      <c r="DM548" s="84"/>
      <c r="DN548" s="84"/>
      <c r="DO548" s="84"/>
      <c r="DP548" s="84"/>
      <c r="DQ548" s="84"/>
      <c r="DR548" s="84"/>
      <c r="DS548" s="84"/>
      <c r="DT548" s="84"/>
      <c r="DU548" s="84"/>
      <c r="DV548" s="84"/>
      <c r="DW548" s="84"/>
      <c r="DX548" s="84"/>
      <c r="DY548" s="84"/>
      <c r="DZ548" s="84"/>
      <c r="EA548" s="84"/>
      <c r="EB548" s="84"/>
      <c r="EC548" s="84"/>
      <c r="ED548" s="84"/>
      <c r="EE548" s="84"/>
      <c r="EF548" s="84"/>
      <c r="EG548" s="84"/>
      <c r="EH548" s="84"/>
      <c r="EI548" s="84"/>
      <c r="EJ548" s="84"/>
      <c r="EK548" s="84"/>
      <c r="EL548" s="84"/>
      <c r="EM548" s="84"/>
      <c r="EN548" s="84"/>
      <c r="EO548" s="84"/>
      <c r="EP548" s="84"/>
      <c r="EQ548" s="84"/>
      <c r="ER548" s="84"/>
      <c r="ES548" s="84"/>
      <c r="ET548" s="84"/>
      <c r="EU548" s="84"/>
      <c r="EV548" s="84"/>
      <c r="EW548" s="84"/>
      <c r="EX548" s="84"/>
      <c r="EY548" s="84"/>
      <c r="EZ548" s="84"/>
      <c r="FA548" s="84"/>
      <c r="FB548" s="84"/>
      <c r="FC548" s="84"/>
      <c r="FD548" s="84"/>
      <c r="FE548" s="84"/>
      <c r="FF548" s="84"/>
      <c r="FG548" s="84"/>
      <c r="FH548" s="84"/>
      <c r="FI548" s="84"/>
      <c r="FJ548" s="84"/>
      <c r="FK548" s="84"/>
      <c r="FL548" s="84"/>
      <c r="FM548" s="84"/>
      <c r="FN548" s="84"/>
      <c r="FO548" s="84"/>
      <c r="FP548" s="84"/>
      <c r="FQ548" s="84"/>
      <c r="FR548" s="84"/>
      <c r="FS548" s="84"/>
      <c r="FT548" s="84"/>
      <c r="FU548" s="84"/>
      <c r="FV548" s="84"/>
      <c r="FW548" s="84"/>
    </row>
    <row r="549" spans="1:179" ht="13.9" customHeight="1">
      <c r="A549" s="112">
        <f t="shared" ref="A549:A563" si="118">A548+1</f>
        <v>494</v>
      </c>
      <c r="B549" s="112" t="s">
        <v>2625</v>
      </c>
      <c r="C549" s="143" t="s">
        <v>2642</v>
      </c>
      <c r="D549" s="166">
        <v>6355.93</v>
      </c>
      <c r="E549" s="144">
        <v>1144.07</v>
      </c>
      <c r="F549" s="144">
        <v>7500</v>
      </c>
      <c r="G549" s="145" t="s">
        <v>2650</v>
      </c>
      <c r="H549" s="143" t="s">
        <v>2639</v>
      </c>
      <c r="I549" s="224">
        <v>7583.33</v>
      </c>
      <c r="J549" s="155">
        <f t="shared" si="113"/>
        <v>1516.6659999999999</v>
      </c>
      <c r="K549" s="156">
        <f t="shared" si="115"/>
        <v>9099.9959999999992</v>
      </c>
      <c r="L549" s="129"/>
      <c r="M549" s="129"/>
      <c r="N549" s="130">
        <f>9100/1.2</f>
        <v>7583.3333333333303</v>
      </c>
      <c r="O549" s="131">
        <f t="shared" si="116"/>
        <v>1516.6666666666699</v>
      </c>
      <c r="P549" s="132">
        <f t="shared" si="117"/>
        <v>9100</v>
      </c>
      <c r="Q549" s="84"/>
      <c r="R549" s="84"/>
      <c r="S549" s="84"/>
      <c r="T549" s="84"/>
      <c r="U549" s="84"/>
      <c r="V549" s="84"/>
      <c r="W549" s="84"/>
      <c r="X549" s="84"/>
      <c r="Y549" s="84"/>
      <c r="Z549" s="84"/>
      <c r="AA549" s="84"/>
      <c r="AB549" s="84"/>
      <c r="AC549" s="84"/>
      <c r="AD549" s="84"/>
      <c r="AE549" s="84"/>
      <c r="AF549" s="84"/>
      <c r="AG549" s="84"/>
      <c r="AH549" s="84"/>
      <c r="AI549" s="84"/>
      <c r="AJ549" s="84"/>
      <c r="AK549" s="84"/>
      <c r="AL549" s="84"/>
      <c r="AM549" s="84"/>
      <c r="AN549" s="84"/>
      <c r="AO549" s="84"/>
      <c r="AP549" s="84"/>
      <c r="AQ549" s="84"/>
      <c r="AR549" s="84"/>
      <c r="AS549" s="84"/>
      <c r="AT549" s="84"/>
      <c r="AU549" s="84"/>
      <c r="AV549" s="84"/>
      <c r="AW549" s="84"/>
      <c r="AX549" s="84"/>
      <c r="AY549" s="84"/>
      <c r="AZ549" s="84"/>
      <c r="BA549" s="84"/>
      <c r="BB549" s="84"/>
      <c r="BC549" s="84"/>
      <c r="BD549" s="84"/>
      <c r="BE549" s="84"/>
      <c r="BF549" s="84"/>
      <c r="BG549" s="84"/>
      <c r="BH549" s="84"/>
      <c r="BI549" s="84"/>
      <c r="BJ549" s="84"/>
      <c r="BK549" s="84"/>
      <c r="BL549" s="84"/>
      <c r="BM549" s="84"/>
      <c r="BN549" s="84"/>
      <c r="BO549" s="84"/>
      <c r="BP549" s="84"/>
      <c r="BQ549" s="84"/>
      <c r="BR549" s="84"/>
      <c r="BS549" s="84"/>
      <c r="BT549" s="84"/>
      <c r="BU549" s="84"/>
      <c r="BV549" s="84"/>
      <c r="BW549" s="84"/>
      <c r="BX549" s="84"/>
      <c r="BY549" s="84"/>
      <c r="BZ549" s="84"/>
      <c r="CA549" s="84"/>
      <c r="CB549" s="84"/>
      <c r="CC549" s="84"/>
      <c r="CD549" s="84"/>
      <c r="CE549" s="84"/>
      <c r="CF549" s="84"/>
      <c r="CG549" s="84"/>
      <c r="CH549" s="84"/>
      <c r="CI549" s="84"/>
      <c r="CJ549" s="84"/>
      <c r="CK549" s="84"/>
      <c r="CL549" s="84"/>
      <c r="CM549" s="84"/>
      <c r="CN549" s="84"/>
      <c r="CO549" s="84"/>
      <c r="CP549" s="84"/>
      <c r="CQ549" s="84"/>
      <c r="CR549" s="84"/>
      <c r="CS549" s="84"/>
      <c r="CT549" s="84"/>
      <c r="CU549" s="84"/>
      <c r="CV549" s="84"/>
      <c r="CW549" s="84"/>
      <c r="CX549" s="84"/>
      <c r="CY549" s="84"/>
      <c r="CZ549" s="84"/>
      <c r="DA549" s="84"/>
      <c r="DB549" s="84"/>
      <c r="DC549" s="84"/>
      <c r="DD549" s="84"/>
      <c r="DE549" s="84"/>
      <c r="DF549" s="84"/>
      <c r="DG549" s="84"/>
      <c r="DH549" s="84"/>
      <c r="DI549" s="84"/>
      <c r="DJ549" s="84"/>
      <c r="DK549" s="84"/>
      <c r="DL549" s="84"/>
      <c r="DM549" s="84"/>
      <c r="DN549" s="84"/>
      <c r="DO549" s="84"/>
      <c r="DP549" s="84"/>
      <c r="DQ549" s="84"/>
      <c r="DR549" s="84"/>
      <c r="DS549" s="84"/>
      <c r="DT549" s="84"/>
      <c r="DU549" s="84"/>
      <c r="DV549" s="84"/>
      <c r="DW549" s="84"/>
      <c r="DX549" s="84"/>
      <c r="DY549" s="84"/>
      <c r="DZ549" s="84"/>
      <c r="EA549" s="84"/>
      <c r="EB549" s="84"/>
      <c r="EC549" s="84"/>
      <c r="ED549" s="84"/>
      <c r="EE549" s="84"/>
      <c r="EF549" s="84"/>
      <c r="EG549" s="84"/>
      <c r="EH549" s="84"/>
      <c r="EI549" s="84"/>
      <c r="EJ549" s="84"/>
      <c r="EK549" s="84"/>
      <c r="EL549" s="84"/>
      <c r="EM549" s="84"/>
      <c r="EN549" s="84"/>
      <c r="EO549" s="84"/>
      <c r="EP549" s="84"/>
      <c r="EQ549" s="84"/>
      <c r="ER549" s="84"/>
      <c r="ES549" s="84"/>
      <c r="ET549" s="84"/>
      <c r="EU549" s="84"/>
      <c r="EV549" s="84"/>
      <c r="EW549" s="84"/>
      <c r="EX549" s="84"/>
      <c r="EY549" s="84"/>
      <c r="EZ549" s="84"/>
      <c r="FA549" s="84"/>
      <c r="FB549" s="84"/>
      <c r="FC549" s="84"/>
      <c r="FD549" s="84"/>
      <c r="FE549" s="84"/>
      <c r="FF549" s="84"/>
      <c r="FG549" s="84"/>
      <c r="FH549" s="84"/>
      <c r="FI549" s="84"/>
      <c r="FJ549" s="84"/>
      <c r="FK549" s="84"/>
      <c r="FL549" s="84"/>
      <c r="FM549" s="84"/>
      <c r="FN549" s="84"/>
      <c r="FO549" s="84"/>
      <c r="FP549" s="84"/>
      <c r="FQ549" s="84"/>
      <c r="FR549" s="84"/>
      <c r="FS549" s="84"/>
      <c r="FT549" s="84"/>
      <c r="FU549" s="84"/>
      <c r="FV549" s="84"/>
      <c r="FW549" s="84"/>
    </row>
    <row r="550" spans="1:179" ht="13.9" customHeight="1">
      <c r="A550" s="112">
        <f t="shared" si="118"/>
        <v>495</v>
      </c>
      <c r="B550" s="112" t="s">
        <v>2643</v>
      </c>
      <c r="C550" s="143" t="s">
        <v>2644</v>
      </c>
      <c r="D550" s="166">
        <v>6355.93</v>
      </c>
      <c r="E550" s="144">
        <v>1144.07</v>
      </c>
      <c r="F550" s="144">
        <v>7500</v>
      </c>
      <c r="G550" s="145" t="s">
        <v>2653</v>
      </c>
      <c r="H550" s="143" t="s">
        <v>2641</v>
      </c>
      <c r="I550" s="224">
        <v>7750</v>
      </c>
      <c r="J550" s="155">
        <f t="shared" si="113"/>
        <v>1550</v>
      </c>
      <c r="K550" s="156">
        <f t="shared" si="115"/>
        <v>9300</v>
      </c>
      <c r="L550" s="129"/>
      <c r="M550" s="129"/>
      <c r="N550" s="130">
        <f>9300/1.2</f>
        <v>7750</v>
      </c>
      <c r="O550" s="131">
        <f t="shared" si="116"/>
        <v>1550</v>
      </c>
      <c r="P550" s="132">
        <f t="shared" si="117"/>
        <v>9300</v>
      </c>
      <c r="Q550" s="84"/>
      <c r="R550" s="84"/>
      <c r="S550" s="84"/>
      <c r="T550" s="84"/>
      <c r="U550" s="84"/>
      <c r="V550" s="84"/>
      <c r="W550" s="84"/>
      <c r="X550" s="84"/>
      <c r="Y550" s="84"/>
      <c r="Z550" s="84"/>
      <c r="AA550" s="84"/>
      <c r="AB550" s="84"/>
      <c r="AC550" s="84"/>
      <c r="AD550" s="84"/>
      <c r="AE550" s="84"/>
      <c r="AF550" s="84"/>
      <c r="AG550" s="84"/>
      <c r="AH550" s="84"/>
      <c r="AI550" s="84"/>
      <c r="AJ550" s="84"/>
      <c r="AK550" s="84"/>
      <c r="AL550" s="84"/>
      <c r="AM550" s="84"/>
      <c r="AN550" s="84"/>
      <c r="AO550" s="84"/>
      <c r="AP550" s="84"/>
      <c r="AQ550" s="84"/>
      <c r="AR550" s="84"/>
      <c r="AS550" s="84"/>
      <c r="AT550" s="84"/>
      <c r="AU550" s="84"/>
      <c r="AV550" s="84"/>
      <c r="AW550" s="84"/>
      <c r="AX550" s="84"/>
      <c r="AY550" s="84"/>
      <c r="AZ550" s="84"/>
      <c r="BA550" s="84"/>
      <c r="BB550" s="84"/>
      <c r="BC550" s="84"/>
      <c r="BD550" s="84"/>
      <c r="BE550" s="84"/>
      <c r="BF550" s="84"/>
      <c r="BG550" s="84"/>
      <c r="BH550" s="84"/>
      <c r="BI550" s="84"/>
      <c r="BJ550" s="84"/>
      <c r="BK550" s="84"/>
      <c r="BL550" s="84"/>
      <c r="BM550" s="84"/>
      <c r="BN550" s="84"/>
      <c r="BO550" s="84"/>
      <c r="BP550" s="84"/>
      <c r="BQ550" s="84"/>
      <c r="BR550" s="84"/>
      <c r="BS550" s="84"/>
      <c r="BT550" s="84"/>
      <c r="BU550" s="84"/>
      <c r="BV550" s="84"/>
      <c r="BW550" s="84"/>
      <c r="BX550" s="84"/>
      <c r="BY550" s="84"/>
      <c r="BZ550" s="84"/>
      <c r="CA550" s="84"/>
      <c r="CB550" s="84"/>
      <c r="CC550" s="84"/>
      <c r="CD550" s="84"/>
      <c r="CE550" s="84"/>
      <c r="CF550" s="84"/>
      <c r="CG550" s="84"/>
      <c r="CH550" s="84"/>
      <c r="CI550" s="84"/>
      <c r="CJ550" s="84"/>
      <c r="CK550" s="84"/>
      <c r="CL550" s="84"/>
      <c r="CM550" s="84"/>
      <c r="CN550" s="84"/>
      <c r="CO550" s="84"/>
      <c r="CP550" s="84"/>
      <c r="CQ550" s="84"/>
      <c r="CR550" s="84"/>
      <c r="CS550" s="84"/>
      <c r="CT550" s="84"/>
      <c r="CU550" s="84"/>
      <c r="CV550" s="84"/>
      <c r="CW550" s="84"/>
      <c r="CX550" s="84"/>
      <c r="CY550" s="84"/>
      <c r="CZ550" s="84"/>
      <c r="DA550" s="84"/>
      <c r="DB550" s="84"/>
      <c r="DC550" s="84"/>
      <c r="DD550" s="84"/>
      <c r="DE550" s="84"/>
      <c r="DF550" s="84"/>
      <c r="DG550" s="84"/>
      <c r="DH550" s="84"/>
      <c r="DI550" s="84"/>
      <c r="DJ550" s="84"/>
      <c r="DK550" s="84"/>
      <c r="DL550" s="84"/>
      <c r="DM550" s="84"/>
      <c r="DN550" s="84"/>
      <c r="DO550" s="84"/>
      <c r="DP550" s="84"/>
      <c r="DQ550" s="84"/>
      <c r="DR550" s="84"/>
      <c r="DS550" s="84"/>
      <c r="DT550" s="84"/>
      <c r="DU550" s="84"/>
      <c r="DV550" s="84"/>
      <c r="DW550" s="84"/>
      <c r="DX550" s="84"/>
      <c r="DY550" s="84"/>
      <c r="DZ550" s="84"/>
      <c r="EA550" s="84"/>
      <c r="EB550" s="84"/>
      <c r="EC550" s="84"/>
      <c r="ED550" s="84"/>
      <c r="EE550" s="84"/>
      <c r="EF550" s="84"/>
      <c r="EG550" s="84"/>
      <c r="EH550" s="84"/>
      <c r="EI550" s="84"/>
      <c r="EJ550" s="84"/>
      <c r="EK550" s="84"/>
      <c r="EL550" s="84"/>
      <c r="EM550" s="84"/>
      <c r="EN550" s="84"/>
      <c r="EO550" s="84"/>
      <c r="EP550" s="84"/>
      <c r="EQ550" s="84"/>
      <c r="ER550" s="84"/>
      <c r="ES550" s="84"/>
      <c r="ET550" s="84"/>
      <c r="EU550" s="84"/>
      <c r="EV550" s="84"/>
      <c r="EW550" s="84"/>
      <c r="EX550" s="84"/>
      <c r="EY550" s="84"/>
      <c r="EZ550" s="84"/>
      <c r="FA550" s="84"/>
      <c r="FB550" s="84"/>
      <c r="FC550" s="84"/>
      <c r="FD550" s="84"/>
      <c r="FE550" s="84"/>
      <c r="FF550" s="84"/>
      <c r="FG550" s="84"/>
      <c r="FH550" s="84"/>
      <c r="FI550" s="84"/>
      <c r="FJ550" s="84"/>
      <c r="FK550" s="84"/>
      <c r="FL550" s="84"/>
      <c r="FM550" s="84"/>
      <c r="FN550" s="84"/>
      <c r="FO550" s="84"/>
      <c r="FP550" s="84"/>
      <c r="FQ550" s="84"/>
      <c r="FR550" s="84"/>
      <c r="FS550" s="84"/>
      <c r="FT550" s="84"/>
      <c r="FU550" s="84"/>
      <c r="FV550" s="84"/>
      <c r="FW550" s="84"/>
    </row>
    <row r="551" spans="1:179" ht="13.9" customHeight="1">
      <c r="A551" s="112">
        <f t="shared" si="118"/>
        <v>496</v>
      </c>
      <c r="B551" s="112" t="s">
        <v>553</v>
      </c>
      <c r="C551" s="143" t="s">
        <v>2645</v>
      </c>
      <c r="D551" s="166">
        <v>9830.51</v>
      </c>
      <c r="E551" s="144">
        <v>1769.49</v>
      </c>
      <c r="F551" s="144">
        <v>11600</v>
      </c>
      <c r="G551" s="145" t="s">
        <v>2625</v>
      </c>
      <c r="H551" s="143" t="s">
        <v>2642</v>
      </c>
      <c r="I551" s="224">
        <v>8333.33</v>
      </c>
      <c r="J551" s="155">
        <f t="shared" si="113"/>
        <v>1666.6659999999999</v>
      </c>
      <c r="K551" s="156">
        <f t="shared" si="115"/>
        <v>9999.9959999999992</v>
      </c>
      <c r="L551" s="129"/>
      <c r="M551" s="129"/>
      <c r="N551" s="130">
        <f>10000/1.2</f>
        <v>8333.3333333333303</v>
      </c>
      <c r="O551" s="131">
        <f t="shared" si="116"/>
        <v>1666.6666666666699</v>
      </c>
      <c r="P551" s="132">
        <f t="shared" si="117"/>
        <v>10000</v>
      </c>
      <c r="Q551" s="84"/>
      <c r="R551" s="84"/>
      <c r="S551" s="84"/>
      <c r="T551" s="84"/>
      <c r="U551" s="84"/>
      <c r="V551" s="84"/>
      <c r="W551" s="84"/>
      <c r="X551" s="84"/>
      <c r="Y551" s="84"/>
      <c r="Z551" s="84"/>
      <c r="AA551" s="84"/>
      <c r="AB551" s="84"/>
      <c r="AC551" s="84"/>
      <c r="AD551" s="84"/>
      <c r="AE551" s="84"/>
      <c r="AF551" s="84"/>
      <c r="AG551" s="84"/>
      <c r="AH551" s="84"/>
      <c r="AI551" s="84"/>
      <c r="AJ551" s="84"/>
      <c r="AK551" s="84"/>
      <c r="AL551" s="84"/>
      <c r="AM551" s="84"/>
      <c r="AN551" s="84"/>
      <c r="AO551" s="84"/>
      <c r="AP551" s="84"/>
      <c r="AQ551" s="84"/>
      <c r="AR551" s="84"/>
      <c r="AS551" s="84"/>
      <c r="AT551" s="84"/>
      <c r="AU551" s="84"/>
      <c r="AV551" s="84"/>
      <c r="AW551" s="84"/>
      <c r="AX551" s="84"/>
      <c r="AY551" s="84"/>
      <c r="AZ551" s="84"/>
      <c r="BA551" s="84"/>
      <c r="BB551" s="84"/>
      <c r="BC551" s="84"/>
      <c r="BD551" s="84"/>
      <c r="BE551" s="84"/>
      <c r="BF551" s="84"/>
      <c r="BG551" s="84"/>
      <c r="BH551" s="84"/>
      <c r="BI551" s="84"/>
      <c r="BJ551" s="84"/>
      <c r="BK551" s="84"/>
      <c r="BL551" s="84"/>
      <c r="BM551" s="84"/>
      <c r="BN551" s="84"/>
      <c r="BO551" s="84"/>
      <c r="BP551" s="84"/>
      <c r="BQ551" s="84"/>
      <c r="BR551" s="84"/>
      <c r="BS551" s="84"/>
      <c r="BT551" s="84"/>
      <c r="BU551" s="84"/>
      <c r="BV551" s="84"/>
      <c r="BW551" s="84"/>
      <c r="BX551" s="84"/>
      <c r="BY551" s="84"/>
      <c r="BZ551" s="84"/>
      <c r="CA551" s="84"/>
      <c r="CB551" s="84"/>
      <c r="CC551" s="84"/>
      <c r="CD551" s="84"/>
      <c r="CE551" s="84"/>
      <c r="CF551" s="84"/>
      <c r="CG551" s="84"/>
      <c r="CH551" s="84"/>
      <c r="CI551" s="84"/>
      <c r="CJ551" s="84"/>
      <c r="CK551" s="84"/>
      <c r="CL551" s="84"/>
      <c r="CM551" s="84"/>
      <c r="CN551" s="84"/>
      <c r="CO551" s="84"/>
      <c r="CP551" s="84"/>
      <c r="CQ551" s="84"/>
      <c r="CR551" s="84"/>
      <c r="CS551" s="84"/>
      <c r="CT551" s="84"/>
      <c r="CU551" s="84"/>
      <c r="CV551" s="84"/>
      <c r="CW551" s="84"/>
      <c r="CX551" s="84"/>
      <c r="CY551" s="84"/>
      <c r="CZ551" s="84"/>
      <c r="DA551" s="84"/>
      <c r="DB551" s="84"/>
      <c r="DC551" s="84"/>
      <c r="DD551" s="84"/>
      <c r="DE551" s="84"/>
      <c r="DF551" s="84"/>
      <c r="DG551" s="84"/>
      <c r="DH551" s="84"/>
      <c r="DI551" s="84"/>
      <c r="DJ551" s="84"/>
      <c r="DK551" s="84"/>
      <c r="DL551" s="84"/>
      <c r="DM551" s="84"/>
      <c r="DN551" s="84"/>
      <c r="DO551" s="84"/>
      <c r="DP551" s="84"/>
      <c r="DQ551" s="84"/>
      <c r="DR551" s="84"/>
      <c r="DS551" s="84"/>
      <c r="DT551" s="84"/>
      <c r="DU551" s="84"/>
      <c r="DV551" s="84"/>
      <c r="DW551" s="84"/>
      <c r="DX551" s="84"/>
      <c r="DY551" s="84"/>
      <c r="DZ551" s="84"/>
      <c r="EA551" s="84"/>
      <c r="EB551" s="84"/>
      <c r="EC551" s="84"/>
      <c r="ED551" s="84"/>
      <c r="EE551" s="84"/>
      <c r="EF551" s="84"/>
      <c r="EG551" s="84"/>
      <c r="EH551" s="84"/>
      <c r="EI551" s="84"/>
      <c r="EJ551" s="84"/>
      <c r="EK551" s="84"/>
      <c r="EL551" s="84"/>
      <c r="EM551" s="84"/>
      <c r="EN551" s="84"/>
      <c r="EO551" s="84"/>
      <c r="EP551" s="84"/>
      <c r="EQ551" s="84"/>
      <c r="ER551" s="84"/>
      <c r="ES551" s="84"/>
      <c r="ET551" s="84"/>
      <c r="EU551" s="84"/>
      <c r="EV551" s="84"/>
      <c r="EW551" s="84"/>
      <c r="EX551" s="84"/>
      <c r="EY551" s="84"/>
      <c r="EZ551" s="84"/>
      <c r="FA551" s="84"/>
      <c r="FB551" s="84"/>
      <c r="FC551" s="84"/>
      <c r="FD551" s="84"/>
      <c r="FE551" s="84"/>
      <c r="FF551" s="84"/>
      <c r="FG551" s="84"/>
      <c r="FH551" s="84"/>
      <c r="FI551" s="84"/>
      <c r="FJ551" s="84"/>
      <c r="FK551" s="84"/>
      <c r="FL551" s="84"/>
      <c r="FM551" s="84"/>
      <c r="FN551" s="84"/>
      <c r="FO551" s="84"/>
      <c r="FP551" s="84"/>
      <c r="FQ551" s="84"/>
      <c r="FR551" s="84"/>
      <c r="FS551" s="84"/>
      <c r="FT551" s="84"/>
      <c r="FU551" s="84"/>
      <c r="FV551" s="84"/>
      <c r="FW551" s="84"/>
    </row>
    <row r="552" spans="1:179" ht="13.9" customHeight="1">
      <c r="A552" s="112">
        <f t="shared" si="118"/>
        <v>497</v>
      </c>
      <c r="B552" s="112">
        <v>445</v>
      </c>
      <c r="C552" s="112">
        <v>446</v>
      </c>
      <c r="D552" s="112">
        <v>447</v>
      </c>
      <c r="E552" s="112">
        <v>448</v>
      </c>
      <c r="F552" s="112">
        <v>449</v>
      </c>
      <c r="G552" s="145" t="s">
        <v>2657</v>
      </c>
      <c r="H552" s="143" t="s">
        <v>2644</v>
      </c>
      <c r="I552" s="224">
        <v>8333.33</v>
      </c>
      <c r="J552" s="155">
        <f t="shared" si="113"/>
        <v>1666.6659999999999</v>
      </c>
      <c r="K552" s="156">
        <f t="shared" si="115"/>
        <v>9999.9959999999992</v>
      </c>
      <c r="L552" s="129"/>
      <c r="M552" s="129"/>
      <c r="N552" s="130">
        <f>10000/1.2</f>
        <v>8333.3333333333303</v>
      </c>
      <c r="O552" s="131">
        <f t="shared" si="116"/>
        <v>1666.6666666666699</v>
      </c>
      <c r="P552" s="132">
        <f t="shared" si="117"/>
        <v>10000</v>
      </c>
      <c r="Q552" s="84"/>
      <c r="R552" s="84"/>
      <c r="S552" s="84"/>
      <c r="T552" s="84"/>
      <c r="U552" s="84"/>
      <c r="V552" s="84"/>
      <c r="W552" s="84"/>
      <c r="X552" s="84"/>
      <c r="Y552" s="84"/>
      <c r="Z552" s="84"/>
      <c r="AA552" s="84"/>
      <c r="AB552" s="84"/>
      <c r="AC552" s="84"/>
      <c r="AD552" s="84"/>
      <c r="AE552" s="84"/>
      <c r="AF552" s="84"/>
      <c r="AG552" s="84"/>
      <c r="AH552" s="84"/>
      <c r="AI552" s="84"/>
      <c r="AJ552" s="84"/>
      <c r="AK552" s="84"/>
      <c r="AL552" s="84"/>
      <c r="AM552" s="84"/>
      <c r="AN552" s="84"/>
      <c r="AO552" s="84"/>
      <c r="AP552" s="84"/>
      <c r="AQ552" s="84"/>
      <c r="AR552" s="84"/>
      <c r="AS552" s="84"/>
      <c r="AT552" s="84"/>
      <c r="AU552" s="84"/>
      <c r="AV552" s="84"/>
      <c r="AW552" s="84"/>
      <c r="AX552" s="84"/>
      <c r="AY552" s="84"/>
      <c r="AZ552" s="84"/>
      <c r="BA552" s="84"/>
      <c r="BB552" s="84"/>
      <c r="BC552" s="84"/>
      <c r="BD552" s="84"/>
      <c r="BE552" s="84"/>
      <c r="BF552" s="84"/>
      <c r="BG552" s="84"/>
      <c r="BH552" s="84"/>
      <c r="BI552" s="84"/>
      <c r="BJ552" s="84"/>
      <c r="BK552" s="84"/>
      <c r="BL552" s="84"/>
      <c r="BM552" s="84"/>
      <c r="BN552" s="84"/>
      <c r="BO552" s="84"/>
      <c r="BP552" s="84"/>
      <c r="BQ552" s="84"/>
      <c r="BR552" s="84"/>
      <c r="BS552" s="84"/>
      <c r="BT552" s="84"/>
      <c r="BU552" s="84"/>
      <c r="BV552" s="84"/>
      <c r="BW552" s="84"/>
      <c r="BX552" s="84"/>
      <c r="BY552" s="84"/>
      <c r="BZ552" s="84"/>
      <c r="CA552" s="84"/>
      <c r="CB552" s="84"/>
      <c r="CC552" s="84"/>
      <c r="CD552" s="84"/>
      <c r="CE552" s="84"/>
      <c r="CF552" s="84"/>
      <c r="CG552" s="84"/>
      <c r="CH552" s="84"/>
      <c r="CI552" s="84"/>
      <c r="CJ552" s="84"/>
      <c r="CK552" s="84"/>
      <c r="CL552" s="84"/>
      <c r="CM552" s="84"/>
      <c r="CN552" s="84"/>
      <c r="CO552" s="84"/>
      <c r="CP552" s="84"/>
      <c r="CQ552" s="84"/>
      <c r="CR552" s="84"/>
      <c r="CS552" s="84"/>
      <c r="CT552" s="84"/>
      <c r="CU552" s="84"/>
      <c r="CV552" s="84"/>
      <c r="CW552" s="84"/>
      <c r="CX552" s="84"/>
      <c r="CY552" s="84"/>
      <c r="CZ552" s="84"/>
      <c r="DA552" s="84"/>
      <c r="DB552" s="84"/>
      <c r="DC552" s="84"/>
      <c r="DD552" s="84"/>
      <c r="DE552" s="84"/>
      <c r="DF552" s="84"/>
      <c r="DG552" s="84"/>
      <c r="DH552" s="84"/>
      <c r="DI552" s="84"/>
      <c r="DJ552" s="84"/>
      <c r="DK552" s="84"/>
      <c r="DL552" s="84"/>
      <c r="DM552" s="84"/>
      <c r="DN552" s="84"/>
      <c r="DO552" s="84"/>
      <c r="DP552" s="84"/>
      <c r="DQ552" s="84"/>
      <c r="DR552" s="84"/>
      <c r="DS552" s="84"/>
      <c r="DT552" s="84"/>
      <c r="DU552" s="84"/>
      <c r="DV552" s="84"/>
      <c r="DW552" s="84"/>
      <c r="DX552" s="84"/>
      <c r="DY552" s="84"/>
      <c r="DZ552" s="84"/>
      <c r="EA552" s="84"/>
      <c r="EB552" s="84"/>
      <c r="EC552" s="84"/>
      <c r="ED552" s="84"/>
      <c r="EE552" s="84"/>
      <c r="EF552" s="84"/>
      <c r="EG552" s="84"/>
      <c r="EH552" s="84"/>
      <c r="EI552" s="84"/>
      <c r="EJ552" s="84"/>
      <c r="EK552" s="84"/>
      <c r="EL552" s="84"/>
      <c r="EM552" s="84"/>
      <c r="EN552" s="84"/>
      <c r="EO552" s="84"/>
      <c r="EP552" s="84"/>
      <c r="EQ552" s="84"/>
      <c r="ER552" s="84"/>
      <c r="ES552" s="84"/>
      <c r="ET552" s="84"/>
      <c r="EU552" s="84"/>
      <c r="EV552" s="84"/>
      <c r="EW552" s="84"/>
      <c r="EX552" s="84"/>
      <c r="EY552" s="84"/>
      <c r="EZ552" s="84"/>
      <c r="FA552" s="84"/>
      <c r="FB552" s="84"/>
      <c r="FC552" s="84"/>
      <c r="FD552" s="84"/>
      <c r="FE552" s="84"/>
      <c r="FF552" s="84"/>
      <c r="FG552" s="84"/>
      <c r="FH552" s="84"/>
      <c r="FI552" s="84"/>
      <c r="FJ552" s="84"/>
      <c r="FK552" s="84"/>
      <c r="FL552" s="84"/>
      <c r="FM552" s="84"/>
      <c r="FN552" s="84"/>
      <c r="FO552" s="84"/>
      <c r="FP552" s="84"/>
      <c r="FQ552" s="84"/>
      <c r="FR552" s="84"/>
      <c r="FS552" s="84"/>
      <c r="FT552" s="84"/>
      <c r="FU552" s="84"/>
      <c r="FV552" s="84"/>
      <c r="FW552" s="84"/>
    </row>
    <row r="553" spans="1:179" ht="13.9" customHeight="1">
      <c r="A553" s="112">
        <f t="shared" si="118"/>
        <v>498</v>
      </c>
      <c r="B553" s="112" t="s">
        <v>2648</v>
      </c>
      <c r="C553" s="143" t="s">
        <v>2649</v>
      </c>
      <c r="D553" s="166">
        <v>9576.27</v>
      </c>
      <c r="E553" s="144">
        <v>1723.73</v>
      </c>
      <c r="F553" s="144">
        <v>11300</v>
      </c>
      <c r="G553" s="145" t="s">
        <v>553</v>
      </c>
      <c r="H553" s="143" t="s">
        <v>2645</v>
      </c>
      <c r="I553" s="224">
        <v>11250</v>
      </c>
      <c r="J553" s="155">
        <f t="shared" si="113"/>
        <v>2250</v>
      </c>
      <c r="K553" s="156">
        <f t="shared" si="115"/>
        <v>13500</v>
      </c>
      <c r="L553" s="129"/>
      <c r="M553" s="129"/>
      <c r="N553" s="130">
        <f>13500/1.2</f>
        <v>11250</v>
      </c>
      <c r="O553" s="131">
        <f t="shared" si="116"/>
        <v>2250</v>
      </c>
      <c r="P553" s="132">
        <f t="shared" si="117"/>
        <v>13500</v>
      </c>
      <c r="Q553" s="84"/>
      <c r="R553" s="84"/>
      <c r="S553" s="84"/>
      <c r="T553" s="84"/>
      <c r="U553" s="84"/>
      <c r="V553" s="84"/>
      <c r="W553" s="84"/>
      <c r="X553" s="84"/>
      <c r="Y553" s="84"/>
      <c r="Z553" s="84"/>
      <c r="AA553" s="84"/>
      <c r="AB553" s="84"/>
      <c r="AC553" s="84"/>
      <c r="AD553" s="84"/>
      <c r="AE553" s="84"/>
      <c r="AF553" s="84"/>
      <c r="AG553" s="84"/>
      <c r="AH553" s="84"/>
      <c r="AI553" s="84"/>
      <c r="AJ553" s="84"/>
      <c r="AK553" s="84"/>
      <c r="AL553" s="84"/>
      <c r="AM553" s="84"/>
      <c r="AN553" s="84"/>
      <c r="AO553" s="84"/>
      <c r="AP553" s="84"/>
      <c r="AQ553" s="84"/>
      <c r="AR553" s="84"/>
      <c r="AS553" s="84"/>
      <c r="AT553" s="84"/>
      <c r="AU553" s="84"/>
      <c r="AV553" s="84"/>
      <c r="AW553" s="84"/>
      <c r="AX553" s="84"/>
      <c r="AY553" s="84"/>
      <c r="AZ553" s="84"/>
      <c r="BA553" s="84"/>
      <c r="BB553" s="84"/>
      <c r="BC553" s="84"/>
      <c r="BD553" s="84"/>
      <c r="BE553" s="84"/>
      <c r="BF553" s="84"/>
      <c r="BG553" s="84"/>
      <c r="BH553" s="84"/>
      <c r="BI553" s="84"/>
      <c r="BJ553" s="84"/>
      <c r="BK553" s="84"/>
      <c r="BL553" s="84"/>
      <c r="BM553" s="84"/>
      <c r="BN553" s="84"/>
      <c r="BO553" s="84"/>
      <c r="BP553" s="84"/>
      <c r="BQ553" s="84"/>
      <c r="BR553" s="84"/>
      <c r="BS553" s="84"/>
      <c r="BT553" s="84"/>
      <c r="BU553" s="84"/>
      <c r="BV553" s="84"/>
      <c r="BW553" s="84"/>
      <c r="BX553" s="84"/>
      <c r="BY553" s="84"/>
      <c r="BZ553" s="84"/>
      <c r="CA553" s="84"/>
      <c r="CB553" s="84"/>
      <c r="CC553" s="84"/>
      <c r="CD553" s="84"/>
      <c r="CE553" s="84"/>
      <c r="CF553" s="84"/>
      <c r="CG553" s="84"/>
      <c r="CH553" s="84"/>
      <c r="CI553" s="84"/>
      <c r="CJ553" s="84"/>
      <c r="CK553" s="84"/>
      <c r="CL553" s="84"/>
      <c r="CM553" s="84"/>
      <c r="CN553" s="84"/>
      <c r="CO553" s="84"/>
      <c r="CP553" s="84"/>
      <c r="CQ553" s="84"/>
      <c r="CR553" s="84"/>
      <c r="CS553" s="84"/>
      <c r="CT553" s="84"/>
      <c r="CU553" s="84"/>
      <c r="CV553" s="84"/>
      <c r="CW553" s="84"/>
      <c r="CX553" s="84"/>
      <c r="CY553" s="84"/>
      <c r="CZ553" s="84"/>
      <c r="DA553" s="84"/>
      <c r="DB553" s="84"/>
      <c r="DC553" s="84"/>
      <c r="DD553" s="84"/>
      <c r="DE553" s="84"/>
      <c r="DF553" s="84"/>
      <c r="DG553" s="84"/>
      <c r="DH553" s="84"/>
      <c r="DI553" s="84"/>
      <c r="DJ553" s="84"/>
      <c r="DK553" s="84"/>
      <c r="DL553" s="84"/>
      <c r="DM553" s="84"/>
      <c r="DN553" s="84"/>
      <c r="DO553" s="84"/>
      <c r="DP553" s="84"/>
      <c r="DQ553" s="84"/>
      <c r="DR553" s="84"/>
      <c r="DS553" s="84"/>
      <c r="DT553" s="84"/>
      <c r="DU553" s="84"/>
      <c r="DV553" s="84"/>
      <c r="DW553" s="84"/>
      <c r="DX553" s="84"/>
      <c r="DY553" s="84"/>
      <c r="DZ553" s="84"/>
      <c r="EA553" s="84"/>
      <c r="EB553" s="84"/>
      <c r="EC553" s="84"/>
      <c r="ED553" s="84"/>
      <c r="EE553" s="84"/>
      <c r="EF553" s="84"/>
      <c r="EG553" s="84"/>
      <c r="EH553" s="84"/>
      <c r="EI553" s="84"/>
      <c r="EJ553" s="84"/>
      <c r="EK553" s="84"/>
      <c r="EL553" s="84"/>
      <c r="EM553" s="84"/>
      <c r="EN553" s="84"/>
      <c r="EO553" s="84"/>
      <c r="EP553" s="84"/>
      <c r="EQ553" s="84"/>
      <c r="ER553" s="84"/>
      <c r="ES553" s="84"/>
      <c r="ET553" s="84"/>
      <c r="EU553" s="84"/>
      <c r="EV553" s="84"/>
      <c r="EW553" s="84"/>
      <c r="EX553" s="84"/>
      <c r="EY553" s="84"/>
      <c r="EZ553" s="84"/>
      <c r="FA553" s="84"/>
      <c r="FB553" s="84"/>
      <c r="FC553" s="84"/>
      <c r="FD553" s="84"/>
      <c r="FE553" s="84"/>
      <c r="FF553" s="84"/>
      <c r="FG553" s="84"/>
      <c r="FH553" s="84"/>
      <c r="FI553" s="84"/>
      <c r="FJ553" s="84"/>
      <c r="FK553" s="84"/>
      <c r="FL553" s="84"/>
      <c r="FM553" s="84"/>
      <c r="FN553" s="84"/>
      <c r="FO553" s="84"/>
      <c r="FP553" s="84"/>
      <c r="FQ553" s="84"/>
      <c r="FR553" s="84"/>
      <c r="FS553" s="84"/>
      <c r="FT553" s="84"/>
      <c r="FU553" s="84"/>
      <c r="FV553" s="84"/>
      <c r="FW553" s="84"/>
    </row>
    <row r="554" spans="1:179" ht="13.9" customHeight="1">
      <c r="A554" s="112">
        <f t="shared" si="118"/>
        <v>499</v>
      </c>
      <c r="B554" s="112" t="s">
        <v>2651</v>
      </c>
      <c r="C554" s="143" t="s">
        <v>2652</v>
      </c>
      <c r="D554" s="166">
        <v>14576.27</v>
      </c>
      <c r="E554" s="144">
        <v>2623.73</v>
      </c>
      <c r="F554" s="144">
        <v>17200</v>
      </c>
      <c r="G554" s="145" t="s">
        <v>2661</v>
      </c>
      <c r="H554" s="143" t="s">
        <v>2662</v>
      </c>
      <c r="I554" s="224">
        <v>12000</v>
      </c>
      <c r="J554" s="155">
        <f t="shared" si="113"/>
        <v>2400</v>
      </c>
      <c r="K554" s="156">
        <f t="shared" si="115"/>
        <v>14400</v>
      </c>
      <c r="L554" s="129"/>
      <c r="M554" s="129"/>
      <c r="N554" s="130">
        <f>14400/1.2</f>
        <v>12000</v>
      </c>
      <c r="O554" s="131">
        <f t="shared" si="116"/>
        <v>2400</v>
      </c>
      <c r="P554" s="132">
        <f t="shared" si="117"/>
        <v>14400</v>
      </c>
      <c r="Q554" s="84"/>
      <c r="R554" s="84"/>
      <c r="S554" s="84"/>
      <c r="T554" s="84"/>
      <c r="U554" s="84"/>
      <c r="V554" s="84"/>
      <c r="W554" s="84"/>
      <c r="X554" s="84"/>
      <c r="Y554" s="84"/>
      <c r="Z554" s="84"/>
      <c r="AA554" s="84"/>
      <c r="AB554" s="84"/>
      <c r="AC554" s="84"/>
      <c r="AD554" s="84"/>
      <c r="AE554" s="84"/>
      <c r="AF554" s="84"/>
      <c r="AG554" s="84"/>
      <c r="AH554" s="84"/>
      <c r="AI554" s="84"/>
      <c r="AJ554" s="84"/>
      <c r="AK554" s="84"/>
      <c r="AL554" s="84"/>
      <c r="AM554" s="84"/>
      <c r="AN554" s="84"/>
      <c r="AO554" s="84"/>
      <c r="AP554" s="84"/>
      <c r="AQ554" s="84"/>
      <c r="AR554" s="84"/>
      <c r="AS554" s="84"/>
      <c r="AT554" s="84"/>
      <c r="AU554" s="84"/>
      <c r="AV554" s="84"/>
      <c r="AW554" s="84"/>
      <c r="AX554" s="84"/>
      <c r="AY554" s="84"/>
      <c r="AZ554" s="84"/>
      <c r="BA554" s="84"/>
      <c r="BB554" s="84"/>
      <c r="BC554" s="84"/>
      <c r="BD554" s="84"/>
      <c r="BE554" s="84"/>
      <c r="BF554" s="84"/>
      <c r="BG554" s="84"/>
      <c r="BH554" s="84"/>
      <c r="BI554" s="84"/>
      <c r="BJ554" s="84"/>
      <c r="BK554" s="84"/>
      <c r="BL554" s="84"/>
      <c r="BM554" s="84"/>
      <c r="BN554" s="84"/>
      <c r="BO554" s="84"/>
      <c r="BP554" s="84"/>
      <c r="BQ554" s="84"/>
      <c r="BR554" s="84"/>
      <c r="BS554" s="84"/>
      <c r="BT554" s="84"/>
      <c r="BU554" s="84"/>
      <c r="BV554" s="84"/>
      <c r="BW554" s="84"/>
      <c r="BX554" s="84"/>
      <c r="BY554" s="84"/>
      <c r="BZ554" s="84"/>
      <c r="CA554" s="84"/>
      <c r="CB554" s="84"/>
      <c r="CC554" s="84"/>
      <c r="CD554" s="84"/>
      <c r="CE554" s="84"/>
      <c r="CF554" s="84"/>
      <c r="CG554" s="84"/>
      <c r="CH554" s="84"/>
      <c r="CI554" s="84"/>
      <c r="CJ554" s="84"/>
      <c r="CK554" s="84"/>
      <c r="CL554" s="84"/>
      <c r="CM554" s="84"/>
      <c r="CN554" s="84"/>
      <c r="CO554" s="84"/>
      <c r="CP554" s="84"/>
      <c r="CQ554" s="84"/>
      <c r="CR554" s="84"/>
      <c r="CS554" s="84"/>
      <c r="CT554" s="84"/>
      <c r="CU554" s="84"/>
      <c r="CV554" s="84"/>
      <c r="CW554" s="84"/>
      <c r="CX554" s="84"/>
      <c r="CY554" s="84"/>
      <c r="CZ554" s="84"/>
      <c r="DA554" s="84"/>
      <c r="DB554" s="84"/>
      <c r="DC554" s="84"/>
      <c r="DD554" s="84"/>
      <c r="DE554" s="84"/>
      <c r="DF554" s="84"/>
      <c r="DG554" s="84"/>
      <c r="DH554" s="84"/>
      <c r="DI554" s="84"/>
      <c r="DJ554" s="84"/>
      <c r="DK554" s="84"/>
      <c r="DL554" s="84"/>
      <c r="DM554" s="84"/>
      <c r="DN554" s="84"/>
      <c r="DO554" s="84"/>
      <c r="DP554" s="84"/>
      <c r="DQ554" s="84"/>
      <c r="DR554" s="84"/>
      <c r="DS554" s="84"/>
      <c r="DT554" s="84"/>
      <c r="DU554" s="84"/>
      <c r="DV554" s="84"/>
      <c r="DW554" s="84"/>
      <c r="DX554" s="84"/>
      <c r="DY554" s="84"/>
      <c r="DZ554" s="84"/>
      <c r="EA554" s="84"/>
      <c r="EB554" s="84"/>
      <c r="EC554" s="84"/>
      <c r="ED554" s="84"/>
      <c r="EE554" s="84"/>
      <c r="EF554" s="84"/>
      <c r="EG554" s="84"/>
      <c r="EH554" s="84"/>
      <c r="EI554" s="84"/>
      <c r="EJ554" s="84"/>
      <c r="EK554" s="84"/>
      <c r="EL554" s="84"/>
      <c r="EM554" s="84"/>
      <c r="EN554" s="84"/>
      <c r="EO554" s="84"/>
      <c r="EP554" s="84"/>
      <c r="EQ554" s="84"/>
      <c r="ER554" s="84"/>
      <c r="ES554" s="84"/>
      <c r="ET554" s="84"/>
      <c r="EU554" s="84"/>
      <c r="EV554" s="84"/>
      <c r="EW554" s="84"/>
      <c r="EX554" s="84"/>
      <c r="EY554" s="84"/>
      <c r="EZ554" s="84"/>
      <c r="FA554" s="84"/>
      <c r="FB554" s="84"/>
      <c r="FC554" s="84"/>
      <c r="FD554" s="84"/>
      <c r="FE554" s="84"/>
      <c r="FF554" s="84"/>
      <c r="FG554" s="84"/>
      <c r="FH554" s="84"/>
      <c r="FI554" s="84"/>
      <c r="FJ554" s="84"/>
      <c r="FK554" s="84"/>
      <c r="FL554" s="84"/>
      <c r="FM554" s="84"/>
      <c r="FN554" s="84"/>
      <c r="FO554" s="84"/>
      <c r="FP554" s="84"/>
      <c r="FQ554" s="84"/>
      <c r="FR554" s="84"/>
      <c r="FS554" s="84"/>
      <c r="FT554" s="84"/>
      <c r="FU554" s="84"/>
      <c r="FV554" s="84"/>
      <c r="FW554" s="84"/>
    </row>
    <row r="555" spans="1:179" ht="16.899999999999999" customHeight="1">
      <c r="A555" s="112">
        <f t="shared" si="118"/>
        <v>500</v>
      </c>
      <c r="B555" s="112" t="s">
        <v>2638</v>
      </c>
      <c r="C555" s="143" t="s">
        <v>2654</v>
      </c>
      <c r="D555" s="166">
        <v>12711.87</v>
      </c>
      <c r="E555" s="144">
        <v>2288.14</v>
      </c>
      <c r="F555" s="144">
        <v>15000</v>
      </c>
      <c r="G555" s="145" t="s">
        <v>2664</v>
      </c>
      <c r="H555" s="143" t="s">
        <v>2649</v>
      </c>
      <c r="I555" s="224">
        <v>12000</v>
      </c>
      <c r="J555" s="155">
        <f t="shared" si="113"/>
        <v>2400</v>
      </c>
      <c r="K555" s="156">
        <f t="shared" si="115"/>
        <v>14400</v>
      </c>
      <c r="L555" s="129"/>
      <c r="M555" s="129"/>
      <c r="N555" s="130">
        <f>14400/1.2</f>
        <v>12000</v>
      </c>
      <c r="O555" s="131">
        <f t="shared" si="116"/>
        <v>2400</v>
      </c>
      <c r="P555" s="132">
        <f t="shared" si="117"/>
        <v>14400</v>
      </c>
    </row>
    <row r="556" spans="1:179" ht="13.9" customHeight="1">
      <c r="A556" s="112">
        <f t="shared" si="118"/>
        <v>501</v>
      </c>
      <c r="B556" s="112" t="s">
        <v>2655</v>
      </c>
      <c r="C556" s="143" t="s">
        <v>2656</v>
      </c>
      <c r="D556" s="166">
        <v>27966.1</v>
      </c>
      <c r="E556" s="144">
        <v>5033.8999999999996</v>
      </c>
      <c r="F556" s="144">
        <v>33000</v>
      </c>
      <c r="G556" s="145" t="s">
        <v>2667</v>
      </c>
      <c r="H556" s="143" t="s">
        <v>2652</v>
      </c>
      <c r="I556" s="224">
        <v>16583</v>
      </c>
      <c r="J556" s="155">
        <f t="shared" si="113"/>
        <v>3316.6</v>
      </c>
      <c r="K556" s="156">
        <f t="shared" si="115"/>
        <v>19899.599999999999</v>
      </c>
      <c r="L556" s="30"/>
      <c r="M556" s="30"/>
      <c r="N556" s="130">
        <f>19900/1.2</f>
        <v>16583.333333333299</v>
      </c>
      <c r="O556" s="131">
        <f t="shared" si="116"/>
        <v>3316.6666666666702</v>
      </c>
      <c r="P556" s="132">
        <f t="shared" si="117"/>
        <v>19900</v>
      </c>
    </row>
    <row r="557" spans="1:179" ht="13.9" customHeight="1">
      <c r="A557" s="112">
        <f t="shared" si="118"/>
        <v>502</v>
      </c>
      <c r="B557" s="112" t="s">
        <v>2655</v>
      </c>
      <c r="C557" s="143" t="s">
        <v>2658</v>
      </c>
      <c r="D557" s="166">
        <v>17796.61</v>
      </c>
      <c r="E557" s="144">
        <v>3203.39</v>
      </c>
      <c r="F557" s="144">
        <v>21000</v>
      </c>
      <c r="G557" s="145" t="s">
        <v>2668</v>
      </c>
      <c r="H557" s="143" t="s">
        <v>2654</v>
      </c>
      <c r="I557" s="224">
        <v>17833.330000000002</v>
      </c>
      <c r="J557" s="155">
        <f t="shared" si="113"/>
        <v>3566.6660000000002</v>
      </c>
      <c r="K557" s="156">
        <f t="shared" si="115"/>
        <v>21399.995999999999</v>
      </c>
      <c r="L557" s="30"/>
      <c r="M557" s="30"/>
      <c r="N557" s="130">
        <f>21400/1.2</f>
        <v>17833.333333333299</v>
      </c>
      <c r="O557" s="131">
        <f t="shared" si="116"/>
        <v>3566.6666666666702</v>
      </c>
      <c r="P557" s="132">
        <f t="shared" si="117"/>
        <v>21400</v>
      </c>
    </row>
    <row r="558" spans="1:179" ht="13.9" customHeight="1">
      <c r="A558" s="112">
        <f t="shared" si="118"/>
        <v>503</v>
      </c>
      <c r="B558" s="112" t="s">
        <v>2659</v>
      </c>
      <c r="C558" s="143" t="s">
        <v>2660</v>
      </c>
      <c r="D558" s="166">
        <v>26016.95</v>
      </c>
      <c r="E558" s="144">
        <v>4683.05</v>
      </c>
      <c r="F558" s="144">
        <v>30700</v>
      </c>
      <c r="G558" s="145" t="s">
        <v>2669</v>
      </c>
      <c r="H558" s="143" t="s">
        <v>2656</v>
      </c>
      <c r="I558" s="224">
        <v>32166.67</v>
      </c>
      <c r="J558" s="155">
        <f t="shared" si="113"/>
        <v>6433.3339999999998</v>
      </c>
      <c r="K558" s="156">
        <f t="shared" si="115"/>
        <v>38600.004000000001</v>
      </c>
      <c r="L558" s="30"/>
      <c r="M558" s="30"/>
      <c r="N558" s="130">
        <f>38600/1.2</f>
        <v>32166.666666666701</v>
      </c>
      <c r="O558" s="131">
        <f t="shared" si="116"/>
        <v>6433.3333333333303</v>
      </c>
      <c r="P558" s="132">
        <f t="shared" si="117"/>
        <v>38600</v>
      </c>
    </row>
    <row r="559" spans="1:179" ht="13.9" customHeight="1">
      <c r="A559" s="112">
        <f t="shared" si="118"/>
        <v>504</v>
      </c>
      <c r="B559" s="112" t="s">
        <v>2321</v>
      </c>
      <c r="C559" s="143" t="s">
        <v>2663</v>
      </c>
      <c r="D559" s="166">
        <v>30254.240000000002</v>
      </c>
      <c r="E559" s="144">
        <v>5445.76</v>
      </c>
      <c r="F559" s="144">
        <v>35700</v>
      </c>
      <c r="G559" s="145" t="s">
        <v>2670</v>
      </c>
      <c r="H559" s="143" t="s">
        <v>2658</v>
      </c>
      <c r="I559" s="224">
        <v>25833.33</v>
      </c>
      <c r="J559" s="155">
        <f t="shared" si="113"/>
        <v>5166.6660000000002</v>
      </c>
      <c r="K559" s="156">
        <f t="shared" si="115"/>
        <v>30999.995999999999</v>
      </c>
      <c r="L559" s="30"/>
      <c r="M559" s="30"/>
      <c r="N559" s="130">
        <f>31000/1.2</f>
        <v>25833.333333333299</v>
      </c>
      <c r="O559" s="131">
        <f t="shared" si="116"/>
        <v>5166.6666666666697</v>
      </c>
      <c r="P559" s="132">
        <f t="shared" si="117"/>
        <v>31000</v>
      </c>
    </row>
    <row r="560" spans="1:179" ht="15" customHeight="1">
      <c r="A560" s="112">
        <f t="shared" si="118"/>
        <v>505</v>
      </c>
      <c r="B560" s="112" t="s">
        <v>2665</v>
      </c>
      <c r="C560" s="143" t="s">
        <v>2666</v>
      </c>
      <c r="D560" s="166">
        <v>1970.34</v>
      </c>
      <c r="E560" s="144">
        <v>354.66</v>
      </c>
      <c r="F560" s="144">
        <v>2325</v>
      </c>
      <c r="G560" s="112" t="s">
        <v>2671</v>
      </c>
      <c r="H560" s="143" t="s">
        <v>2660</v>
      </c>
      <c r="I560" s="224">
        <v>33583.33</v>
      </c>
      <c r="J560" s="155">
        <f t="shared" si="113"/>
        <v>6716.6660000000002</v>
      </c>
      <c r="K560" s="156">
        <f t="shared" si="115"/>
        <v>40299.995999999999</v>
      </c>
      <c r="L560" s="30"/>
      <c r="M560" s="30"/>
      <c r="N560" s="130">
        <f>40300/1.2</f>
        <v>33583.333333333299</v>
      </c>
      <c r="O560" s="131">
        <f t="shared" si="116"/>
        <v>6716.6666666666697</v>
      </c>
      <c r="P560" s="132">
        <f t="shared" si="117"/>
        <v>40300</v>
      </c>
    </row>
    <row r="561" spans="1:16" ht="18" customHeight="1">
      <c r="A561" s="112">
        <f t="shared" si="118"/>
        <v>506</v>
      </c>
      <c r="B561" s="112" t="s">
        <v>2243</v>
      </c>
      <c r="C561" s="143" t="s">
        <v>2370</v>
      </c>
      <c r="D561" s="166">
        <v>720.34</v>
      </c>
      <c r="E561" s="144">
        <v>129.66</v>
      </c>
      <c r="F561" s="144">
        <v>850</v>
      </c>
      <c r="G561" s="112" t="s">
        <v>2659</v>
      </c>
      <c r="H561" s="143" t="s">
        <v>2663</v>
      </c>
      <c r="I561" s="224">
        <v>40333.33</v>
      </c>
      <c r="J561" s="155">
        <f t="shared" si="113"/>
        <v>8066.6660000000002</v>
      </c>
      <c r="K561" s="156">
        <f t="shared" si="115"/>
        <v>48399.995999999999</v>
      </c>
      <c r="L561" s="30"/>
      <c r="M561" s="30"/>
      <c r="N561" s="130">
        <f>48400/1.2</f>
        <v>40333.333333333299</v>
      </c>
      <c r="O561" s="131">
        <f t="shared" si="116"/>
        <v>8066.6666666666697</v>
      </c>
      <c r="P561" s="132">
        <f t="shared" si="117"/>
        <v>48400</v>
      </c>
    </row>
    <row r="562" spans="1:16" ht="28.5" customHeight="1">
      <c r="A562" s="112">
        <f t="shared" si="118"/>
        <v>507</v>
      </c>
      <c r="B562" s="109"/>
      <c r="C562" s="110"/>
      <c r="D562" s="104"/>
      <c r="E562" s="105"/>
      <c r="F562" s="105"/>
      <c r="G562" s="112" t="s">
        <v>2665</v>
      </c>
      <c r="H562" s="143" t="s">
        <v>2672</v>
      </c>
      <c r="I562" s="226">
        <v>4500</v>
      </c>
      <c r="J562" s="155">
        <f t="shared" si="113"/>
        <v>900</v>
      </c>
      <c r="K562" s="156">
        <f t="shared" si="115"/>
        <v>5400</v>
      </c>
      <c r="L562" s="30"/>
      <c r="M562" s="30"/>
      <c r="N562" s="130">
        <f>5400/1.2</f>
        <v>4500</v>
      </c>
      <c r="O562" s="131">
        <f t="shared" si="116"/>
        <v>900</v>
      </c>
      <c r="P562" s="132">
        <f t="shared" si="117"/>
        <v>5400</v>
      </c>
    </row>
    <row r="563" spans="1:16" ht="30">
      <c r="A563" s="112">
        <f t="shared" si="118"/>
        <v>508</v>
      </c>
      <c r="B563" s="108"/>
      <c r="C563" s="153"/>
      <c r="D563" s="106"/>
      <c r="E563" s="105"/>
      <c r="F563" s="105"/>
      <c r="G563" s="108" t="s">
        <v>2265</v>
      </c>
      <c r="H563" s="143" t="s">
        <v>2370</v>
      </c>
      <c r="I563" s="226">
        <v>833.33</v>
      </c>
      <c r="J563" s="155">
        <f t="shared" si="113"/>
        <v>166.666</v>
      </c>
      <c r="K563" s="156">
        <f t="shared" si="115"/>
        <v>999.99599999999998</v>
      </c>
      <c r="L563" s="30"/>
      <c r="M563" s="30"/>
      <c r="N563" s="130">
        <f>1000/1.2</f>
        <v>833.33333333333303</v>
      </c>
      <c r="O563" s="131">
        <f t="shared" si="116"/>
        <v>166.666666666667</v>
      </c>
      <c r="P563" s="132">
        <f t="shared" si="117"/>
        <v>1000</v>
      </c>
    </row>
  </sheetData>
  <mergeCells count="10">
    <mergeCell ref="A9:P9"/>
    <mergeCell ref="A10:P10"/>
    <mergeCell ref="A11:H11"/>
    <mergeCell ref="C544:F544"/>
    <mergeCell ref="D1:F1"/>
    <mergeCell ref="I1:N1"/>
    <mergeCell ref="D2:F2"/>
    <mergeCell ref="K3:N3"/>
    <mergeCell ref="D4:F4"/>
    <mergeCell ref="I4:N4"/>
  </mergeCells>
  <printOptions horizontalCentered="1"/>
  <pageMargins left="0.31496062992126" right="0.15748031496063" top="0.196850393700787" bottom="0.196850393700787" header="0.511811023622047" footer="0.23622047244094499"/>
  <pageSetup paperSize="9" scale="50" fitToHeight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</sheetPr>
  <dimension ref="A1:FW559"/>
  <sheetViews>
    <sheetView view="pageBreakPreview" zoomScale="90" zoomScaleNormal="80" workbookViewId="0">
      <selection activeCell="H25" sqref="H25"/>
    </sheetView>
  </sheetViews>
  <sheetFormatPr defaultColWidth="9.140625" defaultRowHeight="15"/>
  <cols>
    <col min="1" max="1" width="5.85546875" style="11" customWidth="1"/>
    <col min="2" max="2" width="17.42578125" style="11" hidden="1" customWidth="1"/>
    <col min="3" max="3" width="78.7109375" style="12" hidden="1" customWidth="1"/>
    <col min="4" max="4" width="21" style="13" hidden="1" customWidth="1"/>
    <col min="5" max="5" width="13" style="89" hidden="1" customWidth="1"/>
    <col min="6" max="6" width="8.140625" style="89" hidden="1" customWidth="1"/>
    <col min="7" max="7" width="21.5703125" style="13" customWidth="1"/>
    <col min="8" max="8" width="88.140625" style="13" customWidth="1"/>
    <col min="9" max="10" width="14.7109375" style="13" hidden="1" customWidth="1"/>
    <col min="11" max="11" width="10.28515625" style="13" hidden="1" customWidth="1"/>
    <col min="12" max="12" width="10" style="13" hidden="1" customWidth="1"/>
    <col min="13" max="13" width="11" style="13" hidden="1" customWidth="1"/>
    <col min="14" max="14" width="12.7109375" style="90" customWidth="1"/>
    <col min="15" max="15" width="12.140625" style="91" customWidth="1"/>
    <col min="16" max="16" width="12.140625" style="92" customWidth="1"/>
    <col min="17" max="16384" width="9.140625" style="13"/>
  </cols>
  <sheetData>
    <row r="1" spans="1:133" ht="15" customHeight="1">
      <c r="D1" s="552" t="s">
        <v>0</v>
      </c>
      <c r="E1" s="552"/>
      <c r="F1" s="552"/>
      <c r="G1" s="93"/>
      <c r="H1" s="94" t="s">
        <v>3012</v>
      </c>
      <c r="I1" s="553"/>
      <c r="J1" s="553"/>
      <c r="K1" s="553"/>
      <c r="L1" s="553"/>
      <c r="M1" s="553"/>
      <c r="N1" s="553"/>
      <c r="O1" s="510"/>
      <c r="P1" s="510"/>
      <c r="Q1" s="93"/>
    </row>
    <row r="2" spans="1:133" ht="15" customHeight="1">
      <c r="D2" s="552" t="s">
        <v>3014</v>
      </c>
      <c r="E2" s="552"/>
      <c r="F2" s="552"/>
      <c r="G2" s="93"/>
      <c r="H2" s="94" t="s">
        <v>3138</v>
      </c>
      <c r="I2" s="116"/>
      <c r="J2" s="116"/>
      <c r="K2" s="116"/>
      <c r="L2" s="116"/>
      <c r="M2" s="116"/>
      <c r="N2" s="557"/>
      <c r="O2" s="557"/>
      <c r="P2" s="557"/>
      <c r="Q2" s="93"/>
    </row>
    <row r="3" spans="1:133" ht="15.75">
      <c r="I3" s="117"/>
      <c r="J3" s="118"/>
      <c r="K3" s="554"/>
      <c r="L3" s="554"/>
      <c r="M3" s="554"/>
      <c r="N3" s="554"/>
      <c r="P3" s="89"/>
    </row>
    <row r="4" spans="1:133" ht="16.899999999999999" customHeight="1">
      <c r="A4" s="13"/>
      <c r="B4" s="13"/>
      <c r="D4" s="555" t="s">
        <v>2</v>
      </c>
      <c r="E4" s="555"/>
      <c r="F4" s="555"/>
      <c r="H4" s="89" t="s">
        <v>2</v>
      </c>
      <c r="I4" s="556"/>
      <c r="J4" s="556"/>
      <c r="K4" s="556"/>
      <c r="L4" s="556"/>
      <c r="M4" s="556"/>
      <c r="N4" s="556"/>
      <c r="P4" s="89" t="s">
        <v>3139</v>
      </c>
    </row>
    <row r="5" spans="1:133" ht="16.5">
      <c r="A5" s="13"/>
      <c r="B5" s="13"/>
      <c r="C5" s="20"/>
      <c r="D5" s="95" t="s">
        <v>3017</v>
      </c>
      <c r="H5" s="89" t="s">
        <v>3018</v>
      </c>
      <c r="I5" s="95" t="s">
        <v>3017</v>
      </c>
      <c r="J5" s="118"/>
      <c r="K5" s="118"/>
      <c r="L5" s="120"/>
      <c r="M5" s="120"/>
      <c r="N5" s="121"/>
      <c r="P5" s="89"/>
    </row>
    <row r="6" spans="1:133" ht="24.75" customHeight="1">
      <c r="A6" s="13"/>
      <c r="B6" s="13"/>
      <c r="C6" s="20"/>
      <c r="E6" s="95" t="s">
        <v>4</v>
      </c>
      <c r="H6" s="96" t="s">
        <v>3140</v>
      </c>
      <c r="I6" s="117"/>
      <c r="J6" s="122" t="s">
        <v>3020</v>
      </c>
      <c r="K6" s="118"/>
      <c r="L6" s="120"/>
      <c r="M6" s="120"/>
      <c r="N6" s="121"/>
      <c r="P6" s="123" t="s">
        <v>3023</v>
      </c>
    </row>
    <row r="7" spans="1:133" ht="15.75">
      <c r="A7" s="13"/>
      <c r="B7" s="13"/>
      <c r="C7" s="97" t="s">
        <v>6</v>
      </c>
      <c r="D7" s="98" t="s">
        <v>7</v>
      </c>
      <c r="H7" s="11" t="s">
        <v>3141</v>
      </c>
      <c r="I7" s="119" t="s">
        <v>3022</v>
      </c>
      <c r="J7" s="118"/>
      <c r="K7" s="118"/>
      <c r="L7" s="120"/>
      <c r="M7" s="120"/>
      <c r="N7" s="559" t="s">
        <v>3142</v>
      </c>
      <c r="O7" s="559"/>
      <c r="P7" s="124" t="s">
        <v>3023</v>
      </c>
    </row>
    <row r="8" spans="1:133">
      <c r="A8" s="13"/>
      <c r="B8" s="13"/>
      <c r="C8" s="98"/>
      <c r="D8" s="99"/>
      <c r="L8" s="120"/>
      <c r="M8" s="120"/>
      <c r="N8" s="121"/>
    </row>
    <row r="9" spans="1:133" ht="18.75">
      <c r="A9" s="549" t="s">
        <v>9</v>
      </c>
      <c r="B9" s="549"/>
      <c r="C9" s="549"/>
      <c r="D9" s="549"/>
      <c r="E9" s="549"/>
      <c r="F9" s="549"/>
      <c r="G9" s="549"/>
      <c r="H9" s="549"/>
      <c r="I9" s="125"/>
      <c r="J9" s="125"/>
      <c r="K9" s="125"/>
      <c r="L9" s="125"/>
      <c r="M9" s="125"/>
      <c r="N9" s="125"/>
      <c r="O9" s="125"/>
      <c r="P9" s="125"/>
    </row>
    <row r="10" spans="1:133" ht="18.75">
      <c r="A10" s="549" t="s">
        <v>10</v>
      </c>
      <c r="B10" s="549"/>
      <c r="C10" s="549"/>
      <c r="D10" s="549"/>
      <c r="E10" s="549"/>
      <c r="F10" s="549"/>
      <c r="G10" s="549"/>
      <c r="H10" s="549"/>
      <c r="I10" s="125"/>
      <c r="J10" s="125"/>
      <c r="K10" s="125"/>
      <c r="L10" s="125"/>
      <c r="M10" s="125"/>
      <c r="N10" s="125"/>
      <c r="O10" s="125"/>
      <c r="P10" s="125"/>
    </row>
    <row r="11" spans="1:133" ht="16.5">
      <c r="A11" s="550"/>
      <c r="B11" s="550"/>
      <c r="C11" s="550"/>
      <c r="D11" s="550"/>
      <c r="E11" s="550"/>
      <c r="F11" s="550"/>
      <c r="G11" s="550"/>
      <c r="H11" s="550"/>
      <c r="L11" s="120"/>
      <c r="M11" s="120"/>
      <c r="N11" s="121"/>
    </row>
    <row r="12" spans="1:133" s="12" customFormat="1" ht="57">
      <c r="A12" s="24" t="s">
        <v>11</v>
      </c>
      <c r="B12" s="24" t="s">
        <v>18</v>
      </c>
      <c r="C12" s="24" t="s">
        <v>13</v>
      </c>
      <c r="D12" s="24" t="s">
        <v>14</v>
      </c>
      <c r="E12" s="24" t="s">
        <v>19</v>
      </c>
      <c r="F12" s="24" t="s">
        <v>20</v>
      </c>
      <c r="G12" s="100" t="s">
        <v>12</v>
      </c>
      <c r="H12" s="24" t="s">
        <v>13</v>
      </c>
      <c r="I12" s="24" t="s">
        <v>14</v>
      </c>
      <c r="J12" s="24" t="s">
        <v>21</v>
      </c>
      <c r="K12" s="24" t="s">
        <v>20</v>
      </c>
      <c r="L12" s="126" t="s">
        <v>22</v>
      </c>
      <c r="M12" s="60" t="s">
        <v>23</v>
      </c>
      <c r="N12" s="24" t="s">
        <v>14</v>
      </c>
      <c r="O12" s="127" t="s">
        <v>15</v>
      </c>
      <c r="P12" s="128" t="s">
        <v>16</v>
      </c>
    </row>
    <row r="13" spans="1:133" ht="18.600000000000001" customHeight="1">
      <c r="A13" s="36"/>
      <c r="B13" s="36"/>
      <c r="C13" s="36"/>
      <c r="D13" s="36"/>
      <c r="E13" s="36"/>
      <c r="F13" s="36"/>
      <c r="G13" s="30"/>
      <c r="H13" s="101" t="s">
        <v>92</v>
      </c>
      <c r="I13" s="36"/>
      <c r="J13" s="36"/>
      <c r="K13" s="36"/>
      <c r="L13" s="129"/>
      <c r="M13" s="129"/>
      <c r="N13" s="130"/>
      <c r="O13" s="131"/>
      <c r="P13" s="132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</row>
    <row r="14" spans="1:133" ht="15" customHeight="1">
      <c r="A14" s="102"/>
      <c r="B14" s="102"/>
      <c r="C14" s="103" t="s">
        <v>93</v>
      </c>
      <c r="D14" s="104"/>
      <c r="E14" s="105"/>
      <c r="F14" s="105"/>
      <c r="G14" s="106"/>
      <c r="H14" s="107" t="s">
        <v>93</v>
      </c>
      <c r="I14" s="106"/>
      <c r="J14" s="106"/>
      <c r="K14" s="106"/>
      <c r="L14" s="129"/>
      <c r="M14" s="129"/>
      <c r="N14" s="130"/>
      <c r="O14" s="131"/>
      <c r="P14" s="132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</row>
    <row r="15" spans="1:133" s="7" customFormat="1" ht="13.5" customHeight="1">
      <c r="A15" s="108" t="s">
        <v>3024</v>
      </c>
      <c r="B15" s="109" t="s">
        <v>30</v>
      </c>
      <c r="C15" s="110" t="s">
        <v>94</v>
      </c>
      <c r="D15" s="104">
        <v>150</v>
      </c>
      <c r="E15" s="105">
        <v>0</v>
      </c>
      <c r="F15" s="105">
        <f t="shared" ref="F15:F28" si="0">D15</f>
        <v>150</v>
      </c>
      <c r="G15" s="109" t="s">
        <v>30</v>
      </c>
      <c r="H15" s="110" t="s">
        <v>94</v>
      </c>
      <c r="I15" s="106">
        <v>150</v>
      </c>
      <c r="J15" s="106">
        <v>0</v>
      </c>
      <c r="K15" s="106">
        <f t="shared" ref="K15:K28" si="1">I15+J15</f>
        <v>150</v>
      </c>
      <c r="L15" s="129">
        <v>150</v>
      </c>
      <c r="M15" s="129">
        <v>120</v>
      </c>
      <c r="N15" s="130">
        <v>150</v>
      </c>
      <c r="O15" s="131">
        <v>0</v>
      </c>
      <c r="P15" s="132">
        <f>O15+N15</f>
        <v>150</v>
      </c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</row>
    <row r="16" spans="1:133" s="7" customFormat="1" ht="13.5" customHeight="1">
      <c r="A16" s="108">
        <f>A15+1</f>
        <v>2</v>
      </c>
      <c r="B16" s="109" t="s">
        <v>26</v>
      </c>
      <c r="C16" s="110" t="s">
        <v>95</v>
      </c>
      <c r="D16" s="104">
        <v>200</v>
      </c>
      <c r="E16" s="105">
        <v>0</v>
      </c>
      <c r="F16" s="105">
        <f t="shared" si="0"/>
        <v>200</v>
      </c>
      <c r="G16" s="109" t="s">
        <v>26</v>
      </c>
      <c r="H16" s="110" t="s">
        <v>95</v>
      </c>
      <c r="I16" s="106">
        <v>200</v>
      </c>
      <c r="J16" s="106">
        <v>0</v>
      </c>
      <c r="K16" s="106">
        <f t="shared" si="1"/>
        <v>200</v>
      </c>
      <c r="L16" s="129">
        <v>100</v>
      </c>
      <c r="M16" s="129">
        <v>100</v>
      </c>
      <c r="N16" s="130">
        <v>100</v>
      </c>
      <c r="O16" s="131">
        <v>0</v>
      </c>
      <c r="P16" s="132">
        <f t="shared" ref="P16:P28" si="2">O16+N16</f>
        <v>100</v>
      </c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</row>
    <row r="17" spans="1:133" s="7" customFormat="1" ht="13.5" customHeight="1">
      <c r="A17" s="108">
        <f t="shared" ref="A17:A28" si="3">A16+1</f>
        <v>3</v>
      </c>
      <c r="B17" s="109" t="s">
        <v>28</v>
      </c>
      <c r="C17" s="110" t="s">
        <v>96</v>
      </c>
      <c r="D17" s="104">
        <v>150</v>
      </c>
      <c r="E17" s="105">
        <v>0</v>
      </c>
      <c r="F17" s="105">
        <f t="shared" si="0"/>
        <v>150</v>
      </c>
      <c r="G17" s="109" t="s">
        <v>28</v>
      </c>
      <c r="H17" s="110" t="s">
        <v>96</v>
      </c>
      <c r="I17" s="106">
        <v>150</v>
      </c>
      <c r="J17" s="106">
        <v>0</v>
      </c>
      <c r="K17" s="106">
        <f t="shared" si="1"/>
        <v>150</v>
      </c>
      <c r="L17" s="129">
        <v>100</v>
      </c>
      <c r="M17" s="129">
        <v>100</v>
      </c>
      <c r="N17" s="130">
        <v>100</v>
      </c>
      <c r="O17" s="131">
        <v>0</v>
      </c>
      <c r="P17" s="132">
        <f t="shared" si="2"/>
        <v>100</v>
      </c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</row>
    <row r="18" spans="1:133" s="7" customFormat="1" ht="13.5" customHeight="1">
      <c r="A18" s="108">
        <f t="shared" si="3"/>
        <v>4</v>
      </c>
      <c r="B18" s="109" t="s">
        <v>33</v>
      </c>
      <c r="C18" s="110" t="s">
        <v>97</v>
      </c>
      <c r="D18" s="104">
        <v>150</v>
      </c>
      <c r="E18" s="105">
        <v>0</v>
      </c>
      <c r="F18" s="105">
        <f t="shared" si="0"/>
        <v>150</v>
      </c>
      <c r="G18" s="109" t="s">
        <v>33</v>
      </c>
      <c r="H18" s="110" t="s">
        <v>97</v>
      </c>
      <c r="I18" s="106">
        <v>150</v>
      </c>
      <c r="J18" s="106">
        <v>0</v>
      </c>
      <c r="K18" s="106">
        <f t="shared" si="1"/>
        <v>150</v>
      </c>
      <c r="L18" s="129">
        <v>100</v>
      </c>
      <c r="M18" s="129">
        <v>100</v>
      </c>
      <c r="N18" s="130">
        <v>100</v>
      </c>
      <c r="O18" s="131">
        <v>0</v>
      </c>
      <c r="P18" s="132">
        <f t="shared" si="2"/>
        <v>100</v>
      </c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</row>
    <row r="19" spans="1:133" s="7" customFormat="1" ht="13.5" customHeight="1">
      <c r="A19" s="108">
        <f t="shared" si="3"/>
        <v>5</v>
      </c>
      <c r="B19" s="109" t="s">
        <v>35</v>
      </c>
      <c r="C19" s="110" t="s">
        <v>98</v>
      </c>
      <c r="D19" s="104">
        <v>150</v>
      </c>
      <c r="E19" s="105">
        <v>0</v>
      </c>
      <c r="F19" s="105">
        <f t="shared" si="0"/>
        <v>150</v>
      </c>
      <c r="G19" s="109" t="s">
        <v>35</v>
      </c>
      <c r="H19" s="110" t="s">
        <v>98</v>
      </c>
      <c r="I19" s="106">
        <v>150</v>
      </c>
      <c r="J19" s="106">
        <v>0</v>
      </c>
      <c r="K19" s="106">
        <f t="shared" si="1"/>
        <v>150</v>
      </c>
      <c r="L19" s="129">
        <v>100</v>
      </c>
      <c r="M19" s="129">
        <v>100</v>
      </c>
      <c r="N19" s="130">
        <v>100</v>
      </c>
      <c r="O19" s="131">
        <v>0</v>
      </c>
      <c r="P19" s="132">
        <f t="shared" si="2"/>
        <v>100</v>
      </c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</row>
    <row r="20" spans="1:133" s="7" customFormat="1" ht="13.5" customHeight="1">
      <c r="A20" s="108">
        <f t="shared" si="3"/>
        <v>6</v>
      </c>
      <c r="B20" s="109" t="s">
        <v>43</v>
      </c>
      <c r="C20" s="110" t="s">
        <v>99</v>
      </c>
      <c r="D20" s="104">
        <v>150</v>
      </c>
      <c r="E20" s="105">
        <v>0</v>
      </c>
      <c r="F20" s="105">
        <f t="shared" si="0"/>
        <v>150</v>
      </c>
      <c r="G20" s="109" t="s">
        <v>43</v>
      </c>
      <c r="H20" s="110" t="s">
        <v>99</v>
      </c>
      <c r="I20" s="106">
        <v>150</v>
      </c>
      <c r="J20" s="106">
        <v>0</v>
      </c>
      <c r="K20" s="106">
        <f t="shared" si="1"/>
        <v>150</v>
      </c>
      <c r="L20" s="129">
        <v>100</v>
      </c>
      <c r="M20" s="129">
        <v>100</v>
      </c>
      <c r="N20" s="130">
        <v>100</v>
      </c>
      <c r="O20" s="131">
        <v>0</v>
      </c>
      <c r="P20" s="132">
        <f t="shared" si="2"/>
        <v>100</v>
      </c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</row>
    <row r="21" spans="1:133" s="7" customFormat="1">
      <c r="A21" s="108">
        <f t="shared" si="3"/>
        <v>7</v>
      </c>
      <c r="B21" s="109" t="s">
        <v>100</v>
      </c>
      <c r="C21" s="110" t="s">
        <v>101</v>
      </c>
      <c r="D21" s="104">
        <v>150</v>
      </c>
      <c r="E21" s="105">
        <v>0</v>
      </c>
      <c r="F21" s="105">
        <f t="shared" si="0"/>
        <v>150</v>
      </c>
      <c r="G21" s="109" t="s">
        <v>100</v>
      </c>
      <c r="H21" s="110" t="s">
        <v>101</v>
      </c>
      <c r="I21" s="106">
        <v>150</v>
      </c>
      <c r="J21" s="106">
        <v>0</v>
      </c>
      <c r="K21" s="106">
        <f t="shared" si="1"/>
        <v>150</v>
      </c>
      <c r="L21" s="129"/>
      <c r="M21" s="129"/>
      <c r="N21" s="130">
        <v>150</v>
      </c>
      <c r="O21" s="131">
        <v>0</v>
      </c>
      <c r="P21" s="132">
        <f t="shared" si="2"/>
        <v>150</v>
      </c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</row>
    <row r="22" spans="1:133" s="7" customFormat="1" ht="14.25" customHeight="1">
      <c r="A22" s="108">
        <f t="shared" si="3"/>
        <v>8</v>
      </c>
      <c r="B22" s="109" t="s">
        <v>49</v>
      </c>
      <c r="C22" s="110" t="s">
        <v>50</v>
      </c>
      <c r="D22" s="104">
        <v>150</v>
      </c>
      <c r="E22" s="105">
        <v>0</v>
      </c>
      <c r="F22" s="105">
        <f t="shared" si="0"/>
        <v>150</v>
      </c>
      <c r="G22" s="109" t="s">
        <v>49</v>
      </c>
      <c r="H22" s="110" t="s">
        <v>50</v>
      </c>
      <c r="I22" s="106">
        <v>150</v>
      </c>
      <c r="J22" s="106">
        <v>0</v>
      </c>
      <c r="K22" s="106">
        <f t="shared" si="1"/>
        <v>150</v>
      </c>
      <c r="L22" s="129">
        <v>150</v>
      </c>
      <c r="M22" s="129">
        <v>100</v>
      </c>
      <c r="N22" s="130">
        <v>150</v>
      </c>
      <c r="O22" s="131">
        <v>0</v>
      </c>
      <c r="P22" s="132">
        <f t="shared" si="2"/>
        <v>150</v>
      </c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</row>
    <row r="23" spans="1:133" s="7" customFormat="1" ht="14.25" customHeight="1">
      <c r="A23" s="108">
        <f t="shared" si="3"/>
        <v>9</v>
      </c>
      <c r="B23" s="109" t="s">
        <v>102</v>
      </c>
      <c r="C23" s="110" t="s">
        <v>103</v>
      </c>
      <c r="D23" s="104">
        <v>200</v>
      </c>
      <c r="E23" s="105">
        <v>0</v>
      </c>
      <c r="F23" s="105">
        <f t="shared" si="0"/>
        <v>200</v>
      </c>
      <c r="G23" s="109" t="s">
        <v>102</v>
      </c>
      <c r="H23" s="110" t="s">
        <v>103</v>
      </c>
      <c r="I23" s="106">
        <v>200</v>
      </c>
      <c r="J23" s="106">
        <v>0</v>
      </c>
      <c r="K23" s="106">
        <f t="shared" si="1"/>
        <v>200</v>
      </c>
      <c r="L23" s="129"/>
      <c r="M23" s="129"/>
      <c r="N23" s="130">
        <v>200</v>
      </c>
      <c r="O23" s="131">
        <v>0</v>
      </c>
      <c r="P23" s="132">
        <f t="shared" si="2"/>
        <v>200</v>
      </c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</row>
    <row r="24" spans="1:133" s="7" customFormat="1" ht="14.25" customHeight="1">
      <c r="A24" s="108">
        <f t="shared" si="3"/>
        <v>10</v>
      </c>
      <c r="B24" s="109" t="s">
        <v>106</v>
      </c>
      <c r="C24" s="110" t="s">
        <v>107</v>
      </c>
      <c r="D24" s="104">
        <v>150</v>
      </c>
      <c r="E24" s="105">
        <v>0</v>
      </c>
      <c r="F24" s="105">
        <f t="shared" si="0"/>
        <v>150</v>
      </c>
      <c r="G24" s="109" t="s">
        <v>78</v>
      </c>
      <c r="H24" s="110" t="s">
        <v>107</v>
      </c>
      <c r="I24" s="106">
        <v>150</v>
      </c>
      <c r="J24" s="106">
        <v>0</v>
      </c>
      <c r="K24" s="106">
        <f t="shared" si="1"/>
        <v>150</v>
      </c>
      <c r="L24" s="129">
        <v>200</v>
      </c>
      <c r="M24" s="129">
        <v>100</v>
      </c>
      <c r="N24" s="130">
        <v>150</v>
      </c>
      <c r="O24" s="131">
        <v>0</v>
      </c>
      <c r="P24" s="132">
        <f t="shared" si="2"/>
        <v>150</v>
      </c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</row>
    <row r="25" spans="1:133" s="7" customFormat="1" ht="14.25" customHeight="1">
      <c r="A25" s="108">
        <f t="shared" si="3"/>
        <v>11</v>
      </c>
      <c r="B25" s="109"/>
      <c r="C25" s="110"/>
      <c r="D25" s="104"/>
      <c r="E25" s="105"/>
      <c r="F25" s="105"/>
      <c r="G25" s="111" t="s">
        <v>108</v>
      </c>
      <c r="H25" s="110" t="s">
        <v>109</v>
      </c>
      <c r="I25" s="106"/>
      <c r="J25" s="106"/>
      <c r="K25" s="106"/>
      <c r="L25" s="129"/>
      <c r="M25" s="129"/>
      <c r="N25" s="130">
        <v>100</v>
      </c>
      <c r="O25" s="131">
        <v>0</v>
      </c>
      <c r="P25" s="132">
        <f t="shared" si="2"/>
        <v>100</v>
      </c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4"/>
      <c r="DM25" s="84"/>
      <c r="DN25" s="84"/>
      <c r="DO25" s="84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</row>
    <row r="26" spans="1:133" s="7" customFormat="1" ht="14.25" customHeight="1">
      <c r="A26" s="108">
        <f t="shared" si="3"/>
        <v>12</v>
      </c>
      <c r="B26" s="109"/>
      <c r="C26" s="110"/>
      <c r="D26" s="104"/>
      <c r="E26" s="105"/>
      <c r="F26" s="105"/>
      <c r="G26" s="111" t="s">
        <v>110</v>
      </c>
      <c r="H26" s="110" t="s">
        <v>3031</v>
      </c>
      <c r="I26" s="106"/>
      <c r="J26" s="106"/>
      <c r="K26" s="106"/>
      <c r="L26" s="129"/>
      <c r="M26" s="129"/>
      <c r="N26" s="130">
        <v>100</v>
      </c>
      <c r="O26" s="131">
        <v>0</v>
      </c>
      <c r="P26" s="132">
        <f t="shared" si="2"/>
        <v>100</v>
      </c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</row>
    <row r="27" spans="1:133" s="7" customFormat="1" ht="14.25" customHeight="1">
      <c r="A27" s="108">
        <f t="shared" si="3"/>
        <v>13</v>
      </c>
      <c r="B27" s="109"/>
      <c r="C27" s="110"/>
      <c r="D27" s="104"/>
      <c r="E27" s="105"/>
      <c r="F27" s="105"/>
      <c r="G27" s="111" t="s">
        <v>114</v>
      </c>
      <c r="H27" s="110" t="s">
        <v>115</v>
      </c>
      <c r="I27" s="106"/>
      <c r="J27" s="106"/>
      <c r="K27" s="106"/>
      <c r="L27" s="129"/>
      <c r="M27" s="129"/>
      <c r="N27" s="130">
        <v>100</v>
      </c>
      <c r="O27" s="131">
        <v>0</v>
      </c>
      <c r="P27" s="132">
        <f t="shared" si="2"/>
        <v>100</v>
      </c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</row>
    <row r="28" spans="1:133" s="7" customFormat="1" ht="14.25" customHeight="1">
      <c r="A28" s="108">
        <f t="shared" si="3"/>
        <v>14</v>
      </c>
      <c r="B28" s="108" t="s">
        <v>112</v>
      </c>
      <c r="C28" s="110" t="s">
        <v>113</v>
      </c>
      <c r="D28" s="104">
        <v>100</v>
      </c>
      <c r="E28" s="105">
        <v>0</v>
      </c>
      <c r="F28" s="105">
        <f t="shared" si="0"/>
        <v>100</v>
      </c>
      <c r="G28" s="108" t="s">
        <v>3032</v>
      </c>
      <c r="H28" s="110" t="s">
        <v>113</v>
      </c>
      <c r="I28" s="106">
        <v>100</v>
      </c>
      <c r="J28" s="106">
        <v>0</v>
      </c>
      <c r="K28" s="106">
        <f t="shared" si="1"/>
        <v>100</v>
      </c>
      <c r="L28" s="129">
        <v>50</v>
      </c>
      <c r="M28" s="129">
        <v>50</v>
      </c>
      <c r="N28" s="130">
        <v>50</v>
      </c>
      <c r="O28" s="131">
        <v>0</v>
      </c>
      <c r="P28" s="132">
        <f t="shared" si="2"/>
        <v>50</v>
      </c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</row>
    <row r="29" spans="1:133" s="7" customFormat="1" ht="15" customHeight="1">
      <c r="A29" s="102"/>
      <c r="B29" s="102"/>
      <c r="C29" s="103" t="s">
        <v>122</v>
      </c>
      <c r="D29" s="104"/>
      <c r="E29" s="105"/>
      <c r="F29" s="105"/>
      <c r="G29" s="108"/>
      <c r="H29" s="107" t="s">
        <v>122</v>
      </c>
      <c r="I29" s="106"/>
      <c r="J29" s="106"/>
      <c r="K29" s="106"/>
      <c r="L29" s="129"/>
      <c r="M29" s="129"/>
      <c r="N29" s="130"/>
      <c r="O29" s="131"/>
      <c r="P29" s="132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</row>
    <row r="30" spans="1:133" s="7" customFormat="1">
      <c r="A30" s="108">
        <v>15</v>
      </c>
      <c r="B30" s="108" t="s">
        <v>144</v>
      </c>
      <c r="C30" s="110" t="s">
        <v>145</v>
      </c>
      <c r="D30" s="104">
        <v>100</v>
      </c>
      <c r="E30" s="105">
        <v>0</v>
      </c>
      <c r="F30" s="105">
        <f t="shared" ref="F30:F36" si="4">D30</f>
        <v>100</v>
      </c>
      <c r="G30" s="108" t="s">
        <v>144</v>
      </c>
      <c r="H30" s="110" t="s">
        <v>145</v>
      </c>
      <c r="I30" s="106">
        <v>100</v>
      </c>
      <c r="J30" s="106">
        <v>0</v>
      </c>
      <c r="K30" s="106">
        <f t="shared" ref="K30:K36" si="5">I30+J30</f>
        <v>100</v>
      </c>
      <c r="L30" s="129"/>
      <c r="M30" s="129">
        <v>80</v>
      </c>
      <c r="N30" s="130">
        <v>100</v>
      </c>
      <c r="O30" s="131">
        <v>0</v>
      </c>
      <c r="P30" s="132">
        <f t="shared" ref="P30:P36" si="6">O30+N30</f>
        <v>100</v>
      </c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</row>
    <row r="31" spans="1:133" s="7" customFormat="1">
      <c r="A31" s="108">
        <f>A30+1</f>
        <v>16</v>
      </c>
      <c r="B31" s="108" t="s">
        <v>152</v>
      </c>
      <c r="C31" s="110" t="s">
        <v>153</v>
      </c>
      <c r="D31" s="104">
        <v>150</v>
      </c>
      <c r="E31" s="105">
        <v>0</v>
      </c>
      <c r="F31" s="105">
        <f t="shared" si="4"/>
        <v>150</v>
      </c>
      <c r="G31" s="112" t="s">
        <v>177</v>
      </c>
      <c r="H31" s="110" t="s">
        <v>178</v>
      </c>
      <c r="I31" s="106">
        <v>150</v>
      </c>
      <c r="J31" s="106">
        <v>0</v>
      </c>
      <c r="K31" s="106">
        <f t="shared" si="5"/>
        <v>150</v>
      </c>
      <c r="L31" s="129">
        <v>300</v>
      </c>
      <c r="M31" s="129">
        <v>110</v>
      </c>
      <c r="N31" s="130">
        <v>300</v>
      </c>
      <c r="O31" s="131">
        <v>0</v>
      </c>
      <c r="P31" s="132">
        <f t="shared" si="6"/>
        <v>300</v>
      </c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</row>
    <row r="32" spans="1:133" s="7" customFormat="1">
      <c r="A32" s="108">
        <f t="shared" ref="A32:A37" si="7">A31+1</f>
        <v>17</v>
      </c>
      <c r="B32" s="108" t="s">
        <v>176</v>
      </c>
      <c r="C32" s="110" t="s">
        <v>139</v>
      </c>
      <c r="D32" s="104">
        <v>100</v>
      </c>
      <c r="E32" s="105">
        <v>0</v>
      </c>
      <c r="F32" s="105">
        <f t="shared" si="4"/>
        <v>100</v>
      </c>
      <c r="G32" s="112" t="s">
        <v>138</v>
      </c>
      <c r="H32" s="110" t="s">
        <v>139</v>
      </c>
      <c r="I32" s="106">
        <v>100</v>
      </c>
      <c r="J32" s="106">
        <v>0</v>
      </c>
      <c r="K32" s="106">
        <f t="shared" si="5"/>
        <v>100</v>
      </c>
      <c r="L32" s="129">
        <v>100</v>
      </c>
      <c r="M32" s="129">
        <v>60</v>
      </c>
      <c r="N32" s="130">
        <v>80</v>
      </c>
      <c r="O32" s="131">
        <v>0</v>
      </c>
      <c r="P32" s="132">
        <f t="shared" si="6"/>
        <v>80</v>
      </c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84"/>
      <c r="DB32" s="84"/>
      <c r="DC32" s="84"/>
      <c r="DD32" s="84"/>
      <c r="DE32" s="84"/>
      <c r="DF32" s="84"/>
      <c r="DG32" s="84"/>
      <c r="DH32" s="84"/>
      <c r="DI32" s="84"/>
      <c r="DJ32" s="84"/>
      <c r="DK32" s="84"/>
      <c r="DL32" s="84"/>
      <c r="DM32" s="84"/>
      <c r="DN32" s="84"/>
      <c r="DO32" s="84"/>
      <c r="DP32" s="84"/>
      <c r="DQ32" s="84"/>
      <c r="DR32" s="84"/>
      <c r="DS32" s="84"/>
      <c r="DT32" s="84"/>
      <c r="DU32" s="84"/>
      <c r="DV32" s="84"/>
      <c r="DW32" s="84"/>
      <c r="DX32" s="84"/>
      <c r="DY32" s="84"/>
      <c r="DZ32" s="84"/>
      <c r="EA32" s="84"/>
      <c r="EB32" s="84"/>
      <c r="EC32" s="84"/>
    </row>
    <row r="33" spans="1:133" s="7" customFormat="1">
      <c r="A33" s="108">
        <f t="shared" si="7"/>
        <v>18</v>
      </c>
      <c r="B33" s="108" t="s">
        <v>181</v>
      </c>
      <c r="C33" s="110" t="s">
        <v>182</v>
      </c>
      <c r="D33" s="104">
        <v>250</v>
      </c>
      <c r="E33" s="105">
        <v>0</v>
      </c>
      <c r="F33" s="105">
        <f t="shared" si="4"/>
        <v>250</v>
      </c>
      <c r="G33" s="108" t="s">
        <v>185</v>
      </c>
      <c r="H33" s="110" t="s">
        <v>182</v>
      </c>
      <c r="I33" s="106">
        <v>250</v>
      </c>
      <c r="J33" s="106">
        <v>0</v>
      </c>
      <c r="K33" s="106">
        <f t="shared" si="5"/>
        <v>250</v>
      </c>
      <c r="L33" s="129">
        <v>600</v>
      </c>
      <c r="M33" s="129"/>
      <c r="N33" s="130">
        <v>700</v>
      </c>
      <c r="O33" s="131">
        <v>0</v>
      </c>
      <c r="P33" s="132">
        <f t="shared" si="6"/>
        <v>700</v>
      </c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84"/>
      <c r="DE33" s="84"/>
      <c r="DF33" s="84"/>
      <c r="DG33" s="84"/>
      <c r="DH33" s="84"/>
      <c r="DI33" s="84"/>
      <c r="DJ33" s="84"/>
      <c r="DK33" s="84"/>
      <c r="DL33" s="84"/>
      <c r="DM33" s="84"/>
      <c r="DN33" s="84"/>
      <c r="DO33" s="84"/>
      <c r="DP33" s="84"/>
      <c r="DQ33" s="84"/>
      <c r="DR33" s="84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</row>
    <row r="34" spans="1:133" s="7" customFormat="1">
      <c r="A34" s="108">
        <f t="shared" si="7"/>
        <v>19</v>
      </c>
      <c r="B34" s="108" t="s">
        <v>183</v>
      </c>
      <c r="C34" s="110" t="s">
        <v>184</v>
      </c>
      <c r="D34" s="104">
        <v>500</v>
      </c>
      <c r="E34" s="105">
        <v>0</v>
      </c>
      <c r="F34" s="105">
        <f t="shared" si="4"/>
        <v>500</v>
      </c>
      <c r="G34" s="108" t="s">
        <v>183</v>
      </c>
      <c r="H34" s="110" t="s">
        <v>188</v>
      </c>
      <c r="I34" s="106">
        <v>600</v>
      </c>
      <c r="J34" s="106">
        <v>0</v>
      </c>
      <c r="K34" s="106">
        <f t="shared" si="5"/>
        <v>600</v>
      </c>
      <c r="L34" s="129">
        <v>500</v>
      </c>
      <c r="M34" s="129">
        <v>500</v>
      </c>
      <c r="N34" s="130">
        <v>650</v>
      </c>
      <c r="O34" s="131">
        <v>0</v>
      </c>
      <c r="P34" s="132">
        <f t="shared" si="6"/>
        <v>650</v>
      </c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84"/>
      <c r="DQ34" s="84"/>
      <c r="DR34" s="84"/>
      <c r="DS34" s="84"/>
      <c r="DT34" s="84"/>
      <c r="DU34" s="84"/>
      <c r="DV34" s="84"/>
      <c r="DW34" s="84"/>
      <c r="DX34" s="84"/>
      <c r="DY34" s="84"/>
      <c r="DZ34" s="84"/>
      <c r="EA34" s="84"/>
      <c r="EB34" s="84"/>
      <c r="EC34" s="84"/>
    </row>
    <row r="35" spans="1:133" s="7" customFormat="1">
      <c r="A35" s="108">
        <f t="shared" si="7"/>
        <v>20</v>
      </c>
      <c r="B35" s="108" t="s">
        <v>186</v>
      </c>
      <c r="C35" s="110" t="s">
        <v>187</v>
      </c>
      <c r="D35" s="104">
        <v>300</v>
      </c>
      <c r="E35" s="105">
        <v>0</v>
      </c>
      <c r="F35" s="105">
        <f t="shared" si="4"/>
        <v>300</v>
      </c>
      <c r="G35" s="108" t="s">
        <v>186</v>
      </c>
      <c r="H35" s="110" t="s">
        <v>190</v>
      </c>
      <c r="I35" s="106">
        <v>350</v>
      </c>
      <c r="J35" s="106">
        <v>0</v>
      </c>
      <c r="K35" s="106">
        <f t="shared" si="5"/>
        <v>350</v>
      </c>
      <c r="L35" s="129">
        <v>300</v>
      </c>
      <c r="M35" s="129">
        <v>300</v>
      </c>
      <c r="N35" s="130">
        <v>350</v>
      </c>
      <c r="O35" s="131">
        <v>0</v>
      </c>
      <c r="P35" s="132">
        <f t="shared" si="6"/>
        <v>350</v>
      </c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</row>
    <row r="36" spans="1:133" s="7" customFormat="1">
      <c r="A36" s="108">
        <f t="shared" si="7"/>
        <v>21</v>
      </c>
      <c r="B36" s="108" t="s">
        <v>189</v>
      </c>
      <c r="C36" s="110" t="s">
        <v>141</v>
      </c>
      <c r="D36" s="104">
        <v>50</v>
      </c>
      <c r="E36" s="105">
        <v>0</v>
      </c>
      <c r="F36" s="105">
        <f t="shared" si="4"/>
        <v>50</v>
      </c>
      <c r="G36" s="108" t="s">
        <v>140</v>
      </c>
      <c r="H36" s="110" t="s">
        <v>141</v>
      </c>
      <c r="I36" s="106">
        <v>50</v>
      </c>
      <c r="J36" s="106">
        <v>0</v>
      </c>
      <c r="K36" s="106">
        <f t="shared" si="5"/>
        <v>50</v>
      </c>
      <c r="L36" s="129">
        <v>150</v>
      </c>
      <c r="M36" s="129">
        <v>170</v>
      </c>
      <c r="N36" s="130">
        <v>50</v>
      </c>
      <c r="O36" s="131">
        <v>0</v>
      </c>
      <c r="P36" s="132">
        <f t="shared" si="6"/>
        <v>50</v>
      </c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</row>
    <row r="37" spans="1:133" s="7" customFormat="1">
      <c r="A37" s="108">
        <f t="shared" si="7"/>
        <v>22</v>
      </c>
      <c r="B37" s="108"/>
      <c r="C37" s="110"/>
      <c r="D37" s="104"/>
      <c r="E37" s="105"/>
      <c r="F37" s="105"/>
      <c r="G37" s="113" t="s">
        <v>194</v>
      </c>
      <c r="H37" s="114" t="s">
        <v>195</v>
      </c>
      <c r="I37" s="106"/>
      <c r="J37" s="106"/>
      <c r="K37" s="106"/>
      <c r="L37" s="129"/>
      <c r="M37" s="129"/>
      <c r="N37" s="130">
        <v>900</v>
      </c>
      <c r="O37" s="131">
        <v>0</v>
      </c>
      <c r="P37" s="130">
        <v>900</v>
      </c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84"/>
      <c r="DQ37" s="84"/>
      <c r="DR37" s="84"/>
      <c r="DS37" s="84"/>
      <c r="DT37" s="84"/>
      <c r="DU37" s="84"/>
      <c r="DV37" s="84"/>
      <c r="DW37" s="84"/>
      <c r="DX37" s="84"/>
      <c r="DY37" s="84"/>
      <c r="DZ37" s="84"/>
      <c r="EA37" s="84"/>
      <c r="EB37" s="84"/>
      <c r="EC37" s="84"/>
    </row>
    <row r="38" spans="1:133" s="7" customFormat="1" ht="16.149999999999999" customHeight="1">
      <c r="A38" s="102"/>
      <c r="B38" s="102"/>
      <c r="C38" s="103" t="s">
        <v>193</v>
      </c>
      <c r="D38" s="104"/>
      <c r="E38" s="105"/>
      <c r="F38" s="105"/>
      <c r="G38" s="106"/>
      <c r="H38" s="107" t="s">
        <v>193</v>
      </c>
      <c r="I38" s="106"/>
      <c r="J38" s="106"/>
      <c r="K38" s="106"/>
      <c r="L38" s="129"/>
      <c r="M38" s="129"/>
      <c r="N38" s="130"/>
      <c r="O38" s="131"/>
      <c r="P38" s="132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84"/>
      <c r="DC38" s="84"/>
      <c r="DD38" s="84"/>
      <c r="DE38" s="84"/>
      <c r="DF38" s="84"/>
      <c r="DG38" s="84"/>
      <c r="DH38" s="84"/>
      <c r="DI38" s="84"/>
      <c r="DJ38" s="84"/>
      <c r="DK38" s="84"/>
      <c r="DL38" s="84"/>
      <c r="DM38" s="84"/>
      <c r="DN38" s="84"/>
      <c r="DO38" s="84"/>
      <c r="DP38" s="84"/>
      <c r="DQ38" s="84"/>
      <c r="DR38" s="84"/>
      <c r="DS38" s="84"/>
      <c r="DT38" s="84"/>
      <c r="DU38" s="84"/>
      <c r="DV38" s="84"/>
      <c r="DW38" s="84"/>
      <c r="DX38" s="84"/>
      <c r="DY38" s="84"/>
      <c r="DZ38" s="84"/>
      <c r="EA38" s="84"/>
      <c r="EB38" s="84"/>
      <c r="EC38" s="84"/>
    </row>
    <row r="39" spans="1:133" s="7" customFormat="1">
      <c r="A39" s="108">
        <v>23</v>
      </c>
      <c r="B39" s="108" t="s">
        <v>198</v>
      </c>
      <c r="C39" s="110" t="s">
        <v>199</v>
      </c>
      <c r="D39" s="104">
        <v>100</v>
      </c>
      <c r="E39" s="105">
        <v>0</v>
      </c>
      <c r="F39" s="105">
        <f t="shared" ref="F39:F48" si="8">D39</f>
        <v>100</v>
      </c>
      <c r="G39" s="108" t="s">
        <v>202</v>
      </c>
      <c r="H39" s="110" t="s">
        <v>199</v>
      </c>
      <c r="I39" s="106">
        <v>100</v>
      </c>
      <c r="J39" s="106">
        <v>0</v>
      </c>
      <c r="K39" s="106">
        <f t="shared" ref="K39:K48" si="9">I39+J39</f>
        <v>100</v>
      </c>
      <c r="L39" s="129">
        <v>100</v>
      </c>
      <c r="M39" s="129">
        <v>110</v>
      </c>
      <c r="N39" s="130">
        <v>100</v>
      </c>
      <c r="O39" s="131">
        <v>0</v>
      </c>
      <c r="P39" s="132">
        <f t="shared" ref="P39:P49" si="10">O39+N39</f>
        <v>100</v>
      </c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84"/>
      <c r="DC39" s="84"/>
      <c r="DD39" s="84"/>
      <c r="DE39" s="84"/>
      <c r="DF39" s="84"/>
      <c r="DG39" s="84"/>
      <c r="DH39" s="84"/>
      <c r="DI39" s="84"/>
      <c r="DJ39" s="84"/>
      <c r="DK39" s="84"/>
      <c r="DL39" s="84"/>
      <c r="DM39" s="84"/>
      <c r="DN39" s="84"/>
      <c r="DO39" s="84"/>
      <c r="DP39" s="84"/>
      <c r="DQ39" s="84"/>
      <c r="DR39" s="84"/>
      <c r="DS39" s="84"/>
      <c r="DT39" s="84"/>
      <c r="DU39" s="84"/>
      <c r="DV39" s="84"/>
      <c r="DW39" s="84"/>
      <c r="DX39" s="84"/>
      <c r="DY39" s="84"/>
      <c r="DZ39" s="84"/>
      <c r="EA39" s="84"/>
      <c r="EB39" s="84"/>
      <c r="EC39" s="84"/>
    </row>
    <row r="40" spans="1:133" s="7" customFormat="1">
      <c r="A40" s="108">
        <f>A39+1</f>
        <v>24</v>
      </c>
      <c r="B40" s="108" t="s">
        <v>200</v>
      </c>
      <c r="C40" s="110" t="s">
        <v>201</v>
      </c>
      <c r="D40" s="104">
        <v>250</v>
      </c>
      <c r="E40" s="105">
        <v>0</v>
      </c>
      <c r="F40" s="105">
        <f t="shared" si="8"/>
        <v>250</v>
      </c>
      <c r="G40" s="108" t="s">
        <v>200</v>
      </c>
      <c r="H40" s="110" t="s">
        <v>201</v>
      </c>
      <c r="I40" s="106">
        <v>250</v>
      </c>
      <c r="J40" s="106">
        <v>0</v>
      </c>
      <c r="K40" s="106">
        <f t="shared" si="9"/>
        <v>250</v>
      </c>
      <c r="L40" s="129">
        <v>250</v>
      </c>
      <c r="M40" s="129">
        <v>250</v>
      </c>
      <c r="N40" s="130">
        <v>250</v>
      </c>
      <c r="O40" s="131">
        <v>0</v>
      </c>
      <c r="P40" s="132">
        <f t="shared" si="10"/>
        <v>250</v>
      </c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84"/>
      <c r="CR40" s="84"/>
      <c r="CS40" s="84"/>
      <c r="CT40" s="84"/>
      <c r="CU40" s="84"/>
      <c r="CV40" s="84"/>
      <c r="CW40" s="84"/>
      <c r="CX40" s="84"/>
      <c r="CY40" s="84"/>
      <c r="CZ40" s="84"/>
      <c r="DA40" s="84"/>
      <c r="DB40" s="84"/>
      <c r="DC40" s="84"/>
      <c r="DD40" s="84"/>
      <c r="DE40" s="84"/>
      <c r="DF40" s="84"/>
      <c r="DG40" s="84"/>
      <c r="DH40" s="84"/>
      <c r="DI40" s="84"/>
      <c r="DJ40" s="84"/>
      <c r="DK40" s="84"/>
      <c r="DL40" s="84"/>
      <c r="DM40" s="84"/>
      <c r="DN40" s="84"/>
      <c r="DO40" s="84"/>
      <c r="DP40" s="84"/>
      <c r="DQ40" s="84"/>
      <c r="DR40" s="84"/>
      <c r="DS40" s="84"/>
      <c r="DT40" s="84"/>
      <c r="DU40" s="84"/>
      <c r="DV40" s="84"/>
      <c r="DW40" s="84"/>
      <c r="DX40" s="84"/>
      <c r="DY40" s="84"/>
      <c r="DZ40" s="84"/>
      <c r="EA40" s="84"/>
      <c r="EB40" s="84"/>
      <c r="EC40" s="84"/>
    </row>
    <row r="41" spans="1:133" s="7" customFormat="1">
      <c r="A41" s="108">
        <f t="shared" ref="A41:A49" si="11">A40+1</f>
        <v>25</v>
      </c>
      <c r="B41" s="108" t="s">
        <v>203</v>
      </c>
      <c r="C41" s="110" t="s">
        <v>70</v>
      </c>
      <c r="D41" s="104">
        <v>100</v>
      </c>
      <c r="E41" s="105">
        <v>0</v>
      </c>
      <c r="F41" s="105">
        <f t="shared" si="8"/>
        <v>100</v>
      </c>
      <c r="G41" s="108" t="s">
        <v>203</v>
      </c>
      <c r="H41" s="110" t="s">
        <v>70</v>
      </c>
      <c r="I41" s="106">
        <v>100</v>
      </c>
      <c r="J41" s="106">
        <v>0</v>
      </c>
      <c r="K41" s="106">
        <f t="shared" si="9"/>
        <v>100</v>
      </c>
      <c r="L41" s="129">
        <v>100</v>
      </c>
      <c r="M41" s="129">
        <v>80</v>
      </c>
      <c r="N41" s="130">
        <v>100</v>
      </c>
      <c r="O41" s="131">
        <v>0</v>
      </c>
      <c r="P41" s="132">
        <f t="shared" si="10"/>
        <v>100</v>
      </c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84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84"/>
      <c r="DC41" s="84"/>
      <c r="DD41" s="84"/>
      <c r="DE41" s="84"/>
      <c r="DF41" s="84"/>
      <c r="DG41" s="84"/>
      <c r="DH41" s="84"/>
      <c r="DI41" s="84"/>
      <c r="DJ41" s="84"/>
      <c r="DK41" s="84"/>
      <c r="DL41" s="84"/>
      <c r="DM41" s="84"/>
      <c r="DN41" s="84"/>
      <c r="DO41" s="84"/>
      <c r="DP41" s="84"/>
      <c r="DQ41" s="84"/>
      <c r="DR41" s="84"/>
      <c r="DS41" s="84"/>
      <c r="DT41" s="84"/>
      <c r="DU41" s="84"/>
      <c r="DV41" s="84"/>
      <c r="DW41" s="84"/>
      <c r="DX41" s="84"/>
      <c r="DY41" s="84"/>
      <c r="DZ41" s="84"/>
      <c r="EA41" s="84"/>
      <c r="EB41" s="84"/>
      <c r="EC41" s="84"/>
    </row>
    <row r="42" spans="1:133" s="7" customFormat="1">
      <c r="A42" s="108">
        <f t="shared" si="11"/>
        <v>26</v>
      </c>
      <c r="B42" s="108" t="s">
        <v>204</v>
      </c>
      <c r="C42" s="110" t="s">
        <v>205</v>
      </c>
      <c r="D42" s="104">
        <v>100</v>
      </c>
      <c r="E42" s="105">
        <v>0</v>
      </c>
      <c r="F42" s="105">
        <f t="shared" si="8"/>
        <v>100</v>
      </c>
      <c r="G42" s="108" t="s">
        <v>204</v>
      </c>
      <c r="H42" s="110" t="s">
        <v>205</v>
      </c>
      <c r="I42" s="106">
        <v>100</v>
      </c>
      <c r="J42" s="106">
        <v>0</v>
      </c>
      <c r="K42" s="106">
        <f t="shared" si="9"/>
        <v>100</v>
      </c>
      <c r="L42" s="129">
        <v>100</v>
      </c>
      <c r="M42" s="129">
        <v>80</v>
      </c>
      <c r="N42" s="130">
        <v>100</v>
      </c>
      <c r="O42" s="131">
        <v>0</v>
      </c>
      <c r="P42" s="132">
        <f t="shared" si="10"/>
        <v>100</v>
      </c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84"/>
      <c r="DP42" s="84"/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</row>
    <row r="43" spans="1:133" s="7" customFormat="1">
      <c r="A43" s="108">
        <f t="shared" si="11"/>
        <v>27</v>
      </c>
      <c r="B43" s="108" t="s">
        <v>206</v>
      </c>
      <c r="C43" s="110" t="s">
        <v>207</v>
      </c>
      <c r="D43" s="104">
        <v>100</v>
      </c>
      <c r="E43" s="105">
        <v>0</v>
      </c>
      <c r="F43" s="105">
        <f t="shared" si="8"/>
        <v>100</v>
      </c>
      <c r="G43" s="108" t="s">
        <v>210</v>
      </c>
      <c r="H43" s="110" t="s">
        <v>207</v>
      </c>
      <c r="I43" s="106">
        <v>100</v>
      </c>
      <c r="J43" s="106">
        <v>0</v>
      </c>
      <c r="K43" s="106">
        <f t="shared" si="9"/>
        <v>100</v>
      </c>
      <c r="L43" s="129">
        <v>100</v>
      </c>
      <c r="M43" s="129">
        <v>90</v>
      </c>
      <c r="N43" s="130">
        <v>50</v>
      </c>
      <c r="O43" s="131">
        <v>0</v>
      </c>
      <c r="P43" s="133">
        <v>50</v>
      </c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</row>
    <row r="44" spans="1:133" s="7" customFormat="1">
      <c r="A44" s="108">
        <f t="shared" si="11"/>
        <v>28</v>
      </c>
      <c r="B44" s="108" t="s">
        <v>208</v>
      </c>
      <c r="C44" s="110" t="s">
        <v>209</v>
      </c>
      <c r="D44" s="104">
        <v>150</v>
      </c>
      <c r="E44" s="105">
        <v>0</v>
      </c>
      <c r="F44" s="105">
        <f t="shared" si="8"/>
        <v>150</v>
      </c>
      <c r="G44" s="108" t="s">
        <v>208</v>
      </c>
      <c r="H44" s="110" t="s">
        <v>209</v>
      </c>
      <c r="I44" s="106">
        <v>150</v>
      </c>
      <c r="J44" s="106">
        <v>0</v>
      </c>
      <c r="K44" s="106">
        <f t="shared" si="9"/>
        <v>150</v>
      </c>
      <c r="L44" s="129">
        <v>100</v>
      </c>
      <c r="M44" s="129">
        <v>160</v>
      </c>
      <c r="N44" s="130">
        <v>150</v>
      </c>
      <c r="O44" s="131">
        <v>0</v>
      </c>
      <c r="P44" s="132">
        <f t="shared" si="10"/>
        <v>150</v>
      </c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</row>
    <row r="45" spans="1:133" s="7" customFormat="1">
      <c r="A45" s="108">
        <f t="shared" si="11"/>
        <v>29</v>
      </c>
      <c r="B45" s="108" t="s">
        <v>211</v>
      </c>
      <c r="C45" s="110" t="s">
        <v>212</v>
      </c>
      <c r="D45" s="104">
        <v>200</v>
      </c>
      <c r="E45" s="105">
        <v>0</v>
      </c>
      <c r="F45" s="105">
        <f t="shared" si="8"/>
        <v>200</v>
      </c>
      <c r="G45" s="108" t="s">
        <v>215</v>
      </c>
      <c r="H45" s="110" t="s">
        <v>212</v>
      </c>
      <c r="I45" s="106">
        <v>200</v>
      </c>
      <c r="J45" s="106">
        <v>0</v>
      </c>
      <c r="K45" s="106">
        <f t="shared" si="9"/>
        <v>200</v>
      </c>
      <c r="L45" s="129"/>
      <c r="M45" s="129">
        <v>200</v>
      </c>
      <c r="N45" s="130">
        <v>200</v>
      </c>
      <c r="O45" s="131">
        <v>0</v>
      </c>
      <c r="P45" s="132">
        <f t="shared" si="10"/>
        <v>200</v>
      </c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</row>
    <row r="46" spans="1:133" s="7" customFormat="1">
      <c r="A46" s="108">
        <f t="shared" si="11"/>
        <v>30</v>
      </c>
      <c r="B46" s="108" t="s">
        <v>213</v>
      </c>
      <c r="C46" s="110" t="s">
        <v>214</v>
      </c>
      <c r="D46" s="104">
        <v>150</v>
      </c>
      <c r="E46" s="105">
        <v>0</v>
      </c>
      <c r="F46" s="105">
        <f t="shared" si="8"/>
        <v>150</v>
      </c>
      <c r="G46" s="108" t="s">
        <v>218</v>
      </c>
      <c r="H46" s="110" t="s">
        <v>214</v>
      </c>
      <c r="I46" s="106">
        <v>150</v>
      </c>
      <c r="J46" s="106">
        <v>0</v>
      </c>
      <c r="K46" s="106">
        <f t="shared" si="9"/>
        <v>150</v>
      </c>
      <c r="L46" s="129">
        <v>50</v>
      </c>
      <c r="M46" s="129">
        <v>100</v>
      </c>
      <c r="N46" s="130">
        <v>50</v>
      </c>
      <c r="O46" s="131">
        <v>0</v>
      </c>
      <c r="P46" s="132">
        <f t="shared" si="10"/>
        <v>50</v>
      </c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</row>
    <row r="47" spans="1:133" s="7" customFormat="1">
      <c r="A47" s="108">
        <f t="shared" si="11"/>
        <v>31</v>
      </c>
      <c r="B47" s="108" t="s">
        <v>216</v>
      </c>
      <c r="C47" s="110" t="s">
        <v>217</v>
      </c>
      <c r="D47" s="104">
        <v>500</v>
      </c>
      <c r="E47" s="105">
        <v>0</v>
      </c>
      <c r="F47" s="105">
        <f t="shared" si="8"/>
        <v>500</v>
      </c>
      <c r="G47" s="108" t="s">
        <v>216</v>
      </c>
      <c r="H47" s="110" t="s">
        <v>224</v>
      </c>
      <c r="I47" s="106">
        <v>600</v>
      </c>
      <c r="J47" s="106">
        <v>0</v>
      </c>
      <c r="K47" s="106">
        <f t="shared" si="9"/>
        <v>600</v>
      </c>
      <c r="L47" s="129">
        <v>500</v>
      </c>
      <c r="M47" s="129">
        <v>500</v>
      </c>
      <c r="N47" s="130">
        <v>600</v>
      </c>
      <c r="O47" s="131">
        <v>0</v>
      </c>
      <c r="P47" s="132">
        <f t="shared" si="10"/>
        <v>600</v>
      </c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</row>
    <row r="48" spans="1:133" s="7" customFormat="1">
      <c r="A48" s="108">
        <f t="shared" si="11"/>
        <v>32</v>
      </c>
      <c r="B48" s="108" t="s">
        <v>222</v>
      </c>
      <c r="C48" s="110" t="s">
        <v>223</v>
      </c>
      <c r="D48" s="104">
        <v>300</v>
      </c>
      <c r="E48" s="105">
        <v>0</v>
      </c>
      <c r="F48" s="105">
        <f t="shared" si="8"/>
        <v>300</v>
      </c>
      <c r="G48" s="108" t="s">
        <v>222</v>
      </c>
      <c r="H48" s="110" t="s">
        <v>227</v>
      </c>
      <c r="I48" s="106">
        <v>350</v>
      </c>
      <c r="J48" s="106">
        <v>0</v>
      </c>
      <c r="K48" s="106">
        <f t="shared" si="9"/>
        <v>350</v>
      </c>
      <c r="L48" s="129">
        <v>300</v>
      </c>
      <c r="M48" s="129">
        <v>300</v>
      </c>
      <c r="N48" s="130">
        <v>350</v>
      </c>
      <c r="O48" s="131">
        <v>0</v>
      </c>
      <c r="P48" s="132">
        <f t="shared" si="10"/>
        <v>350</v>
      </c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</row>
    <row r="49" spans="1:133" s="7" customFormat="1">
      <c r="A49" s="108">
        <f t="shared" si="11"/>
        <v>33</v>
      </c>
      <c r="B49" s="108"/>
      <c r="C49" s="110"/>
      <c r="D49" s="104"/>
      <c r="E49" s="105"/>
      <c r="F49" s="105"/>
      <c r="G49" s="111" t="s">
        <v>220</v>
      </c>
      <c r="H49" s="115" t="s">
        <v>3033</v>
      </c>
      <c r="I49" s="106"/>
      <c r="J49" s="106"/>
      <c r="K49" s="106"/>
      <c r="L49" s="129"/>
      <c r="M49" s="129"/>
      <c r="N49" s="130">
        <v>50</v>
      </c>
      <c r="O49" s="131">
        <v>0</v>
      </c>
      <c r="P49" s="133">
        <f t="shared" si="10"/>
        <v>50</v>
      </c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  <c r="EB49" s="84"/>
      <c r="EC49" s="84"/>
    </row>
    <row r="50" spans="1:133" s="7" customFormat="1" ht="15.75">
      <c r="A50" s="102"/>
      <c r="B50" s="102"/>
      <c r="C50" s="103" t="s">
        <v>219</v>
      </c>
      <c r="D50" s="104"/>
      <c r="E50" s="105"/>
      <c r="F50" s="105"/>
      <c r="G50" s="108"/>
      <c r="H50" s="107" t="s">
        <v>219</v>
      </c>
      <c r="I50" s="106"/>
      <c r="J50" s="106"/>
      <c r="K50" s="106"/>
      <c r="L50" s="129"/>
      <c r="M50" s="129"/>
      <c r="N50" s="130"/>
      <c r="O50" s="131"/>
      <c r="P50" s="132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84"/>
      <c r="CO50" s="84"/>
      <c r="CP50" s="84"/>
      <c r="CQ50" s="84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84"/>
      <c r="DC50" s="84"/>
      <c r="DD50" s="84"/>
      <c r="DE50" s="84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84"/>
      <c r="DQ50" s="84"/>
      <c r="DR50" s="84"/>
      <c r="DS50" s="84"/>
      <c r="DT50" s="84"/>
      <c r="DU50" s="84"/>
      <c r="DV50" s="84"/>
      <c r="DW50" s="84"/>
      <c r="DX50" s="84"/>
      <c r="DY50" s="84"/>
      <c r="DZ50" s="84"/>
      <c r="EA50" s="84"/>
      <c r="EB50" s="84"/>
      <c r="EC50" s="84"/>
    </row>
    <row r="51" spans="1:133" s="7" customFormat="1">
      <c r="A51" s="108">
        <v>34</v>
      </c>
      <c r="B51" s="108" t="s">
        <v>61</v>
      </c>
      <c r="C51" s="110" t="s">
        <v>306</v>
      </c>
      <c r="D51" s="104">
        <v>150</v>
      </c>
      <c r="E51" s="105">
        <v>0</v>
      </c>
      <c r="F51" s="105">
        <f t="shared" ref="F51:F56" si="12">D51</f>
        <v>150</v>
      </c>
      <c r="G51" s="108" t="s">
        <v>61</v>
      </c>
      <c r="H51" s="106" t="s">
        <v>309</v>
      </c>
      <c r="I51" s="106">
        <v>180</v>
      </c>
      <c r="J51" s="106">
        <v>0</v>
      </c>
      <c r="K51" s="106">
        <f t="shared" ref="K51:K56" si="13">I51+J51</f>
        <v>180</v>
      </c>
      <c r="L51" s="129">
        <v>250</v>
      </c>
      <c r="M51" s="129">
        <v>210</v>
      </c>
      <c r="N51" s="130">
        <v>180</v>
      </c>
      <c r="O51" s="131">
        <v>0</v>
      </c>
      <c r="P51" s="132">
        <f t="shared" ref="P51:P60" si="14">O51+N51</f>
        <v>180</v>
      </c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84"/>
      <c r="CR51" s="84"/>
      <c r="CS51" s="84"/>
      <c r="CT51" s="84"/>
      <c r="CU51" s="84"/>
      <c r="CV51" s="84"/>
      <c r="CW51" s="84"/>
      <c r="CX51" s="84"/>
      <c r="CY51" s="84"/>
      <c r="CZ51" s="84"/>
      <c r="DA51" s="84"/>
      <c r="DB51" s="84"/>
      <c r="DC51" s="84"/>
      <c r="DD51" s="84"/>
      <c r="DE51" s="84"/>
      <c r="DF51" s="84"/>
      <c r="DG51" s="84"/>
      <c r="DH51" s="84"/>
      <c r="DI51" s="84"/>
      <c r="DJ51" s="84"/>
      <c r="DK51" s="84"/>
      <c r="DL51" s="84"/>
      <c r="DM51" s="84"/>
      <c r="DN51" s="84"/>
      <c r="DO51" s="84"/>
      <c r="DP51" s="84"/>
      <c r="DQ51" s="84"/>
      <c r="DR51" s="84"/>
      <c r="DS51" s="84"/>
      <c r="DT51" s="84"/>
      <c r="DU51" s="84"/>
      <c r="DV51" s="84"/>
      <c r="DW51" s="84"/>
      <c r="DX51" s="84"/>
      <c r="DY51" s="84"/>
      <c r="DZ51" s="84"/>
      <c r="EA51" s="84"/>
      <c r="EB51" s="84"/>
      <c r="EC51" s="84"/>
    </row>
    <row r="52" spans="1:133" s="7" customFormat="1">
      <c r="A52" s="108">
        <f>A51+1</f>
        <v>35</v>
      </c>
      <c r="B52" s="108" t="s">
        <v>307</v>
      </c>
      <c r="C52" s="110" t="s">
        <v>308</v>
      </c>
      <c r="D52" s="104">
        <v>250</v>
      </c>
      <c r="E52" s="105">
        <v>0</v>
      </c>
      <c r="F52" s="105">
        <f t="shared" si="12"/>
        <v>250</v>
      </c>
      <c r="G52" s="108" t="s">
        <v>307</v>
      </c>
      <c r="H52" s="106" t="s">
        <v>312</v>
      </c>
      <c r="I52" s="106">
        <v>270</v>
      </c>
      <c r="J52" s="106">
        <v>0</v>
      </c>
      <c r="K52" s="106">
        <f t="shared" si="13"/>
        <v>270</v>
      </c>
      <c r="L52" s="129">
        <v>400</v>
      </c>
      <c r="M52" s="129"/>
      <c r="N52" s="130">
        <v>270</v>
      </c>
      <c r="O52" s="131">
        <v>0</v>
      </c>
      <c r="P52" s="132">
        <f t="shared" si="14"/>
        <v>270</v>
      </c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</row>
    <row r="53" spans="1:133" s="7" customFormat="1">
      <c r="A53" s="108">
        <f t="shared" ref="A53:A60" si="15">A52+1</f>
        <v>36</v>
      </c>
      <c r="B53" s="108" t="s">
        <v>310</v>
      </c>
      <c r="C53" s="110" t="s">
        <v>311</v>
      </c>
      <c r="D53" s="104">
        <v>200</v>
      </c>
      <c r="E53" s="105">
        <v>0</v>
      </c>
      <c r="F53" s="105">
        <f t="shared" si="12"/>
        <v>200</v>
      </c>
      <c r="G53" s="108" t="s">
        <v>310</v>
      </c>
      <c r="H53" s="106" t="s">
        <v>314</v>
      </c>
      <c r="I53" s="106">
        <v>220</v>
      </c>
      <c r="J53" s="106">
        <v>0</v>
      </c>
      <c r="K53" s="106">
        <f t="shared" si="13"/>
        <v>220</v>
      </c>
      <c r="L53" s="129">
        <v>400</v>
      </c>
      <c r="M53" s="129">
        <v>350</v>
      </c>
      <c r="N53" s="130">
        <v>220</v>
      </c>
      <c r="O53" s="131">
        <v>0</v>
      </c>
      <c r="P53" s="132">
        <f t="shared" si="14"/>
        <v>220</v>
      </c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</row>
    <row r="54" spans="1:133" s="7" customFormat="1" ht="15.75" customHeight="1">
      <c r="A54" s="108">
        <f t="shared" si="15"/>
        <v>37</v>
      </c>
      <c r="B54" s="108" t="s">
        <v>142</v>
      </c>
      <c r="C54" s="110" t="s">
        <v>313</v>
      </c>
      <c r="D54" s="104">
        <v>250</v>
      </c>
      <c r="E54" s="105">
        <v>0</v>
      </c>
      <c r="F54" s="105">
        <f t="shared" si="12"/>
        <v>250</v>
      </c>
      <c r="G54" s="108" t="s">
        <v>142</v>
      </c>
      <c r="H54" s="110" t="s">
        <v>143</v>
      </c>
      <c r="I54" s="106">
        <v>300</v>
      </c>
      <c r="J54" s="106">
        <v>0</v>
      </c>
      <c r="K54" s="106">
        <f t="shared" si="13"/>
        <v>300</v>
      </c>
      <c r="L54" s="129">
        <v>250</v>
      </c>
      <c r="M54" s="129">
        <v>210</v>
      </c>
      <c r="N54" s="130">
        <v>250</v>
      </c>
      <c r="O54" s="131">
        <v>0</v>
      </c>
      <c r="P54" s="132">
        <f t="shared" si="14"/>
        <v>250</v>
      </c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</row>
    <row r="55" spans="1:133" s="7" customFormat="1" ht="14.45" customHeight="1">
      <c r="A55" s="108">
        <f t="shared" si="15"/>
        <v>38</v>
      </c>
      <c r="B55" s="108" t="s">
        <v>315</v>
      </c>
      <c r="C55" s="110" t="s">
        <v>316</v>
      </c>
      <c r="D55" s="104">
        <v>1450</v>
      </c>
      <c r="E55" s="105">
        <v>0</v>
      </c>
      <c r="F55" s="105">
        <f t="shared" si="12"/>
        <v>1450</v>
      </c>
      <c r="G55" s="108" t="s">
        <v>319</v>
      </c>
      <c r="H55" s="106" t="s">
        <v>320</v>
      </c>
      <c r="I55" s="106">
        <v>1500</v>
      </c>
      <c r="J55" s="106">
        <v>0</v>
      </c>
      <c r="K55" s="106">
        <f t="shared" si="13"/>
        <v>1500</v>
      </c>
      <c r="L55" s="129"/>
      <c r="M55" s="129">
        <v>1300</v>
      </c>
      <c r="N55" s="130">
        <v>1500</v>
      </c>
      <c r="O55" s="131">
        <v>0</v>
      </c>
      <c r="P55" s="132">
        <f t="shared" si="14"/>
        <v>1500</v>
      </c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84"/>
      <c r="DQ55" s="84"/>
      <c r="DR55" s="84"/>
      <c r="DS55" s="84"/>
      <c r="DT55" s="84"/>
      <c r="DU55" s="84"/>
      <c r="DV55" s="84"/>
      <c r="DW55" s="84"/>
      <c r="DX55" s="84"/>
      <c r="DY55" s="84"/>
      <c r="DZ55" s="84"/>
      <c r="EA55" s="84"/>
      <c r="EB55" s="84"/>
      <c r="EC55" s="84"/>
    </row>
    <row r="56" spans="1:133" s="7" customFormat="1">
      <c r="A56" s="108">
        <f t="shared" si="15"/>
        <v>39</v>
      </c>
      <c r="B56" s="108" t="s">
        <v>317</v>
      </c>
      <c r="C56" s="110" t="s">
        <v>318</v>
      </c>
      <c r="D56" s="104">
        <v>1250</v>
      </c>
      <c r="E56" s="105">
        <v>0</v>
      </c>
      <c r="F56" s="105">
        <f t="shared" si="12"/>
        <v>1250</v>
      </c>
      <c r="G56" s="108" t="s">
        <v>321</v>
      </c>
      <c r="H56" s="106" t="s">
        <v>322</v>
      </c>
      <c r="I56" s="106">
        <v>1300</v>
      </c>
      <c r="J56" s="106">
        <v>0</v>
      </c>
      <c r="K56" s="106">
        <f t="shared" si="13"/>
        <v>1300</v>
      </c>
      <c r="L56" s="129">
        <v>1300</v>
      </c>
      <c r="M56" s="129">
        <v>1000</v>
      </c>
      <c r="N56" s="130">
        <v>1300</v>
      </c>
      <c r="O56" s="131">
        <v>0</v>
      </c>
      <c r="P56" s="132">
        <f t="shared" si="14"/>
        <v>1300</v>
      </c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84"/>
      <c r="DQ56" s="84"/>
      <c r="DR56" s="84"/>
      <c r="DS56" s="84"/>
      <c r="DT56" s="84"/>
      <c r="DU56" s="84"/>
      <c r="DV56" s="84"/>
      <c r="DW56" s="84"/>
      <c r="DX56" s="84"/>
      <c r="DY56" s="84"/>
      <c r="DZ56" s="84"/>
      <c r="EA56" s="84"/>
      <c r="EB56" s="84"/>
      <c r="EC56" s="84"/>
    </row>
    <row r="57" spans="1:133" s="7" customFormat="1">
      <c r="A57" s="108">
        <f t="shared" si="15"/>
        <v>40</v>
      </c>
      <c r="B57" s="108"/>
      <c r="C57" s="110"/>
      <c r="D57" s="104"/>
      <c r="E57" s="105"/>
      <c r="F57" s="105"/>
      <c r="G57" s="111" t="s">
        <v>323</v>
      </c>
      <c r="H57" s="106" t="s">
        <v>3034</v>
      </c>
      <c r="I57" s="106"/>
      <c r="J57" s="106"/>
      <c r="K57" s="106"/>
      <c r="L57" s="129"/>
      <c r="M57" s="129"/>
      <c r="N57" s="130">
        <v>400</v>
      </c>
      <c r="O57" s="131">
        <v>0</v>
      </c>
      <c r="P57" s="132">
        <f t="shared" si="14"/>
        <v>400</v>
      </c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84"/>
      <c r="CD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  <c r="CO57" s="84"/>
      <c r="CP57" s="84"/>
      <c r="CQ57" s="84"/>
      <c r="CR57" s="84"/>
      <c r="CS57" s="84"/>
      <c r="CT57" s="84"/>
      <c r="CU57" s="84"/>
      <c r="CV57" s="84"/>
      <c r="CW57" s="84"/>
      <c r="CX57" s="84"/>
      <c r="CY57" s="84"/>
      <c r="CZ57" s="84"/>
      <c r="DA57" s="84"/>
      <c r="DB57" s="84"/>
      <c r="DC57" s="84"/>
      <c r="DD57" s="84"/>
      <c r="DE57" s="84"/>
      <c r="DF57" s="84"/>
      <c r="DG57" s="84"/>
      <c r="DH57" s="84"/>
      <c r="DI57" s="84"/>
      <c r="DJ57" s="84"/>
      <c r="DK57" s="84"/>
      <c r="DL57" s="84"/>
      <c r="DM57" s="84"/>
      <c r="DN57" s="84"/>
      <c r="DO57" s="84"/>
      <c r="DP57" s="84"/>
      <c r="DQ57" s="84"/>
      <c r="DR57" s="84"/>
      <c r="DS57" s="84"/>
      <c r="DT57" s="84"/>
      <c r="DU57" s="84"/>
      <c r="DV57" s="84"/>
      <c r="DW57" s="84"/>
      <c r="DX57" s="84"/>
      <c r="DY57" s="84"/>
      <c r="DZ57" s="84"/>
      <c r="EA57" s="84"/>
      <c r="EB57" s="84"/>
      <c r="EC57" s="84"/>
    </row>
    <row r="58" spans="1:133" s="7" customFormat="1">
      <c r="A58" s="108">
        <f t="shared" si="15"/>
        <v>41</v>
      </c>
      <c r="B58" s="108"/>
      <c r="C58" s="110"/>
      <c r="D58" s="104"/>
      <c r="E58" s="105"/>
      <c r="F58" s="105"/>
      <c r="G58" s="111" t="s">
        <v>325</v>
      </c>
      <c r="H58" s="106" t="s">
        <v>3035</v>
      </c>
      <c r="I58" s="106"/>
      <c r="J58" s="106"/>
      <c r="K58" s="106"/>
      <c r="L58" s="129"/>
      <c r="M58" s="129"/>
      <c r="N58" s="130">
        <v>150</v>
      </c>
      <c r="O58" s="131">
        <v>0</v>
      </c>
      <c r="P58" s="132">
        <f t="shared" si="14"/>
        <v>150</v>
      </c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</row>
    <row r="59" spans="1:133" s="7" customFormat="1">
      <c r="A59" s="108">
        <f t="shared" si="15"/>
        <v>42</v>
      </c>
      <c r="B59" s="108"/>
      <c r="C59" s="110"/>
      <c r="D59" s="104"/>
      <c r="E59" s="105"/>
      <c r="F59" s="105"/>
      <c r="G59" s="111" t="s">
        <v>3036</v>
      </c>
      <c r="H59" s="106" t="s">
        <v>3037</v>
      </c>
      <c r="I59" s="106"/>
      <c r="J59" s="106"/>
      <c r="K59" s="106"/>
      <c r="L59" s="129"/>
      <c r="M59" s="129"/>
      <c r="N59" s="130">
        <v>300</v>
      </c>
      <c r="O59" s="131">
        <v>0</v>
      </c>
      <c r="P59" s="132">
        <f t="shared" si="14"/>
        <v>300</v>
      </c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84"/>
      <c r="EA59" s="84"/>
      <c r="EB59" s="84"/>
      <c r="EC59" s="84"/>
    </row>
    <row r="60" spans="1:133" s="7" customFormat="1">
      <c r="A60" s="108">
        <f t="shared" si="15"/>
        <v>43</v>
      </c>
      <c r="B60" s="108"/>
      <c r="C60" s="110"/>
      <c r="D60" s="104"/>
      <c r="E60" s="105"/>
      <c r="F60" s="105"/>
      <c r="G60" s="111" t="s">
        <v>132</v>
      </c>
      <c r="H60" s="106" t="s">
        <v>133</v>
      </c>
      <c r="I60" s="106"/>
      <c r="J60" s="106"/>
      <c r="K60" s="106"/>
      <c r="L60" s="129"/>
      <c r="M60" s="129"/>
      <c r="N60" s="130">
        <v>500</v>
      </c>
      <c r="O60" s="131">
        <v>0</v>
      </c>
      <c r="P60" s="132">
        <f t="shared" si="14"/>
        <v>500</v>
      </c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84"/>
      <c r="EA60" s="84"/>
      <c r="EB60" s="84"/>
      <c r="EC60" s="84"/>
    </row>
    <row r="61" spans="1:133" s="7" customFormat="1" ht="15.75">
      <c r="A61" s="108"/>
      <c r="B61" s="108"/>
      <c r="C61" s="103" t="s">
        <v>327</v>
      </c>
      <c r="D61" s="104"/>
      <c r="E61" s="105"/>
      <c r="F61" s="105"/>
      <c r="G61" s="108"/>
      <c r="H61" s="107" t="s">
        <v>327</v>
      </c>
      <c r="I61" s="106"/>
      <c r="J61" s="106"/>
      <c r="K61" s="106"/>
      <c r="L61" s="129"/>
      <c r="M61" s="129"/>
      <c r="N61" s="130"/>
      <c r="O61" s="131"/>
      <c r="P61" s="132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  <c r="CO61" s="84"/>
      <c r="CP61" s="84"/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4"/>
      <c r="DO61" s="84"/>
      <c r="DP61" s="84"/>
      <c r="DQ61" s="84"/>
      <c r="DR61" s="84"/>
      <c r="DS61" s="84"/>
      <c r="DT61" s="84"/>
      <c r="DU61" s="84"/>
      <c r="DV61" s="84"/>
      <c r="DW61" s="84"/>
      <c r="DX61" s="84"/>
      <c r="DY61" s="84"/>
      <c r="DZ61" s="84"/>
      <c r="EA61" s="84"/>
      <c r="EB61" s="84"/>
      <c r="EC61" s="84"/>
    </row>
    <row r="62" spans="1:133" s="7" customFormat="1">
      <c r="A62" s="108">
        <v>44</v>
      </c>
      <c r="B62" s="108" t="s">
        <v>339</v>
      </c>
      <c r="C62" s="110" t="s">
        <v>340</v>
      </c>
      <c r="D62" s="104">
        <v>700</v>
      </c>
      <c r="E62" s="105">
        <v>0</v>
      </c>
      <c r="F62" s="105">
        <f t="shared" ref="F62:F69" si="16">D62</f>
        <v>700</v>
      </c>
      <c r="G62" s="108" t="s">
        <v>342</v>
      </c>
      <c r="H62" s="110" t="s">
        <v>343</v>
      </c>
      <c r="I62" s="106">
        <v>900</v>
      </c>
      <c r="J62" s="106">
        <v>0</v>
      </c>
      <c r="K62" s="106">
        <f t="shared" ref="K62:K69" si="17">I62+J62</f>
        <v>900</v>
      </c>
      <c r="L62" s="129"/>
      <c r="M62" s="129">
        <v>1200</v>
      </c>
      <c r="N62" s="130">
        <v>1000</v>
      </c>
      <c r="O62" s="131">
        <v>0</v>
      </c>
      <c r="P62" s="132">
        <f t="shared" ref="P62:P69" si="18">O62+N62</f>
        <v>1000</v>
      </c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</row>
    <row r="63" spans="1:133" s="7" customFormat="1">
      <c r="A63" s="108">
        <f>A62+1</f>
        <v>45</v>
      </c>
      <c r="B63" s="108" t="s">
        <v>128</v>
      </c>
      <c r="C63" s="110" t="s">
        <v>341</v>
      </c>
      <c r="D63" s="104">
        <v>600</v>
      </c>
      <c r="E63" s="105">
        <v>0</v>
      </c>
      <c r="F63" s="105">
        <f t="shared" si="16"/>
        <v>600</v>
      </c>
      <c r="G63" s="108" t="s">
        <v>128</v>
      </c>
      <c r="H63" s="110" t="s">
        <v>129</v>
      </c>
      <c r="I63" s="106">
        <v>800</v>
      </c>
      <c r="J63" s="106">
        <v>0</v>
      </c>
      <c r="K63" s="106">
        <f t="shared" si="17"/>
        <v>800</v>
      </c>
      <c r="L63" s="129">
        <v>800</v>
      </c>
      <c r="M63" s="129"/>
      <c r="N63" s="130">
        <v>800</v>
      </c>
      <c r="O63" s="131">
        <v>0</v>
      </c>
      <c r="P63" s="132">
        <f t="shared" si="18"/>
        <v>800</v>
      </c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4"/>
      <c r="CE63" s="84"/>
      <c r="CF63" s="84"/>
      <c r="CG63" s="84"/>
      <c r="CH63" s="84"/>
      <c r="CI63" s="84"/>
      <c r="CJ63" s="84"/>
      <c r="CK63" s="84"/>
      <c r="CL63" s="84"/>
      <c r="CM63" s="84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</row>
    <row r="64" spans="1:133" s="7" customFormat="1">
      <c r="A64" s="108">
        <f t="shared" ref="A64:A69" si="19">A63+1</f>
        <v>46</v>
      </c>
      <c r="B64" s="108"/>
      <c r="C64" s="110"/>
      <c r="D64" s="104"/>
      <c r="E64" s="105"/>
      <c r="F64" s="105"/>
      <c r="G64" s="111" t="s">
        <v>3038</v>
      </c>
      <c r="H64" s="110" t="s">
        <v>3039</v>
      </c>
      <c r="I64" s="106"/>
      <c r="J64" s="106"/>
      <c r="K64" s="106"/>
      <c r="L64" s="129"/>
      <c r="M64" s="129"/>
      <c r="N64" s="134">
        <v>600</v>
      </c>
      <c r="O64" s="131">
        <v>0</v>
      </c>
      <c r="P64" s="133">
        <v>600</v>
      </c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  <c r="CC64" s="84"/>
      <c r="CD64" s="84"/>
      <c r="CE64" s="84"/>
      <c r="CF64" s="84"/>
      <c r="CG64" s="84"/>
      <c r="CH64" s="84"/>
      <c r="CI64" s="84"/>
      <c r="CJ64" s="84"/>
      <c r="CK64" s="84"/>
      <c r="CL64" s="84"/>
      <c r="CM64" s="84"/>
      <c r="CN64" s="84"/>
      <c r="CO64" s="84"/>
      <c r="CP64" s="84"/>
      <c r="CQ64" s="84"/>
      <c r="CR64" s="84"/>
      <c r="CS64" s="84"/>
      <c r="CT64" s="84"/>
      <c r="CU64" s="84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</row>
    <row r="65" spans="1:133" s="7" customFormat="1">
      <c r="A65" s="108">
        <f t="shared" si="19"/>
        <v>47</v>
      </c>
      <c r="B65" s="108" t="s">
        <v>347</v>
      </c>
      <c r="C65" s="110" t="s">
        <v>348</v>
      </c>
      <c r="D65" s="104">
        <v>950</v>
      </c>
      <c r="E65" s="105">
        <v>0</v>
      </c>
      <c r="F65" s="105">
        <f t="shared" si="16"/>
        <v>950</v>
      </c>
      <c r="G65" s="108" t="s">
        <v>347</v>
      </c>
      <c r="H65" s="110" t="s">
        <v>348</v>
      </c>
      <c r="I65" s="106">
        <v>1500</v>
      </c>
      <c r="J65" s="106">
        <v>0</v>
      </c>
      <c r="K65" s="106">
        <f t="shared" si="17"/>
        <v>1500</v>
      </c>
      <c r="L65" s="129">
        <v>1300</v>
      </c>
      <c r="M65" s="129">
        <v>1600</v>
      </c>
      <c r="N65" s="130">
        <v>1500</v>
      </c>
      <c r="O65" s="131">
        <v>0</v>
      </c>
      <c r="P65" s="132">
        <f t="shared" si="18"/>
        <v>1500</v>
      </c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84"/>
      <c r="CA65" s="84"/>
      <c r="CB65" s="84"/>
      <c r="CC65" s="84"/>
      <c r="CD65" s="84"/>
      <c r="CE65" s="84"/>
      <c r="CF65" s="84"/>
      <c r="CG65" s="84"/>
      <c r="CH65" s="84"/>
      <c r="CI65" s="84"/>
      <c r="CJ65" s="84"/>
      <c r="CK65" s="84"/>
      <c r="CL65" s="84"/>
      <c r="CM65" s="84"/>
      <c r="CN65" s="84"/>
      <c r="CO65" s="84"/>
      <c r="CP65" s="84"/>
      <c r="CQ65" s="84"/>
      <c r="CR65" s="84"/>
      <c r="CS65" s="84"/>
      <c r="CT65" s="84"/>
      <c r="CU65" s="84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</row>
    <row r="66" spans="1:133" s="7" customFormat="1">
      <c r="A66" s="108">
        <f t="shared" si="19"/>
        <v>48</v>
      </c>
      <c r="B66" s="108" t="s">
        <v>345</v>
      </c>
      <c r="C66" s="110" t="s">
        <v>346</v>
      </c>
      <c r="D66" s="104">
        <v>200</v>
      </c>
      <c r="E66" s="105">
        <v>0</v>
      </c>
      <c r="F66" s="105">
        <f t="shared" si="16"/>
        <v>200</v>
      </c>
      <c r="G66" s="108" t="s">
        <v>352</v>
      </c>
      <c r="H66" s="110" t="s">
        <v>346</v>
      </c>
      <c r="I66" s="106">
        <v>200</v>
      </c>
      <c r="J66" s="106">
        <v>0</v>
      </c>
      <c r="K66" s="106">
        <f t="shared" si="17"/>
        <v>200</v>
      </c>
      <c r="L66" s="129">
        <v>300</v>
      </c>
      <c r="M66" s="129">
        <v>300</v>
      </c>
      <c r="N66" s="130">
        <v>300</v>
      </c>
      <c r="O66" s="131">
        <v>0</v>
      </c>
      <c r="P66" s="132">
        <f t="shared" si="18"/>
        <v>300</v>
      </c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</row>
    <row r="67" spans="1:133" s="7" customFormat="1">
      <c r="A67" s="108">
        <f t="shared" si="19"/>
        <v>49</v>
      </c>
      <c r="B67" s="108" t="s">
        <v>350</v>
      </c>
      <c r="C67" s="110" t="s">
        <v>351</v>
      </c>
      <c r="D67" s="104">
        <v>800</v>
      </c>
      <c r="E67" s="105">
        <v>0</v>
      </c>
      <c r="F67" s="105">
        <f t="shared" si="16"/>
        <v>800</v>
      </c>
      <c r="G67" s="108" t="s">
        <v>355</v>
      </c>
      <c r="H67" s="110" t="s">
        <v>351</v>
      </c>
      <c r="I67" s="106">
        <v>300</v>
      </c>
      <c r="J67" s="106">
        <v>0</v>
      </c>
      <c r="K67" s="106">
        <f t="shared" si="17"/>
        <v>300</v>
      </c>
      <c r="L67" s="129"/>
      <c r="M67" s="129"/>
      <c r="N67" s="130">
        <v>300</v>
      </c>
      <c r="O67" s="131">
        <v>0</v>
      </c>
      <c r="P67" s="132">
        <f t="shared" si="18"/>
        <v>300</v>
      </c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</row>
    <row r="68" spans="1:133" s="7" customFormat="1">
      <c r="A68" s="108">
        <f t="shared" si="19"/>
        <v>50</v>
      </c>
      <c r="B68" s="108" t="s">
        <v>353</v>
      </c>
      <c r="C68" s="110" t="s">
        <v>354</v>
      </c>
      <c r="D68" s="104">
        <v>800</v>
      </c>
      <c r="E68" s="105">
        <v>0</v>
      </c>
      <c r="F68" s="105">
        <f t="shared" si="16"/>
        <v>800</v>
      </c>
      <c r="G68" s="108" t="s">
        <v>358</v>
      </c>
      <c r="H68" s="110" t="s">
        <v>359</v>
      </c>
      <c r="I68" s="106">
        <v>1200</v>
      </c>
      <c r="J68" s="106">
        <v>0</v>
      </c>
      <c r="K68" s="106">
        <f t="shared" si="17"/>
        <v>1200</v>
      </c>
      <c r="L68" s="129"/>
      <c r="M68" s="129"/>
      <c r="N68" s="130">
        <v>1200</v>
      </c>
      <c r="O68" s="131">
        <v>0</v>
      </c>
      <c r="P68" s="132">
        <f t="shared" si="18"/>
        <v>1200</v>
      </c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</row>
    <row r="69" spans="1:133" s="7" customFormat="1">
      <c r="A69" s="108">
        <f t="shared" si="19"/>
        <v>51</v>
      </c>
      <c r="B69" s="108" t="s">
        <v>356</v>
      </c>
      <c r="C69" s="110" t="s">
        <v>357</v>
      </c>
      <c r="D69" s="104">
        <v>1600</v>
      </c>
      <c r="E69" s="105">
        <v>0</v>
      </c>
      <c r="F69" s="105">
        <f t="shared" si="16"/>
        <v>1600</v>
      </c>
      <c r="G69" s="112" t="s">
        <v>361</v>
      </c>
      <c r="H69" s="110" t="s">
        <v>357</v>
      </c>
      <c r="I69" s="106">
        <v>2500</v>
      </c>
      <c r="J69" s="106">
        <v>0</v>
      </c>
      <c r="K69" s="106">
        <f t="shared" si="17"/>
        <v>2500</v>
      </c>
      <c r="L69" s="129"/>
      <c r="M69" s="129"/>
      <c r="N69" s="130">
        <v>2500</v>
      </c>
      <c r="O69" s="131">
        <v>0</v>
      </c>
      <c r="P69" s="132">
        <f t="shared" si="18"/>
        <v>2500</v>
      </c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</row>
    <row r="70" spans="1:133" s="7" customFormat="1" ht="15" customHeight="1">
      <c r="A70" s="102"/>
      <c r="B70" s="102"/>
      <c r="C70" s="103" t="s">
        <v>360</v>
      </c>
      <c r="D70" s="104"/>
      <c r="E70" s="105"/>
      <c r="F70" s="105"/>
      <c r="G70" s="108"/>
      <c r="H70" s="107" t="s">
        <v>360</v>
      </c>
      <c r="I70" s="106"/>
      <c r="J70" s="106"/>
      <c r="K70" s="106"/>
      <c r="L70" s="129"/>
      <c r="M70" s="129"/>
      <c r="N70" s="130"/>
      <c r="O70" s="131"/>
      <c r="P70" s="132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</row>
    <row r="71" spans="1:133" s="7" customFormat="1">
      <c r="A71" s="108">
        <v>52</v>
      </c>
      <c r="B71" s="108" t="s">
        <v>415</v>
      </c>
      <c r="C71" s="110" t="s">
        <v>416</v>
      </c>
      <c r="D71" s="104">
        <v>1880</v>
      </c>
      <c r="E71" s="105">
        <v>0</v>
      </c>
      <c r="F71" s="105">
        <f>D71</f>
        <v>1880</v>
      </c>
      <c r="G71" s="111" t="s">
        <v>2164</v>
      </c>
      <c r="H71" s="110" t="s">
        <v>416</v>
      </c>
      <c r="I71" s="106">
        <v>1880</v>
      </c>
      <c r="J71" s="106">
        <v>0</v>
      </c>
      <c r="K71" s="106">
        <f>I71+J71</f>
        <v>1880</v>
      </c>
      <c r="L71" s="129">
        <v>800</v>
      </c>
      <c r="M71" s="129">
        <v>750</v>
      </c>
      <c r="N71" s="130">
        <v>1200</v>
      </c>
      <c r="O71" s="131">
        <v>0</v>
      </c>
      <c r="P71" s="132">
        <f t="shared" ref="P71:P72" si="20">O71+N71</f>
        <v>1200</v>
      </c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</row>
    <row r="72" spans="1:133" s="7" customFormat="1">
      <c r="A72" s="108">
        <v>53</v>
      </c>
      <c r="B72" s="108" t="s">
        <v>417</v>
      </c>
      <c r="C72" s="110" t="s">
        <v>418</v>
      </c>
      <c r="D72" s="104">
        <v>1830</v>
      </c>
      <c r="E72" s="105">
        <v>0</v>
      </c>
      <c r="F72" s="105">
        <f>D72</f>
        <v>1830</v>
      </c>
      <c r="G72" s="111" t="s">
        <v>3040</v>
      </c>
      <c r="H72" s="110" t="s">
        <v>418</v>
      </c>
      <c r="I72" s="106">
        <v>1830</v>
      </c>
      <c r="J72" s="106">
        <v>0</v>
      </c>
      <c r="K72" s="106">
        <f>I72+J72</f>
        <v>1830</v>
      </c>
      <c r="L72" s="129">
        <v>800</v>
      </c>
      <c r="M72" s="129">
        <v>700</v>
      </c>
      <c r="N72" s="130">
        <v>1200</v>
      </c>
      <c r="O72" s="131">
        <v>0</v>
      </c>
      <c r="P72" s="132">
        <f t="shared" si="20"/>
        <v>1200</v>
      </c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</row>
    <row r="73" spans="1:133" s="7" customFormat="1" ht="16.149999999999999" customHeight="1">
      <c r="A73" s="108"/>
      <c r="B73" s="108"/>
      <c r="C73" s="103" t="s">
        <v>421</v>
      </c>
      <c r="D73" s="104"/>
      <c r="E73" s="105"/>
      <c r="F73" s="105"/>
      <c r="G73" s="106"/>
      <c r="H73" s="107" t="s">
        <v>421</v>
      </c>
      <c r="I73" s="106"/>
      <c r="J73" s="106"/>
      <c r="K73" s="106"/>
      <c r="L73" s="129"/>
      <c r="M73" s="129"/>
      <c r="N73" s="130"/>
      <c r="O73" s="131"/>
      <c r="P73" s="132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</row>
    <row r="74" spans="1:133" s="7" customFormat="1">
      <c r="A74" s="108">
        <v>54</v>
      </c>
      <c r="B74" s="109" t="s">
        <v>441</v>
      </c>
      <c r="C74" s="110" t="s">
        <v>442</v>
      </c>
      <c r="D74" s="104">
        <v>100</v>
      </c>
      <c r="E74" s="105">
        <v>0</v>
      </c>
      <c r="F74" s="105">
        <f>D74</f>
        <v>100</v>
      </c>
      <c r="G74" s="109" t="s">
        <v>441</v>
      </c>
      <c r="H74" s="110" t="s">
        <v>445</v>
      </c>
      <c r="I74" s="106">
        <v>100</v>
      </c>
      <c r="J74" s="106">
        <v>0</v>
      </c>
      <c r="K74" s="106">
        <f>I74+J74</f>
        <v>100</v>
      </c>
      <c r="L74" s="129"/>
      <c r="M74" s="129">
        <v>100</v>
      </c>
      <c r="N74" s="130">
        <v>100</v>
      </c>
      <c r="O74" s="131">
        <v>0</v>
      </c>
      <c r="P74" s="132">
        <f t="shared" ref="P74:P93" si="21">O74+N74</f>
        <v>100</v>
      </c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</row>
    <row r="75" spans="1:133" s="7" customFormat="1">
      <c r="A75" s="108">
        <f>A74+1</f>
        <v>55</v>
      </c>
      <c r="B75" s="109" t="s">
        <v>443</v>
      </c>
      <c r="C75" s="110" t="s">
        <v>444</v>
      </c>
      <c r="D75" s="104">
        <v>100</v>
      </c>
      <c r="E75" s="105">
        <v>0</v>
      </c>
      <c r="F75" s="105">
        <f>D75</f>
        <v>100</v>
      </c>
      <c r="G75" s="109" t="s">
        <v>443</v>
      </c>
      <c r="H75" s="110" t="s">
        <v>450</v>
      </c>
      <c r="I75" s="106">
        <v>100</v>
      </c>
      <c r="J75" s="106">
        <v>0</v>
      </c>
      <c r="K75" s="106">
        <f>I75+J75</f>
        <v>100</v>
      </c>
      <c r="L75" s="129"/>
      <c r="M75" s="129">
        <v>100</v>
      </c>
      <c r="N75" s="130">
        <v>100</v>
      </c>
      <c r="O75" s="131">
        <v>0</v>
      </c>
      <c r="P75" s="132">
        <f t="shared" si="21"/>
        <v>100</v>
      </c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</row>
    <row r="76" spans="1:133" s="7" customFormat="1">
      <c r="A76" s="108">
        <f t="shared" ref="A76:A79" si="22">A75+1</f>
        <v>56</v>
      </c>
      <c r="B76" s="109" t="s">
        <v>448</v>
      </c>
      <c r="C76" s="110" t="s">
        <v>449</v>
      </c>
      <c r="D76" s="104">
        <v>150</v>
      </c>
      <c r="E76" s="105">
        <v>0</v>
      </c>
      <c r="F76" s="105">
        <f>D76</f>
        <v>150</v>
      </c>
      <c r="G76" s="109" t="s">
        <v>448</v>
      </c>
      <c r="H76" s="110" t="s">
        <v>451</v>
      </c>
      <c r="I76" s="106">
        <v>150</v>
      </c>
      <c r="J76" s="106">
        <v>0</v>
      </c>
      <c r="K76" s="106">
        <f>I76+J76</f>
        <v>150</v>
      </c>
      <c r="L76" s="129"/>
      <c r="M76" s="129">
        <v>100</v>
      </c>
      <c r="N76" s="130">
        <v>150</v>
      </c>
      <c r="O76" s="131">
        <v>0</v>
      </c>
      <c r="P76" s="132">
        <f t="shared" si="21"/>
        <v>150</v>
      </c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</row>
    <row r="77" spans="1:133" s="7" customFormat="1">
      <c r="A77" s="108">
        <f t="shared" si="22"/>
        <v>57</v>
      </c>
      <c r="B77" s="109" t="s">
        <v>51</v>
      </c>
      <c r="C77" s="110" t="s">
        <v>52</v>
      </c>
      <c r="D77" s="104">
        <v>150</v>
      </c>
      <c r="E77" s="105">
        <v>0</v>
      </c>
      <c r="F77" s="105">
        <f>D77</f>
        <v>150</v>
      </c>
      <c r="G77" s="109" t="s">
        <v>51</v>
      </c>
      <c r="H77" s="110" t="s">
        <v>52</v>
      </c>
      <c r="I77" s="106">
        <v>150</v>
      </c>
      <c r="J77" s="106">
        <v>0</v>
      </c>
      <c r="K77" s="106">
        <f>I77+J77</f>
        <v>150</v>
      </c>
      <c r="L77" s="129">
        <v>50</v>
      </c>
      <c r="M77" s="129">
        <v>100</v>
      </c>
      <c r="N77" s="130">
        <v>80</v>
      </c>
      <c r="O77" s="131">
        <v>0</v>
      </c>
      <c r="P77" s="132">
        <f t="shared" si="21"/>
        <v>80</v>
      </c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</row>
    <row r="78" spans="1:133" s="7" customFormat="1" ht="31.5">
      <c r="A78" s="108">
        <f t="shared" si="22"/>
        <v>58</v>
      </c>
      <c r="B78" s="109"/>
      <c r="C78" s="110"/>
      <c r="D78" s="104"/>
      <c r="E78" s="105"/>
      <c r="F78" s="105"/>
      <c r="G78" s="111" t="s">
        <v>454</v>
      </c>
      <c r="H78" s="135" t="s">
        <v>455</v>
      </c>
      <c r="I78" s="153"/>
      <c r="J78" s="153"/>
      <c r="K78" s="153"/>
      <c r="L78" s="126"/>
      <c r="M78" s="126"/>
      <c r="N78" s="130">
        <v>200</v>
      </c>
      <c r="O78" s="131">
        <v>0</v>
      </c>
      <c r="P78" s="132">
        <f t="shared" si="21"/>
        <v>200</v>
      </c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</row>
    <row r="79" spans="1:133" s="7" customFormat="1" ht="14.25" customHeight="1">
      <c r="A79" s="108">
        <f t="shared" si="22"/>
        <v>59</v>
      </c>
      <c r="B79" s="109"/>
      <c r="C79" s="110"/>
      <c r="D79" s="104"/>
      <c r="E79" s="105"/>
      <c r="F79" s="105"/>
      <c r="G79" s="111" t="s">
        <v>458</v>
      </c>
      <c r="H79" s="136" t="s">
        <v>459</v>
      </c>
      <c r="I79" s="106"/>
      <c r="J79" s="106"/>
      <c r="K79" s="106"/>
      <c r="L79" s="129"/>
      <c r="M79" s="129"/>
      <c r="N79" s="130">
        <v>50</v>
      </c>
      <c r="O79" s="131">
        <v>0</v>
      </c>
      <c r="P79" s="132">
        <f t="shared" si="21"/>
        <v>50</v>
      </c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  <c r="BX79" s="84"/>
      <c r="BY79" s="84"/>
      <c r="BZ79" s="84"/>
      <c r="CA79" s="84"/>
      <c r="CB79" s="84"/>
      <c r="CC79" s="84"/>
      <c r="CD79" s="84"/>
      <c r="CE79" s="84"/>
      <c r="CF79" s="84"/>
      <c r="CG79" s="84"/>
      <c r="CH79" s="84"/>
      <c r="CI79" s="84"/>
      <c r="CJ79" s="84"/>
      <c r="CK79" s="84"/>
      <c r="CL79" s="84"/>
      <c r="CM79" s="84"/>
      <c r="CN79" s="84"/>
      <c r="CO79" s="84"/>
      <c r="CP79" s="84"/>
      <c r="CQ79" s="84"/>
      <c r="CR79" s="84"/>
      <c r="CS79" s="84"/>
      <c r="CT79" s="84"/>
      <c r="CU79" s="84"/>
      <c r="CV79" s="84"/>
      <c r="CW79" s="84"/>
      <c r="CX79" s="84"/>
      <c r="CY79" s="84"/>
      <c r="CZ79" s="84"/>
      <c r="DA79" s="84"/>
      <c r="DB79" s="84"/>
      <c r="DC79" s="84"/>
      <c r="DD79" s="84"/>
      <c r="DE79" s="84"/>
      <c r="DF79" s="84"/>
      <c r="DG79" s="84"/>
      <c r="DH79" s="84"/>
      <c r="DI79" s="84"/>
      <c r="DJ79" s="84"/>
      <c r="DK79" s="84"/>
      <c r="DL79" s="84"/>
      <c r="DM79" s="84"/>
      <c r="DN79" s="84"/>
      <c r="DO79" s="84"/>
      <c r="DP79" s="84"/>
      <c r="DQ79" s="84"/>
      <c r="DR79" s="84"/>
      <c r="DS79" s="84"/>
      <c r="DT79" s="84"/>
      <c r="DU79" s="84"/>
      <c r="DV79" s="84"/>
      <c r="DW79" s="84"/>
      <c r="DX79" s="84"/>
      <c r="DY79" s="84"/>
      <c r="DZ79" s="84"/>
      <c r="EA79" s="84"/>
      <c r="EB79" s="84"/>
      <c r="EC79" s="84"/>
    </row>
    <row r="80" spans="1:133" ht="15.6" customHeight="1">
      <c r="A80" s="102"/>
      <c r="B80" s="102"/>
      <c r="C80" s="103" t="s">
        <v>457</v>
      </c>
      <c r="D80" s="104"/>
      <c r="E80" s="105"/>
      <c r="F80" s="105"/>
      <c r="G80" s="108"/>
      <c r="H80" s="107" t="s">
        <v>3041</v>
      </c>
      <c r="I80" s="106"/>
      <c r="J80" s="106"/>
      <c r="K80" s="106"/>
      <c r="L80" s="129"/>
      <c r="M80" s="129"/>
      <c r="N80" s="130"/>
      <c r="O80" s="131"/>
      <c r="P80" s="132">
        <f t="shared" si="21"/>
        <v>0</v>
      </c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84"/>
      <c r="CS80" s="84"/>
      <c r="CT80" s="84"/>
      <c r="CU80" s="84"/>
      <c r="CV80" s="84"/>
      <c r="CW80" s="84"/>
      <c r="CX80" s="84"/>
      <c r="CY80" s="84"/>
      <c r="CZ80" s="84"/>
      <c r="DA80" s="84"/>
      <c r="DB80" s="84"/>
      <c r="DC80" s="84"/>
      <c r="DD80" s="84"/>
      <c r="DE80" s="84"/>
      <c r="DF80" s="84"/>
      <c r="DG80" s="84"/>
      <c r="DH80" s="84"/>
      <c r="DI80" s="84"/>
      <c r="DJ80" s="84"/>
      <c r="DK80" s="84"/>
      <c r="DL80" s="84"/>
      <c r="DM80" s="84"/>
      <c r="DN80" s="84"/>
      <c r="DO80" s="84"/>
      <c r="DP80" s="84"/>
      <c r="DQ80" s="84"/>
      <c r="DR80" s="84"/>
      <c r="DS80" s="84"/>
      <c r="DT80" s="84"/>
      <c r="DU80" s="84"/>
      <c r="DV80" s="84"/>
      <c r="DW80" s="84"/>
      <c r="DX80" s="84"/>
      <c r="DY80" s="84"/>
      <c r="DZ80" s="84"/>
      <c r="EA80" s="84"/>
      <c r="EB80" s="84"/>
      <c r="EC80" s="84"/>
    </row>
    <row r="81" spans="1:133" s="7" customFormat="1">
      <c r="A81" s="108">
        <v>60</v>
      </c>
      <c r="B81" s="109" t="s">
        <v>468</v>
      </c>
      <c r="C81" s="110" t="s">
        <v>469</v>
      </c>
      <c r="D81" s="104">
        <v>300</v>
      </c>
      <c r="E81" s="105">
        <v>0</v>
      </c>
      <c r="F81" s="105">
        <f t="shared" ref="F81:F89" si="23">D81</f>
        <v>300</v>
      </c>
      <c r="G81" s="109" t="s">
        <v>468</v>
      </c>
      <c r="H81" s="110" t="s">
        <v>469</v>
      </c>
      <c r="I81" s="106">
        <v>350</v>
      </c>
      <c r="J81" s="106">
        <v>0</v>
      </c>
      <c r="K81" s="106">
        <f t="shared" ref="K81:K91" si="24">I81+J81</f>
        <v>350</v>
      </c>
      <c r="L81" s="129">
        <v>500</v>
      </c>
      <c r="M81" s="129">
        <v>500</v>
      </c>
      <c r="N81" s="130">
        <v>600</v>
      </c>
      <c r="O81" s="131">
        <v>0</v>
      </c>
      <c r="P81" s="133">
        <f t="shared" si="21"/>
        <v>600</v>
      </c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84"/>
      <c r="CS81" s="84"/>
      <c r="CT81" s="84"/>
      <c r="CU81" s="84"/>
      <c r="CV81" s="84"/>
      <c r="CW81" s="84"/>
      <c r="CX81" s="84"/>
      <c r="CY81" s="84"/>
      <c r="CZ81" s="84"/>
      <c r="DA81" s="84"/>
      <c r="DB81" s="84"/>
      <c r="DC81" s="84"/>
      <c r="DD81" s="84"/>
      <c r="DE81" s="84"/>
      <c r="DF81" s="84"/>
      <c r="DG81" s="84"/>
      <c r="DH81" s="84"/>
      <c r="DI81" s="84"/>
      <c r="DJ81" s="84"/>
      <c r="DK81" s="84"/>
      <c r="DL81" s="84"/>
      <c r="DM81" s="84"/>
      <c r="DN81" s="84"/>
      <c r="DO81" s="84"/>
      <c r="DP81" s="84"/>
      <c r="DQ81" s="84"/>
      <c r="DR81" s="84"/>
      <c r="DS81" s="84"/>
      <c r="DT81" s="84"/>
      <c r="DU81" s="84"/>
      <c r="DV81" s="84"/>
      <c r="DW81" s="84"/>
      <c r="DX81" s="84"/>
      <c r="DY81" s="84"/>
      <c r="DZ81" s="84"/>
      <c r="EA81" s="84"/>
      <c r="EB81" s="84"/>
      <c r="EC81" s="84"/>
    </row>
    <row r="82" spans="1:133" s="7" customFormat="1">
      <c r="A82" s="108">
        <f>A81+1</f>
        <v>61</v>
      </c>
      <c r="B82" s="109" t="s">
        <v>471</v>
      </c>
      <c r="C82" s="110" t="s">
        <v>472</v>
      </c>
      <c r="D82" s="104">
        <v>300</v>
      </c>
      <c r="E82" s="105">
        <v>0</v>
      </c>
      <c r="F82" s="105">
        <f t="shared" si="23"/>
        <v>300</v>
      </c>
      <c r="G82" s="109" t="s">
        <v>471</v>
      </c>
      <c r="H82" s="110" t="s">
        <v>472</v>
      </c>
      <c r="I82" s="106">
        <v>350</v>
      </c>
      <c r="J82" s="106">
        <v>0</v>
      </c>
      <c r="K82" s="106">
        <f t="shared" si="24"/>
        <v>350</v>
      </c>
      <c r="L82" s="129">
        <v>500</v>
      </c>
      <c r="M82" s="129">
        <v>500</v>
      </c>
      <c r="N82" s="130">
        <v>600</v>
      </c>
      <c r="O82" s="131">
        <v>0</v>
      </c>
      <c r="P82" s="133">
        <f t="shared" si="21"/>
        <v>600</v>
      </c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4"/>
      <c r="CA82" s="84"/>
      <c r="CB82" s="84"/>
      <c r="CC82" s="84"/>
      <c r="CD82" s="84"/>
      <c r="CE82" s="84"/>
      <c r="CF82" s="84"/>
      <c r="CG82" s="84"/>
      <c r="CH82" s="84"/>
      <c r="CI82" s="84"/>
      <c r="CJ82" s="84"/>
      <c r="CK82" s="84"/>
      <c r="CL82" s="84"/>
      <c r="CM82" s="84"/>
      <c r="CN82" s="84"/>
      <c r="CO82" s="84"/>
      <c r="CP82" s="84"/>
      <c r="CQ82" s="84"/>
      <c r="CR82" s="84"/>
      <c r="CS82" s="84"/>
      <c r="CT82" s="84"/>
      <c r="CU82" s="84"/>
      <c r="CV82" s="84"/>
      <c r="CW82" s="84"/>
      <c r="CX82" s="84"/>
      <c r="CY82" s="84"/>
      <c r="CZ82" s="84"/>
      <c r="DA82" s="84"/>
      <c r="DB82" s="84"/>
      <c r="DC82" s="84"/>
      <c r="DD82" s="84"/>
      <c r="DE82" s="84"/>
      <c r="DF82" s="84"/>
      <c r="DG82" s="84"/>
      <c r="DH82" s="84"/>
      <c r="DI82" s="84"/>
      <c r="DJ82" s="84"/>
      <c r="DK82" s="84"/>
      <c r="DL82" s="84"/>
      <c r="DM82" s="84"/>
      <c r="DN82" s="84"/>
      <c r="DO82" s="84"/>
      <c r="DP82" s="84"/>
      <c r="DQ82" s="84"/>
      <c r="DR82" s="84"/>
      <c r="DS82" s="84"/>
      <c r="DT82" s="84"/>
      <c r="DU82" s="84"/>
      <c r="DV82" s="84"/>
      <c r="DW82" s="84"/>
      <c r="DX82" s="84"/>
      <c r="DY82" s="84"/>
      <c r="DZ82" s="84"/>
      <c r="EA82" s="84"/>
      <c r="EB82" s="84"/>
      <c r="EC82" s="84"/>
    </row>
    <row r="83" spans="1:133" s="7" customFormat="1">
      <c r="A83" s="108">
        <f t="shared" ref="A83:A93" si="25">A82+1</f>
        <v>62</v>
      </c>
      <c r="B83" s="109" t="s">
        <v>473</v>
      </c>
      <c r="C83" s="110" t="s">
        <v>474</v>
      </c>
      <c r="D83" s="104">
        <v>550</v>
      </c>
      <c r="E83" s="105">
        <v>0</v>
      </c>
      <c r="F83" s="105">
        <f t="shared" si="23"/>
        <v>550</v>
      </c>
      <c r="G83" s="109" t="s">
        <v>473</v>
      </c>
      <c r="H83" s="110" t="s">
        <v>474</v>
      </c>
      <c r="I83" s="106">
        <v>600</v>
      </c>
      <c r="J83" s="106">
        <v>0</v>
      </c>
      <c r="K83" s="106">
        <f t="shared" si="24"/>
        <v>600</v>
      </c>
      <c r="L83" s="129">
        <v>350</v>
      </c>
      <c r="M83" s="129">
        <v>800</v>
      </c>
      <c r="N83" s="130">
        <v>600</v>
      </c>
      <c r="O83" s="131">
        <v>0</v>
      </c>
      <c r="P83" s="132">
        <f t="shared" si="21"/>
        <v>600</v>
      </c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84"/>
      <c r="BW83" s="84"/>
      <c r="BX83" s="84"/>
      <c r="BY83" s="84"/>
      <c r="BZ83" s="84"/>
      <c r="CA83" s="84"/>
      <c r="CB83" s="84"/>
      <c r="CC83" s="84"/>
      <c r="CD83" s="84"/>
      <c r="CE83" s="84"/>
      <c r="CF83" s="84"/>
      <c r="CG83" s="84"/>
      <c r="CH83" s="84"/>
      <c r="CI83" s="84"/>
      <c r="CJ83" s="84"/>
      <c r="CK83" s="84"/>
      <c r="CL83" s="84"/>
      <c r="CM83" s="84"/>
      <c r="CN83" s="84"/>
      <c r="CO83" s="84"/>
      <c r="CP83" s="84"/>
      <c r="CQ83" s="84"/>
      <c r="CR83" s="84"/>
      <c r="CS83" s="84"/>
      <c r="CT83" s="84"/>
      <c r="CU83" s="84"/>
      <c r="CV83" s="84"/>
      <c r="CW83" s="84"/>
      <c r="CX83" s="84"/>
      <c r="CY83" s="84"/>
      <c r="CZ83" s="84"/>
      <c r="DA83" s="84"/>
      <c r="DB83" s="84"/>
      <c r="DC83" s="84"/>
      <c r="DD83" s="84"/>
      <c r="DE83" s="84"/>
      <c r="DF83" s="84"/>
      <c r="DG83" s="84"/>
      <c r="DH83" s="84"/>
      <c r="DI83" s="84"/>
      <c r="DJ83" s="84"/>
      <c r="DK83" s="84"/>
      <c r="DL83" s="84"/>
      <c r="DM83" s="84"/>
      <c r="DN83" s="84"/>
      <c r="DO83" s="84"/>
      <c r="DP83" s="84"/>
      <c r="DQ83" s="84"/>
      <c r="DR83" s="84"/>
      <c r="DS83" s="84"/>
      <c r="DT83" s="84"/>
      <c r="DU83" s="84"/>
      <c r="DV83" s="84"/>
      <c r="DW83" s="84"/>
      <c r="DX83" s="84"/>
      <c r="DY83" s="84"/>
      <c r="DZ83" s="84"/>
      <c r="EA83" s="84"/>
      <c r="EB83" s="84"/>
      <c r="EC83" s="84"/>
    </row>
    <row r="84" spans="1:133" s="7" customFormat="1">
      <c r="A84" s="108">
        <f t="shared" si="25"/>
        <v>63</v>
      </c>
      <c r="B84" s="109" t="s">
        <v>475</v>
      </c>
      <c r="C84" s="110" t="s">
        <v>476</v>
      </c>
      <c r="D84" s="104">
        <v>350</v>
      </c>
      <c r="E84" s="105">
        <v>0</v>
      </c>
      <c r="F84" s="105">
        <f t="shared" si="23"/>
        <v>350</v>
      </c>
      <c r="G84" s="109" t="s">
        <v>475</v>
      </c>
      <c r="H84" s="110" t="s">
        <v>478</v>
      </c>
      <c r="I84" s="106">
        <v>400</v>
      </c>
      <c r="J84" s="106">
        <v>0</v>
      </c>
      <c r="K84" s="106">
        <f t="shared" si="24"/>
        <v>400</v>
      </c>
      <c r="L84" s="129">
        <v>200</v>
      </c>
      <c r="M84" s="129">
        <v>500</v>
      </c>
      <c r="N84" s="130">
        <v>400</v>
      </c>
      <c r="O84" s="131">
        <v>0</v>
      </c>
      <c r="P84" s="132">
        <f t="shared" si="21"/>
        <v>400</v>
      </c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4"/>
      <c r="BR84" s="84"/>
      <c r="BS84" s="84"/>
      <c r="BT84" s="84"/>
      <c r="BU84" s="84"/>
      <c r="BV84" s="84"/>
      <c r="BW84" s="84"/>
      <c r="BX84" s="84"/>
      <c r="BY84" s="84"/>
      <c r="BZ84" s="84"/>
      <c r="CA84" s="84"/>
      <c r="CB84" s="84"/>
      <c r="CC84" s="84"/>
      <c r="CD84" s="84"/>
      <c r="CE84" s="84"/>
      <c r="CF84" s="84"/>
      <c r="CG84" s="84"/>
      <c r="CH84" s="84"/>
      <c r="CI84" s="84"/>
      <c r="CJ84" s="84"/>
      <c r="CK84" s="84"/>
      <c r="CL84" s="84"/>
      <c r="CM84" s="84"/>
      <c r="CN84" s="84"/>
      <c r="CO84" s="84"/>
      <c r="CP84" s="84"/>
      <c r="CQ84" s="84"/>
      <c r="CR84" s="84"/>
      <c r="CS84" s="84"/>
      <c r="CT84" s="84"/>
      <c r="CU84" s="84"/>
      <c r="CV84" s="84"/>
      <c r="CW84" s="84"/>
      <c r="CX84" s="84"/>
      <c r="CY84" s="84"/>
      <c r="CZ84" s="84"/>
      <c r="DA84" s="84"/>
      <c r="DB84" s="84"/>
      <c r="DC84" s="84"/>
      <c r="DD84" s="84"/>
      <c r="DE84" s="84"/>
      <c r="DF84" s="84"/>
      <c r="DG84" s="84"/>
      <c r="DH84" s="84"/>
      <c r="DI84" s="84"/>
      <c r="DJ84" s="84"/>
      <c r="DK84" s="84"/>
      <c r="DL84" s="84"/>
      <c r="DM84" s="84"/>
      <c r="DN84" s="84"/>
      <c r="DO84" s="84"/>
      <c r="DP84" s="84"/>
      <c r="DQ84" s="84"/>
      <c r="DR84" s="84"/>
      <c r="DS84" s="84"/>
      <c r="DT84" s="84"/>
      <c r="DU84" s="84"/>
      <c r="DV84" s="84"/>
      <c r="DW84" s="84"/>
      <c r="DX84" s="84"/>
      <c r="DY84" s="84"/>
      <c r="DZ84" s="84"/>
      <c r="EA84" s="84"/>
      <c r="EB84" s="84"/>
      <c r="EC84" s="84"/>
    </row>
    <row r="85" spans="1:133" s="7" customFormat="1">
      <c r="A85" s="108">
        <f t="shared" si="25"/>
        <v>64</v>
      </c>
      <c r="B85" s="108" t="s">
        <v>477</v>
      </c>
      <c r="C85" s="110" t="s">
        <v>354</v>
      </c>
      <c r="D85" s="104">
        <v>300</v>
      </c>
      <c r="E85" s="105">
        <v>0</v>
      </c>
      <c r="F85" s="105">
        <f t="shared" si="23"/>
        <v>300</v>
      </c>
      <c r="G85" s="108" t="s">
        <v>477</v>
      </c>
      <c r="H85" s="110" t="s">
        <v>354</v>
      </c>
      <c r="I85" s="106">
        <v>350</v>
      </c>
      <c r="J85" s="106">
        <v>0</v>
      </c>
      <c r="K85" s="106">
        <f t="shared" si="24"/>
        <v>350</v>
      </c>
      <c r="L85" s="129">
        <v>550</v>
      </c>
      <c r="M85" s="129"/>
      <c r="N85" s="130">
        <v>350</v>
      </c>
      <c r="O85" s="131">
        <v>0</v>
      </c>
      <c r="P85" s="132">
        <f t="shared" si="21"/>
        <v>350</v>
      </c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  <c r="BP85" s="84"/>
      <c r="BQ85" s="84"/>
      <c r="BR85" s="84"/>
      <c r="BS85" s="84"/>
      <c r="BT85" s="84"/>
      <c r="BU85" s="84"/>
      <c r="BV85" s="84"/>
      <c r="BW85" s="84"/>
      <c r="BX85" s="84"/>
      <c r="BY85" s="84"/>
      <c r="BZ85" s="84"/>
      <c r="CA85" s="84"/>
      <c r="CB85" s="84"/>
      <c r="CC85" s="84"/>
      <c r="CD85" s="84"/>
      <c r="CE85" s="84"/>
      <c r="CF85" s="84"/>
      <c r="CG85" s="84"/>
      <c r="CH85" s="84"/>
      <c r="CI85" s="84"/>
      <c r="CJ85" s="84"/>
      <c r="CK85" s="84"/>
      <c r="CL85" s="84"/>
      <c r="CM85" s="84"/>
      <c r="CN85" s="84"/>
      <c r="CO85" s="84"/>
      <c r="CP85" s="84"/>
      <c r="CQ85" s="84"/>
      <c r="CR85" s="84"/>
      <c r="CS85" s="84"/>
      <c r="CT85" s="84"/>
      <c r="CU85" s="84"/>
      <c r="CV85" s="84"/>
      <c r="CW85" s="84"/>
      <c r="CX85" s="84"/>
      <c r="CY85" s="84"/>
      <c r="CZ85" s="84"/>
      <c r="DA85" s="84"/>
      <c r="DB85" s="84"/>
      <c r="DC85" s="84"/>
      <c r="DD85" s="84"/>
      <c r="DE85" s="84"/>
      <c r="DF85" s="84"/>
      <c r="DG85" s="84"/>
      <c r="DH85" s="84"/>
      <c r="DI85" s="84"/>
      <c r="DJ85" s="84"/>
      <c r="DK85" s="84"/>
      <c r="DL85" s="84"/>
      <c r="DM85" s="84"/>
      <c r="DN85" s="84"/>
      <c r="DO85" s="84"/>
      <c r="DP85" s="84"/>
      <c r="DQ85" s="84"/>
      <c r="DR85" s="84"/>
      <c r="DS85" s="84"/>
      <c r="DT85" s="84"/>
      <c r="DU85" s="84"/>
      <c r="DV85" s="84"/>
      <c r="DW85" s="84"/>
      <c r="DX85" s="84"/>
      <c r="DY85" s="84"/>
      <c r="DZ85" s="84"/>
      <c r="EA85" s="84"/>
      <c r="EB85" s="84"/>
      <c r="EC85" s="84"/>
    </row>
    <row r="86" spans="1:133" s="7" customFormat="1">
      <c r="A86" s="108">
        <f t="shared" si="25"/>
        <v>65</v>
      </c>
      <c r="B86" s="108" t="s">
        <v>481</v>
      </c>
      <c r="C86" s="110" t="s">
        <v>482</v>
      </c>
      <c r="D86" s="104">
        <v>300</v>
      </c>
      <c r="E86" s="105">
        <v>0</v>
      </c>
      <c r="F86" s="105">
        <f t="shared" si="23"/>
        <v>300</v>
      </c>
      <c r="G86" s="108" t="s">
        <v>481</v>
      </c>
      <c r="H86" s="110" t="s">
        <v>482</v>
      </c>
      <c r="I86" s="106">
        <v>350</v>
      </c>
      <c r="J86" s="106">
        <v>0</v>
      </c>
      <c r="K86" s="106">
        <f t="shared" si="24"/>
        <v>350</v>
      </c>
      <c r="L86" s="129"/>
      <c r="M86" s="129"/>
      <c r="N86" s="130">
        <v>500</v>
      </c>
      <c r="O86" s="131">
        <v>0</v>
      </c>
      <c r="P86" s="133">
        <f t="shared" si="21"/>
        <v>500</v>
      </c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4"/>
      <c r="BR86" s="84"/>
      <c r="BS86" s="84"/>
      <c r="BT86" s="84"/>
      <c r="BU86" s="84"/>
      <c r="BV86" s="84"/>
      <c r="BW86" s="84"/>
      <c r="BX86" s="84"/>
      <c r="BY86" s="84"/>
      <c r="BZ86" s="84"/>
      <c r="CA86" s="84"/>
      <c r="CB86" s="84"/>
      <c r="CC86" s="84"/>
      <c r="CD86" s="84"/>
      <c r="CE86" s="84"/>
      <c r="CF86" s="84"/>
      <c r="CG86" s="84"/>
      <c r="CH86" s="84"/>
      <c r="CI86" s="84"/>
      <c r="CJ86" s="84"/>
      <c r="CK86" s="84"/>
      <c r="CL86" s="84"/>
      <c r="CM86" s="84"/>
      <c r="CN86" s="84"/>
      <c r="CO86" s="84"/>
      <c r="CP86" s="84"/>
      <c r="CQ86" s="84"/>
      <c r="CR86" s="84"/>
      <c r="CS86" s="84"/>
      <c r="CT86" s="84"/>
      <c r="CU86" s="84"/>
      <c r="CV86" s="84"/>
      <c r="CW86" s="84"/>
      <c r="CX86" s="84"/>
      <c r="CY86" s="84"/>
      <c r="CZ86" s="84"/>
      <c r="DA86" s="84"/>
      <c r="DB86" s="84"/>
      <c r="DC86" s="84"/>
      <c r="DD86" s="84"/>
      <c r="DE86" s="84"/>
      <c r="DF86" s="84"/>
      <c r="DG86" s="84"/>
      <c r="DH86" s="84"/>
      <c r="DI86" s="84"/>
      <c r="DJ86" s="84"/>
      <c r="DK86" s="84"/>
      <c r="DL86" s="84"/>
      <c r="DM86" s="84"/>
      <c r="DN86" s="84"/>
      <c r="DO86" s="84"/>
      <c r="DP86" s="84"/>
      <c r="DQ86" s="84"/>
      <c r="DR86" s="84"/>
      <c r="DS86" s="84"/>
      <c r="DT86" s="84"/>
      <c r="DU86" s="84"/>
      <c r="DV86" s="84"/>
      <c r="DW86" s="84"/>
      <c r="DX86" s="84"/>
      <c r="DY86" s="84"/>
      <c r="DZ86" s="84"/>
      <c r="EA86" s="84"/>
      <c r="EB86" s="84"/>
      <c r="EC86" s="84"/>
    </row>
    <row r="87" spans="1:133" s="7" customFormat="1">
      <c r="A87" s="108">
        <f t="shared" si="25"/>
        <v>66</v>
      </c>
      <c r="B87" s="108" t="s">
        <v>479</v>
      </c>
      <c r="C87" s="110" t="s">
        <v>480</v>
      </c>
      <c r="D87" s="104">
        <v>250</v>
      </c>
      <c r="E87" s="105">
        <v>0</v>
      </c>
      <c r="F87" s="105">
        <f t="shared" si="23"/>
        <v>250</v>
      </c>
      <c r="G87" s="108" t="s">
        <v>485</v>
      </c>
      <c r="H87" s="110" t="s">
        <v>486</v>
      </c>
      <c r="I87" s="106">
        <v>700</v>
      </c>
      <c r="J87" s="106">
        <v>0</v>
      </c>
      <c r="K87" s="106">
        <f t="shared" si="24"/>
        <v>700</v>
      </c>
      <c r="L87" s="129">
        <v>550</v>
      </c>
      <c r="M87" s="129"/>
      <c r="N87" s="130">
        <v>700</v>
      </c>
      <c r="O87" s="131">
        <v>0</v>
      </c>
      <c r="P87" s="132">
        <f t="shared" si="21"/>
        <v>700</v>
      </c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  <c r="BP87" s="84"/>
      <c r="BQ87" s="84"/>
      <c r="BR87" s="84"/>
      <c r="BS87" s="84"/>
      <c r="BT87" s="84"/>
      <c r="BU87" s="84"/>
      <c r="BV87" s="84"/>
      <c r="BW87" s="84"/>
      <c r="BX87" s="84"/>
      <c r="BY87" s="84"/>
      <c r="BZ87" s="84"/>
      <c r="CA87" s="84"/>
      <c r="CB87" s="84"/>
      <c r="CC87" s="84"/>
      <c r="CD87" s="84"/>
      <c r="CE87" s="84"/>
      <c r="CF87" s="84"/>
      <c r="CG87" s="84"/>
      <c r="CH87" s="84"/>
      <c r="CI87" s="84"/>
      <c r="CJ87" s="84"/>
      <c r="CK87" s="84"/>
      <c r="CL87" s="84"/>
      <c r="CM87" s="84"/>
      <c r="CN87" s="84"/>
      <c r="CO87" s="84"/>
      <c r="CP87" s="84"/>
      <c r="CQ87" s="84"/>
      <c r="CR87" s="84"/>
      <c r="CS87" s="84"/>
      <c r="CT87" s="84"/>
      <c r="CU87" s="84"/>
      <c r="CV87" s="84"/>
      <c r="CW87" s="84"/>
      <c r="CX87" s="84"/>
      <c r="CY87" s="84"/>
      <c r="CZ87" s="84"/>
      <c r="DA87" s="84"/>
      <c r="DB87" s="84"/>
      <c r="DC87" s="84"/>
      <c r="DD87" s="84"/>
      <c r="DE87" s="84"/>
      <c r="DF87" s="84"/>
      <c r="DG87" s="84"/>
      <c r="DH87" s="84"/>
      <c r="DI87" s="84"/>
      <c r="DJ87" s="84"/>
      <c r="DK87" s="84"/>
      <c r="DL87" s="84"/>
      <c r="DM87" s="84"/>
      <c r="DN87" s="84"/>
      <c r="DO87" s="84"/>
      <c r="DP87" s="84"/>
      <c r="DQ87" s="84"/>
      <c r="DR87" s="84"/>
      <c r="DS87" s="84"/>
      <c r="DT87" s="84"/>
      <c r="DU87" s="84"/>
      <c r="DV87" s="84"/>
      <c r="DW87" s="84"/>
      <c r="DX87" s="84"/>
      <c r="DY87" s="84"/>
      <c r="DZ87" s="84"/>
      <c r="EA87" s="84"/>
      <c r="EB87" s="84"/>
      <c r="EC87" s="84"/>
    </row>
    <row r="88" spans="1:133" s="7" customFormat="1">
      <c r="A88" s="108">
        <f t="shared" si="25"/>
        <v>67</v>
      </c>
      <c r="B88" s="108" t="s">
        <v>483</v>
      </c>
      <c r="C88" s="110" t="s">
        <v>484</v>
      </c>
      <c r="D88" s="104">
        <v>500</v>
      </c>
      <c r="E88" s="105">
        <v>0</v>
      </c>
      <c r="F88" s="105">
        <f t="shared" si="23"/>
        <v>500</v>
      </c>
      <c r="G88" s="108" t="s">
        <v>483</v>
      </c>
      <c r="H88" s="110" t="s">
        <v>484</v>
      </c>
      <c r="I88" s="106">
        <v>500</v>
      </c>
      <c r="J88" s="106">
        <v>0</v>
      </c>
      <c r="K88" s="106">
        <f t="shared" si="24"/>
        <v>500</v>
      </c>
      <c r="L88" s="129"/>
      <c r="M88" s="129"/>
      <c r="N88" s="130">
        <v>500</v>
      </c>
      <c r="O88" s="131">
        <v>0</v>
      </c>
      <c r="P88" s="132">
        <f t="shared" si="21"/>
        <v>500</v>
      </c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  <c r="BP88" s="84"/>
      <c r="BQ88" s="84"/>
      <c r="BR88" s="84"/>
      <c r="BS88" s="84"/>
      <c r="BT88" s="84"/>
      <c r="BU88" s="84"/>
      <c r="BV88" s="84"/>
      <c r="BW88" s="84"/>
      <c r="BX88" s="84"/>
      <c r="BY88" s="84"/>
      <c r="BZ88" s="84"/>
      <c r="CA88" s="84"/>
      <c r="CB88" s="84"/>
      <c r="CC88" s="84"/>
      <c r="CD88" s="84"/>
      <c r="CE88" s="84"/>
      <c r="CF88" s="84"/>
      <c r="CG88" s="84"/>
      <c r="CH88" s="84"/>
      <c r="CI88" s="84"/>
      <c r="CJ88" s="84"/>
      <c r="CK88" s="84"/>
      <c r="CL88" s="84"/>
      <c r="CM88" s="84"/>
      <c r="CN88" s="84"/>
      <c r="CO88" s="84"/>
      <c r="CP88" s="84"/>
      <c r="CQ88" s="84"/>
      <c r="CR88" s="84"/>
      <c r="CS88" s="84"/>
      <c r="CT88" s="84"/>
      <c r="CU88" s="84"/>
      <c r="CV88" s="84"/>
      <c r="CW88" s="84"/>
      <c r="CX88" s="84"/>
      <c r="CY88" s="84"/>
      <c r="CZ88" s="84"/>
      <c r="DA88" s="84"/>
      <c r="DB88" s="84"/>
      <c r="DC88" s="84"/>
      <c r="DD88" s="84"/>
      <c r="DE88" s="84"/>
      <c r="DF88" s="84"/>
      <c r="DG88" s="84"/>
      <c r="DH88" s="84"/>
      <c r="DI88" s="84"/>
      <c r="DJ88" s="84"/>
      <c r="DK88" s="84"/>
      <c r="DL88" s="84"/>
      <c r="DM88" s="84"/>
      <c r="DN88" s="84"/>
      <c r="DO88" s="84"/>
      <c r="DP88" s="84"/>
      <c r="DQ88" s="84"/>
      <c r="DR88" s="84"/>
      <c r="DS88" s="84"/>
      <c r="DT88" s="84"/>
      <c r="DU88" s="84"/>
      <c r="DV88" s="84"/>
      <c r="DW88" s="84"/>
      <c r="DX88" s="84"/>
      <c r="DY88" s="84"/>
      <c r="DZ88" s="84"/>
      <c r="EA88" s="84"/>
      <c r="EB88" s="84"/>
      <c r="EC88" s="84"/>
    </row>
    <row r="89" spans="1:133" s="7" customFormat="1">
      <c r="A89" s="108">
        <f t="shared" si="25"/>
        <v>68</v>
      </c>
      <c r="B89" s="108" t="s">
        <v>487</v>
      </c>
      <c r="C89" s="110" t="s">
        <v>488</v>
      </c>
      <c r="D89" s="104">
        <v>200</v>
      </c>
      <c r="E89" s="105">
        <v>0</v>
      </c>
      <c r="F89" s="105">
        <f t="shared" si="23"/>
        <v>200</v>
      </c>
      <c r="G89" s="109" t="s">
        <v>487</v>
      </c>
      <c r="H89" s="137" t="s">
        <v>489</v>
      </c>
      <c r="I89" s="106">
        <v>250</v>
      </c>
      <c r="J89" s="106">
        <v>0</v>
      </c>
      <c r="K89" s="106">
        <f t="shared" si="24"/>
        <v>250</v>
      </c>
      <c r="L89" s="129">
        <v>150</v>
      </c>
      <c r="M89" s="129" t="s">
        <v>490</v>
      </c>
      <c r="N89" s="130">
        <v>150</v>
      </c>
      <c r="O89" s="131">
        <v>0</v>
      </c>
      <c r="P89" s="132">
        <f t="shared" si="21"/>
        <v>150</v>
      </c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84"/>
      <c r="BX89" s="84"/>
      <c r="BY89" s="84"/>
      <c r="BZ89" s="84"/>
      <c r="CA89" s="84"/>
      <c r="CB89" s="84"/>
      <c r="CC89" s="84"/>
      <c r="CD89" s="84"/>
      <c r="CE89" s="84"/>
      <c r="CF89" s="84"/>
      <c r="CG89" s="84"/>
      <c r="CH89" s="84"/>
      <c r="CI89" s="84"/>
      <c r="CJ89" s="84"/>
      <c r="CK89" s="84"/>
      <c r="CL89" s="84"/>
      <c r="CM89" s="84"/>
      <c r="CN89" s="84"/>
      <c r="CO89" s="84"/>
      <c r="CP89" s="84"/>
      <c r="CQ89" s="84"/>
      <c r="CR89" s="84"/>
      <c r="CS89" s="84"/>
      <c r="CT89" s="84"/>
      <c r="CU89" s="84"/>
      <c r="CV89" s="84"/>
      <c r="CW89" s="84"/>
      <c r="CX89" s="84"/>
      <c r="CY89" s="84"/>
      <c r="CZ89" s="84"/>
      <c r="DA89" s="84"/>
      <c r="DB89" s="84"/>
      <c r="DC89" s="84"/>
      <c r="DD89" s="84"/>
      <c r="DE89" s="84"/>
      <c r="DF89" s="84"/>
      <c r="DG89" s="84"/>
      <c r="DH89" s="84"/>
      <c r="DI89" s="84"/>
      <c r="DJ89" s="84"/>
      <c r="DK89" s="84"/>
      <c r="DL89" s="84"/>
      <c r="DM89" s="84"/>
      <c r="DN89" s="84"/>
      <c r="DO89" s="84"/>
      <c r="DP89" s="84"/>
      <c r="DQ89" s="84"/>
      <c r="DR89" s="84"/>
      <c r="DS89" s="84"/>
      <c r="DT89" s="84"/>
      <c r="DU89" s="84"/>
      <c r="DV89" s="84"/>
      <c r="DW89" s="84"/>
      <c r="DX89" s="84"/>
      <c r="DY89" s="84"/>
      <c r="DZ89" s="84"/>
      <c r="EA89" s="84"/>
      <c r="EB89" s="84"/>
      <c r="EC89" s="84"/>
    </row>
    <row r="90" spans="1:133" s="7" customFormat="1">
      <c r="A90" s="108">
        <f t="shared" si="25"/>
        <v>69</v>
      </c>
      <c r="B90" s="108"/>
      <c r="C90" s="110"/>
      <c r="D90" s="104"/>
      <c r="E90" s="105"/>
      <c r="F90" s="105"/>
      <c r="G90" s="109" t="s">
        <v>494</v>
      </c>
      <c r="H90" s="137" t="s">
        <v>495</v>
      </c>
      <c r="I90" s="106">
        <v>500</v>
      </c>
      <c r="J90" s="106">
        <v>0</v>
      </c>
      <c r="K90" s="106">
        <f t="shared" si="24"/>
        <v>500</v>
      </c>
      <c r="L90" s="129">
        <v>150</v>
      </c>
      <c r="M90" s="129">
        <v>750</v>
      </c>
      <c r="N90" s="130">
        <v>500</v>
      </c>
      <c r="O90" s="131">
        <v>0</v>
      </c>
      <c r="P90" s="132">
        <f t="shared" si="21"/>
        <v>500</v>
      </c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  <c r="BH90" s="84"/>
      <c r="BI90" s="84"/>
      <c r="BJ90" s="84"/>
      <c r="BK90" s="84"/>
      <c r="BL90" s="84"/>
      <c r="BM90" s="84"/>
      <c r="BN90" s="84"/>
      <c r="BO90" s="84"/>
      <c r="BP90" s="84"/>
      <c r="BQ90" s="84"/>
      <c r="BR90" s="84"/>
      <c r="BS90" s="84"/>
      <c r="BT90" s="84"/>
      <c r="BU90" s="84"/>
      <c r="BV90" s="84"/>
      <c r="BW90" s="84"/>
      <c r="BX90" s="84"/>
      <c r="BY90" s="84"/>
      <c r="BZ90" s="84"/>
      <c r="CA90" s="84"/>
      <c r="CB90" s="84"/>
      <c r="CC90" s="84"/>
      <c r="CD90" s="84"/>
      <c r="CE90" s="84"/>
      <c r="CF90" s="84"/>
      <c r="CG90" s="84"/>
      <c r="CH90" s="84"/>
      <c r="CI90" s="84"/>
      <c r="CJ90" s="84"/>
      <c r="CK90" s="84"/>
      <c r="CL90" s="84"/>
      <c r="CM90" s="84"/>
      <c r="CN90" s="84"/>
      <c r="CO90" s="84"/>
      <c r="CP90" s="84"/>
      <c r="CQ90" s="84"/>
      <c r="CR90" s="84"/>
      <c r="CS90" s="84"/>
      <c r="CT90" s="84"/>
      <c r="CU90" s="84"/>
      <c r="CV90" s="84"/>
      <c r="CW90" s="84"/>
      <c r="CX90" s="84"/>
      <c r="CY90" s="84"/>
      <c r="CZ90" s="84"/>
      <c r="DA90" s="84"/>
      <c r="DB90" s="84"/>
      <c r="DC90" s="84"/>
      <c r="DD90" s="84"/>
      <c r="DE90" s="84"/>
      <c r="DF90" s="84"/>
      <c r="DG90" s="84"/>
      <c r="DH90" s="84"/>
      <c r="DI90" s="84"/>
      <c r="DJ90" s="84"/>
      <c r="DK90" s="84"/>
      <c r="DL90" s="84"/>
      <c r="DM90" s="84"/>
      <c r="DN90" s="84"/>
      <c r="DO90" s="84"/>
      <c r="DP90" s="84"/>
      <c r="DQ90" s="84"/>
      <c r="DR90" s="84"/>
      <c r="DS90" s="84"/>
      <c r="DT90" s="84"/>
      <c r="DU90" s="84"/>
      <c r="DV90" s="84"/>
      <c r="DW90" s="84"/>
      <c r="DX90" s="84"/>
      <c r="DY90" s="84"/>
      <c r="DZ90" s="84"/>
      <c r="EA90" s="84"/>
      <c r="EB90" s="84"/>
      <c r="EC90" s="84"/>
    </row>
    <row r="91" spans="1:133" s="7" customFormat="1">
      <c r="A91" s="108">
        <f t="shared" si="25"/>
        <v>70</v>
      </c>
      <c r="B91" s="108"/>
      <c r="C91" s="110"/>
      <c r="D91" s="104"/>
      <c r="E91" s="105"/>
      <c r="F91" s="105"/>
      <c r="G91" s="109" t="s">
        <v>496</v>
      </c>
      <c r="H91" s="137" t="s">
        <v>497</v>
      </c>
      <c r="I91" s="106">
        <v>550</v>
      </c>
      <c r="J91" s="106">
        <v>0</v>
      </c>
      <c r="K91" s="106">
        <f t="shared" si="24"/>
        <v>550</v>
      </c>
      <c r="L91" s="129"/>
      <c r="M91" s="129"/>
      <c r="N91" s="130">
        <v>550</v>
      </c>
      <c r="O91" s="131">
        <v>0</v>
      </c>
      <c r="P91" s="132">
        <f t="shared" si="21"/>
        <v>550</v>
      </c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  <c r="BP91" s="84"/>
      <c r="BQ91" s="84"/>
      <c r="BR91" s="84"/>
      <c r="BS91" s="84"/>
      <c r="BT91" s="84"/>
      <c r="BU91" s="84"/>
      <c r="BV91" s="84"/>
      <c r="BW91" s="84"/>
      <c r="BX91" s="84"/>
      <c r="BY91" s="84"/>
      <c r="BZ91" s="84"/>
      <c r="CA91" s="84"/>
      <c r="CB91" s="84"/>
      <c r="CC91" s="84"/>
      <c r="CD91" s="84"/>
      <c r="CE91" s="84"/>
      <c r="CF91" s="84"/>
      <c r="CG91" s="84"/>
      <c r="CH91" s="84"/>
      <c r="CI91" s="84"/>
      <c r="CJ91" s="84"/>
      <c r="CK91" s="84"/>
      <c r="CL91" s="84"/>
      <c r="CM91" s="84"/>
      <c r="CN91" s="84"/>
      <c r="CO91" s="84"/>
      <c r="CP91" s="84"/>
      <c r="CQ91" s="84"/>
      <c r="CR91" s="84"/>
      <c r="CS91" s="84"/>
      <c r="CT91" s="84"/>
      <c r="CU91" s="84"/>
      <c r="CV91" s="84"/>
      <c r="CW91" s="84"/>
      <c r="CX91" s="84"/>
      <c r="CY91" s="84"/>
      <c r="CZ91" s="84"/>
      <c r="DA91" s="84"/>
      <c r="DB91" s="84"/>
      <c r="DC91" s="84"/>
      <c r="DD91" s="84"/>
      <c r="DE91" s="84"/>
      <c r="DF91" s="84"/>
      <c r="DG91" s="84"/>
      <c r="DH91" s="84"/>
      <c r="DI91" s="84"/>
      <c r="DJ91" s="84"/>
      <c r="DK91" s="84"/>
      <c r="DL91" s="84"/>
      <c r="DM91" s="84"/>
      <c r="DN91" s="84"/>
      <c r="DO91" s="84"/>
      <c r="DP91" s="84"/>
      <c r="DQ91" s="84"/>
      <c r="DR91" s="84"/>
      <c r="DS91" s="84"/>
      <c r="DT91" s="84"/>
      <c r="DU91" s="84"/>
      <c r="DV91" s="84"/>
      <c r="DW91" s="84"/>
      <c r="DX91" s="84"/>
      <c r="DY91" s="84"/>
      <c r="DZ91" s="84"/>
      <c r="EA91" s="84"/>
      <c r="EB91" s="84"/>
      <c r="EC91" s="84"/>
    </row>
    <row r="92" spans="1:133" s="7" customFormat="1">
      <c r="A92" s="108">
        <f t="shared" si="25"/>
        <v>71</v>
      </c>
      <c r="B92" s="108"/>
      <c r="C92" s="110"/>
      <c r="D92" s="104"/>
      <c r="E92" s="105"/>
      <c r="F92" s="105"/>
      <c r="G92" s="111" t="s">
        <v>498</v>
      </c>
      <c r="H92" s="138" t="s">
        <v>499</v>
      </c>
      <c r="I92" s="106"/>
      <c r="J92" s="106"/>
      <c r="K92" s="106"/>
      <c r="L92" s="129">
        <v>5000</v>
      </c>
      <c r="M92" s="129"/>
      <c r="N92" s="130">
        <v>5000</v>
      </c>
      <c r="O92" s="131">
        <v>0</v>
      </c>
      <c r="P92" s="132">
        <f t="shared" si="21"/>
        <v>5000</v>
      </c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  <c r="BI92" s="84"/>
      <c r="BJ92" s="84"/>
      <c r="BK92" s="84"/>
      <c r="BL92" s="84"/>
      <c r="BM92" s="84"/>
      <c r="BN92" s="84"/>
      <c r="BO92" s="84"/>
      <c r="BP92" s="84"/>
      <c r="BQ92" s="84"/>
      <c r="BR92" s="84"/>
      <c r="BS92" s="84"/>
      <c r="BT92" s="84"/>
      <c r="BU92" s="84"/>
      <c r="BV92" s="84"/>
      <c r="BW92" s="84"/>
      <c r="BX92" s="84"/>
      <c r="BY92" s="84"/>
      <c r="BZ92" s="84"/>
      <c r="CA92" s="84"/>
      <c r="CB92" s="84"/>
      <c r="CC92" s="84"/>
      <c r="CD92" s="84"/>
      <c r="CE92" s="84"/>
      <c r="CF92" s="84"/>
      <c r="CG92" s="84"/>
      <c r="CH92" s="84"/>
      <c r="CI92" s="84"/>
      <c r="CJ92" s="84"/>
      <c r="CK92" s="84"/>
      <c r="CL92" s="84"/>
      <c r="CM92" s="84"/>
      <c r="CN92" s="84"/>
      <c r="CO92" s="84"/>
      <c r="CP92" s="84"/>
      <c r="CQ92" s="84"/>
      <c r="CR92" s="84"/>
      <c r="CS92" s="84"/>
      <c r="CT92" s="84"/>
      <c r="CU92" s="84"/>
      <c r="CV92" s="84"/>
      <c r="CW92" s="84"/>
      <c r="CX92" s="84"/>
      <c r="CY92" s="84"/>
      <c r="CZ92" s="84"/>
      <c r="DA92" s="84"/>
      <c r="DB92" s="84"/>
      <c r="DC92" s="84"/>
      <c r="DD92" s="84"/>
      <c r="DE92" s="84"/>
      <c r="DF92" s="84"/>
      <c r="DG92" s="84"/>
      <c r="DH92" s="84"/>
      <c r="DI92" s="84"/>
      <c r="DJ92" s="84"/>
      <c r="DK92" s="84"/>
      <c r="DL92" s="84"/>
      <c r="DM92" s="84"/>
      <c r="DN92" s="84"/>
      <c r="DO92" s="84"/>
      <c r="DP92" s="84"/>
      <c r="DQ92" s="84"/>
      <c r="DR92" s="84"/>
      <c r="DS92" s="84"/>
      <c r="DT92" s="84"/>
      <c r="DU92" s="84"/>
      <c r="DV92" s="84"/>
      <c r="DW92" s="84"/>
      <c r="DX92" s="84"/>
      <c r="DY92" s="84"/>
      <c r="DZ92" s="84"/>
      <c r="EA92" s="84"/>
      <c r="EB92" s="84"/>
      <c r="EC92" s="84"/>
    </row>
    <row r="93" spans="1:133" s="84" customFormat="1">
      <c r="A93" s="108">
        <f t="shared" si="25"/>
        <v>72</v>
      </c>
      <c r="B93" s="109"/>
      <c r="C93" s="110"/>
      <c r="D93" s="104"/>
      <c r="E93" s="105"/>
      <c r="F93" s="105"/>
      <c r="G93" s="111" t="s">
        <v>502</v>
      </c>
      <c r="H93" s="138" t="s">
        <v>503</v>
      </c>
      <c r="I93" s="106"/>
      <c r="J93" s="106"/>
      <c r="K93" s="106"/>
      <c r="L93" s="129"/>
      <c r="M93" s="129"/>
      <c r="N93" s="130">
        <v>50</v>
      </c>
      <c r="O93" s="131">
        <v>0</v>
      </c>
      <c r="P93" s="132">
        <f t="shared" si="21"/>
        <v>50</v>
      </c>
    </row>
    <row r="94" spans="1:133" s="7" customFormat="1" ht="15.75">
      <c r="A94" s="108"/>
      <c r="B94" s="108"/>
      <c r="C94" s="110"/>
      <c r="D94" s="104"/>
      <c r="E94" s="105"/>
      <c r="F94" s="105"/>
      <c r="G94" s="109"/>
      <c r="H94" s="139" t="s">
        <v>546</v>
      </c>
      <c r="I94" s="106"/>
      <c r="J94" s="106"/>
      <c r="K94" s="106"/>
      <c r="L94" s="129"/>
      <c r="M94" s="129"/>
      <c r="N94" s="130"/>
      <c r="O94" s="131"/>
      <c r="P94" s="132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/>
      <c r="BO94" s="84"/>
      <c r="BP94" s="84"/>
      <c r="BQ94" s="84"/>
      <c r="BR94" s="84"/>
      <c r="BS94" s="84"/>
      <c r="BT94" s="84"/>
      <c r="BU94" s="84"/>
      <c r="BV94" s="84"/>
      <c r="BW94" s="84"/>
      <c r="BX94" s="84"/>
      <c r="BY94" s="84"/>
      <c r="BZ94" s="84"/>
      <c r="CA94" s="84"/>
      <c r="CB94" s="84"/>
      <c r="CC94" s="84"/>
      <c r="CD94" s="84"/>
      <c r="CE94" s="84"/>
      <c r="CF94" s="84"/>
      <c r="CG94" s="84"/>
      <c r="CH94" s="84"/>
      <c r="CI94" s="84"/>
      <c r="CJ94" s="84"/>
      <c r="CK94" s="84"/>
      <c r="CL94" s="84"/>
      <c r="CM94" s="84"/>
      <c r="CN94" s="84"/>
      <c r="CO94" s="84"/>
      <c r="CP94" s="84"/>
      <c r="CQ94" s="84"/>
      <c r="CR94" s="84"/>
      <c r="CS94" s="84"/>
      <c r="CT94" s="84"/>
      <c r="CU94" s="84"/>
      <c r="CV94" s="84"/>
      <c r="CW94" s="84"/>
      <c r="CX94" s="84"/>
      <c r="CY94" s="84"/>
      <c r="CZ94" s="84"/>
      <c r="DA94" s="84"/>
      <c r="DB94" s="84"/>
      <c r="DC94" s="84"/>
      <c r="DD94" s="84"/>
      <c r="DE94" s="84"/>
      <c r="DF94" s="84"/>
      <c r="DG94" s="84"/>
      <c r="DH94" s="84"/>
      <c r="DI94" s="84"/>
      <c r="DJ94" s="84"/>
      <c r="DK94" s="84"/>
      <c r="DL94" s="84"/>
      <c r="DM94" s="84"/>
      <c r="DN94" s="84"/>
      <c r="DO94" s="84"/>
      <c r="DP94" s="84"/>
      <c r="DQ94" s="84"/>
      <c r="DR94" s="84"/>
      <c r="DS94" s="84"/>
      <c r="DT94" s="84"/>
      <c r="DU94" s="84"/>
      <c r="DV94" s="84"/>
      <c r="DW94" s="84"/>
      <c r="DX94" s="84"/>
      <c r="DY94" s="84"/>
      <c r="DZ94" s="84"/>
      <c r="EA94" s="84"/>
      <c r="EB94" s="84"/>
      <c r="EC94" s="84"/>
    </row>
    <row r="95" spans="1:133" s="7" customFormat="1">
      <c r="A95" s="108">
        <v>73</v>
      </c>
      <c r="B95" s="109" t="s">
        <v>544</v>
      </c>
      <c r="C95" s="110" t="s">
        <v>545</v>
      </c>
      <c r="D95" s="104">
        <v>550</v>
      </c>
      <c r="E95" s="105">
        <v>0</v>
      </c>
      <c r="F95" s="105">
        <f>D95</f>
        <v>550</v>
      </c>
      <c r="G95" s="140" t="s">
        <v>1509</v>
      </c>
      <c r="H95" s="141" t="s">
        <v>1510</v>
      </c>
      <c r="I95" s="106">
        <v>650</v>
      </c>
      <c r="J95" s="106">
        <v>0</v>
      </c>
      <c r="K95" s="106">
        <f>I95+J95</f>
        <v>650</v>
      </c>
      <c r="L95" s="129">
        <v>500</v>
      </c>
      <c r="M95" s="129">
        <v>600</v>
      </c>
      <c r="N95" s="130">
        <v>650</v>
      </c>
      <c r="O95" s="131">
        <v>0</v>
      </c>
      <c r="P95" s="132">
        <f t="shared" ref="P95:P103" si="26">O95+N95</f>
        <v>650</v>
      </c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  <c r="BH95" s="84"/>
      <c r="BI95" s="84"/>
      <c r="BJ95" s="84"/>
      <c r="BK95" s="84"/>
      <c r="BL95" s="84"/>
      <c r="BM95" s="84"/>
      <c r="BN95" s="84"/>
      <c r="BO95" s="84"/>
      <c r="BP95" s="84"/>
      <c r="BQ95" s="84"/>
      <c r="BR95" s="84"/>
      <c r="BS95" s="84"/>
      <c r="BT95" s="84"/>
      <c r="BU95" s="84"/>
      <c r="BV95" s="84"/>
      <c r="BW95" s="84"/>
      <c r="BX95" s="84"/>
      <c r="BY95" s="84"/>
      <c r="BZ95" s="84"/>
      <c r="CA95" s="84"/>
      <c r="CB95" s="84"/>
      <c r="CC95" s="84"/>
      <c r="CD95" s="84"/>
      <c r="CE95" s="84"/>
      <c r="CF95" s="84"/>
      <c r="CG95" s="84"/>
      <c r="CH95" s="84"/>
      <c r="CI95" s="84"/>
      <c r="CJ95" s="84"/>
      <c r="CK95" s="84"/>
      <c r="CL95" s="84"/>
      <c r="CM95" s="84"/>
      <c r="CN95" s="84"/>
      <c r="CO95" s="84"/>
      <c r="CP95" s="84"/>
      <c r="CQ95" s="84"/>
      <c r="CR95" s="84"/>
      <c r="CS95" s="84"/>
      <c r="CT95" s="84"/>
      <c r="CU95" s="84"/>
      <c r="CV95" s="84"/>
      <c r="CW95" s="84"/>
      <c r="CX95" s="84"/>
      <c r="CY95" s="84"/>
      <c r="CZ95" s="84"/>
      <c r="DA95" s="84"/>
      <c r="DB95" s="84"/>
      <c r="DC95" s="84"/>
      <c r="DD95" s="84"/>
      <c r="DE95" s="84"/>
      <c r="DF95" s="84"/>
      <c r="DG95" s="84"/>
      <c r="DH95" s="84"/>
      <c r="DI95" s="84"/>
      <c r="DJ95" s="84"/>
      <c r="DK95" s="84"/>
      <c r="DL95" s="84"/>
      <c r="DM95" s="84"/>
      <c r="DN95" s="84"/>
      <c r="DO95" s="84"/>
      <c r="DP95" s="84"/>
      <c r="DQ95" s="84"/>
      <c r="DR95" s="84"/>
      <c r="DS95" s="84"/>
      <c r="DT95" s="84"/>
      <c r="DU95" s="84"/>
      <c r="DV95" s="84"/>
      <c r="DW95" s="84"/>
      <c r="DX95" s="84"/>
      <c r="DY95" s="84"/>
      <c r="DZ95" s="84"/>
      <c r="EA95" s="84"/>
      <c r="EB95" s="84"/>
      <c r="EC95" s="84"/>
    </row>
    <row r="96" spans="1:133" s="7" customFormat="1">
      <c r="A96" s="108">
        <f>A95+1</f>
        <v>74</v>
      </c>
      <c r="B96" s="109" t="s">
        <v>1507</v>
      </c>
      <c r="C96" s="110" t="s">
        <v>1508</v>
      </c>
      <c r="D96" s="104">
        <v>550</v>
      </c>
      <c r="E96" s="105">
        <v>0</v>
      </c>
      <c r="F96" s="105">
        <f>D96</f>
        <v>550</v>
      </c>
      <c r="G96" s="140" t="s">
        <v>1511</v>
      </c>
      <c r="H96" s="141" t="s">
        <v>1512</v>
      </c>
      <c r="I96" s="106">
        <v>350</v>
      </c>
      <c r="J96" s="106">
        <v>0</v>
      </c>
      <c r="K96" s="106">
        <f>I96+J96</f>
        <v>350</v>
      </c>
      <c r="L96" s="129">
        <v>300</v>
      </c>
      <c r="M96" s="129">
        <v>400</v>
      </c>
      <c r="N96" s="130">
        <v>350</v>
      </c>
      <c r="O96" s="131">
        <v>0</v>
      </c>
      <c r="P96" s="132">
        <f t="shared" si="26"/>
        <v>350</v>
      </c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  <c r="BP96" s="84"/>
      <c r="BQ96" s="84"/>
      <c r="BR96" s="84"/>
      <c r="BS96" s="84"/>
      <c r="BT96" s="84"/>
      <c r="BU96" s="84"/>
      <c r="BV96" s="84"/>
      <c r="BW96" s="84"/>
      <c r="BX96" s="84"/>
      <c r="BY96" s="84"/>
      <c r="BZ96" s="84"/>
      <c r="CA96" s="84"/>
      <c r="CB96" s="84"/>
      <c r="CC96" s="84"/>
      <c r="CD96" s="84"/>
      <c r="CE96" s="84"/>
      <c r="CF96" s="84"/>
      <c r="CG96" s="84"/>
      <c r="CH96" s="84"/>
      <c r="CI96" s="84"/>
      <c r="CJ96" s="84"/>
      <c r="CK96" s="84"/>
      <c r="CL96" s="84"/>
      <c r="CM96" s="84"/>
      <c r="CN96" s="84"/>
      <c r="CO96" s="84"/>
      <c r="CP96" s="84"/>
      <c r="CQ96" s="84"/>
      <c r="CR96" s="84"/>
      <c r="CS96" s="84"/>
      <c r="CT96" s="84"/>
      <c r="CU96" s="84"/>
      <c r="CV96" s="84"/>
      <c r="CW96" s="84"/>
      <c r="CX96" s="84"/>
      <c r="CY96" s="84"/>
      <c r="CZ96" s="84"/>
      <c r="DA96" s="84"/>
      <c r="DB96" s="84"/>
      <c r="DC96" s="84"/>
      <c r="DD96" s="84"/>
      <c r="DE96" s="84"/>
      <c r="DF96" s="84"/>
      <c r="DG96" s="84"/>
      <c r="DH96" s="84"/>
      <c r="DI96" s="84"/>
      <c r="DJ96" s="84"/>
      <c r="DK96" s="84"/>
      <c r="DL96" s="84"/>
      <c r="DM96" s="84"/>
      <c r="DN96" s="84"/>
      <c r="DO96" s="84"/>
      <c r="DP96" s="84"/>
      <c r="DQ96" s="84"/>
      <c r="DR96" s="84"/>
      <c r="DS96" s="84"/>
      <c r="DT96" s="84"/>
      <c r="DU96" s="84"/>
      <c r="DV96" s="84"/>
      <c r="DW96" s="84"/>
      <c r="DX96" s="84"/>
      <c r="DY96" s="84"/>
      <c r="DZ96" s="84"/>
      <c r="EA96" s="84"/>
      <c r="EB96" s="84"/>
      <c r="EC96" s="84"/>
    </row>
    <row r="97" spans="1:133" s="7" customFormat="1" ht="15.75">
      <c r="A97" s="108">
        <f t="shared" ref="A97:A103" si="27">A96+1</f>
        <v>75</v>
      </c>
      <c r="B97" s="108"/>
      <c r="C97" s="110"/>
      <c r="D97" s="104"/>
      <c r="E97" s="105"/>
      <c r="F97" s="105"/>
      <c r="G97" s="111" t="s">
        <v>547</v>
      </c>
      <c r="H97" s="142" t="s">
        <v>548</v>
      </c>
      <c r="I97" s="106"/>
      <c r="J97" s="106"/>
      <c r="K97" s="106"/>
      <c r="L97" s="129"/>
      <c r="M97" s="129"/>
      <c r="N97" s="130">
        <v>500</v>
      </c>
      <c r="O97" s="131">
        <v>0</v>
      </c>
      <c r="P97" s="132">
        <f t="shared" si="26"/>
        <v>500</v>
      </c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  <c r="BP97" s="84"/>
      <c r="BQ97" s="84"/>
      <c r="BR97" s="84"/>
      <c r="BS97" s="84"/>
      <c r="BT97" s="84"/>
      <c r="BU97" s="84"/>
      <c r="BV97" s="84"/>
      <c r="BW97" s="84"/>
      <c r="BX97" s="84"/>
      <c r="BY97" s="84"/>
      <c r="BZ97" s="84"/>
      <c r="CA97" s="84"/>
      <c r="CB97" s="84"/>
      <c r="CC97" s="84"/>
      <c r="CD97" s="84"/>
      <c r="CE97" s="84"/>
      <c r="CF97" s="84"/>
      <c r="CG97" s="84"/>
      <c r="CH97" s="84"/>
      <c r="CI97" s="84"/>
      <c r="CJ97" s="84"/>
      <c r="CK97" s="84"/>
      <c r="CL97" s="84"/>
      <c r="CM97" s="84"/>
      <c r="CN97" s="84"/>
      <c r="CO97" s="84"/>
      <c r="CP97" s="84"/>
      <c r="CQ97" s="84"/>
      <c r="CR97" s="84"/>
      <c r="CS97" s="84"/>
      <c r="CT97" s="84"/>
      <c r="CU97" s="84"/>
      <c r="CV97" s="84"/>
      <c r="CW97" s="84"/>
      <c r="CX97" s="84"/>
      <c r="CY97" s="84"/>
      <c r="CZ97" s="84"/>
      <c r="DA97" s="84"/>
      <c r="DB97" s="84"/>
      <c r="DC97" s="84"/>
      <c r="DD97" s="84"/>
      <c r="DE97" s="84"/>
      <c r="DF97" s="84"/>
      <c r="DG97" s="84"/>
      <c r="DH97" s="84"/>
      <c r="DI97" s="84"/>
      <c r="DJ97" s="84"/>
      <c r="DK97" s="84"/>
      <c r="DL97" s="84"/>
      <c r="DM97" s="84"/>
      <c r="DN97" s="84"/>
      <c r="DO97" s="84"/>
      <c r="DP97" s="84"/>
      <c r="DQ97" s="84"/>
      <c r="DR97" s="84"/>
      <c r="DS97" s="84"/>
      <c r="DT97" s="84"/>
      <c r="DU97" s="84"/>
      <c r="DV97" s="84"/>
      <c r="DW97" s="84"/>
      <c r="DX97" s="84"/>
      <c r="DY97" s="84"/>
      <c r="DZ97" s="84"/>
      <c r="EA97" s="84"/>
      <c r="EB97" s="84"/>
      <c r="EC97" s="84"/>
    </row>
    <row r="98" spans="1:133" s="7" customFormat="1" ht="15.75">
      <c r="A98" s="108">
        <f t="shared" si="27"/>
        <v>76</v>
      </c>
      <c r="B98" s="108"/>
      <c r="C98" s="110"/>
      <c r="D98" s="104"/>
      <c r="E98" s="105"/>
      <c r="F98" s="105"/>
      <c r="G98" s="111" t="s">
        <v>549</v>
      </c>
      <c r="H98" s="142" t="s">
        <v>550</v>
      </c>
      <c r="I98" s="106"/>
      <c r="J98" s="106"/>
      <c r="K98" s="106"/>
      <c r="L98" s="129"/>
      <c r="M98" s="129"/>
      <c r="N98" s="130">
        <v>700</v>
      </c>
      <c r="O98" s="131">
        <v>0</v>
      </c>
      <c r="P98" s="132">
        <f t="shared" si="26"/>
        <v>700</v>
      </c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  <c r="BH98" s="84"/>
      <c r="BI98" s="84"/>
      <c r="BJ98" s="84"/>
      <c r="BK98" s="84"/>
      <c r="BL98" s="84"/>
      <c r="BM98" s="84"/>
      <c r="BN98" s="84"/>
      <c r="BO98" s="84"/>
      <c r="BP98" s="84"/>
      <c r="BQ98" s="84"/>
      <c r="BR98" s="84"/>
      <c r="BS98" s="84"/>
      <c r="BT98" s="84"/>
      <c r="BU98" s="84"/>
      <c r="BV98" s="84"/>
      <c r="BW98" s="84"/>
      <c r="BX98" s="84"/>
      <c r="BY98" s="84"/>
      <c r="BZ98" s="84"/>
      <c r="CA98" s="84"/>
      <c r="CB98" s="84"/>
      <c r="CC98" s="84"/>
      <c r="CD98" s="84"/>
      <c r="CE98" s="84"/>
      <c r="CF98" s="84"/>
      <c r="CG98" s="84"/>
      <c r="CH98" s="84"/>
      <c r="CI98" s="84"/>
      <c r="CJ98" s="84"/>
      <c r="CK98" s="84"/>
      <c r="CL98" s="84"/>
      <c r="CM98" s="84"/>
      <c r="CN98" s="84"/>
      <c r="CO98" s="84"/>
      <c r="CP98" s="84"/>
      <c r="CQ98" s="84"/>
      <c r="CR98" s="84"/>
      <c r="CS98" s="84"/>
      <c r="CT98" s="84"/>
      <c r="CU98" s="84"/>
      <c r="CV98" s="84"/>
      <c r="CW98" s="84"/>
      <c r="CX98" s="84"/>
      <c r="CY98" s="84"/>
      <c r="CZ98" s="84"/>
      <c r="DA98" s="84"/>
      <c r="DB98" s="84"/>
      <c r="DC98" s="84"/>
      <c r="DD98" s="84"/>
      <c r="DE98" s="84"/>
      <c r="DF98" s="84"/>
      <c r="DG98" s="84"/>
      <c r="DH98" s="84"/>
      <c r="DI98" s="84"/>
      <c r="DJ98" s="84"/>
      <c r="DK98" s="84"/>
      <c r="DL98" s="84"/>
      <c r="DM98" s="84"/>
      <c r="DN98" s="84"/>
      <c r="DO98" s="84"/>
      <c r="DP98" s="84"/>
      <c r="DQ98" s="84"/>
      <c r="DR98" s="84"/>
      <c r="DS98" s="84"/>
      <c r="DT98" s="84"/>
      <c r="DU98" s="84"/>
      <c r="DV98" s="84"/>
      <c r="DW98" s="84"/>
      <c r="DX98" s="84"/>
      <c r="DY98" s="84"/>
      <c r="DZ98" s="84"/>
      <c r="EA98" s="84"/>
      <c r="EB98" s="84"/>
      <c r="EC98" s="84"/>
    </row>
    <row r="99" spans="1:133" s="7" customFormat="1" ht="15.75">
      <c r="A99" s="108">
        <f t="shared" si="27"/>
        <v>77</v>
      </c>
      <c r="B99" s="108"/>
      <c r="C99" s="110"/>
      <c r="D99" s="104"/>
      <c r="E99" s="105"/>
      <c r="F99" s="105"/>
      <c r="G99" s="111" t="s">
        <v>551</v>
      </c>
      <c r="H99" s="136" t="s">
        <v>552</v>
      </c>
      <c r="I99" s="106"/>
      <c r="J99" s="106"/>
      <c r="K99" s="106"/>
      <c r="L99" s="129"/>
      <c r="M99" s="129"/>
      <c r="N99" s="130">
        <v>1000</v>
      </c>
      <c r="O99" s="131">
        <v>0</v>
      </c>
      <c r="P99" s="132">
        <f t="shared" si="26"/>
        <v>1000</v>
      </c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4"/>
      <c r="DB99" s="84"/>
      <c r="DC99" s="84"/>
      <c r="DD99" s="84"/>
      <c r="DE99" s="84"/>
      <c r="DF99" s="84"/>
      <c r="DG99" s="84"/>
      <c r="DH99" s="84"/>
      <c r="DI99" s="84"/>
      <c r="DJ99" s="84"/>
      <c r="DK99" s="84"/>
      <c r="DL99" s="84"/>
      <c r="DM99" s="84"/>
      <c r="DN99" s="84"/>
      <c r="DO99" s="84"/>
      <c r="DP99" s="84"/>
      <c r="DQ99" s="84"/>
      <c r="DR99" s="84"/>
      <c r="DS99" s="84"/>
      <c r="DT99" s="84"/>
      <c r="DU99" s="84"/>
      <c r="DV99" s="84"/>
      <c r="DW99" s="84"/>
      <c r="DX99" s="84"/>
      <c r="DY99" s="84"/>
      <c r="DZ99" s="84"/>
      <c r="EA99" s="84"/>
      <c r="EB99" s="84"/>
      <c r="EC99" s="84"/>
    </row>
    <row r="100" spans="1:133" s="7" customFormat="1" ht="15.75">
      <c r="A100" s="108">
        <f t="shared" si="27"/>
        <v>78</v>
      </c>
      <c r="B100" s="108"/>
      <c r="C100" s="110"/>
      <c r="D100" s="104"/>
      <c r="E100" s="105"/>
      <c r="F100" s="105"/>
      <c r="G100" s="111" t="s">
        <v>555</v>
      </c>
      <c r="H100" s="136" t="s">
        <v>556</v>
      </c>
      <c r="I100" s="106"/>
      <c r="J100" s="106"/>
      <c r="K100" s="106"/>
      <c r="L100" s="129"/>
      <c r="M100" s="129"/>
      <c r="N100" s="130">
        <v>500</v>
      </c>
      <c r="O100" s="131">
        <v>0</v>
      </c>
      <c r="P100" s="132">
        <f t="shared" si="26"/>
        <v>500</v>
      </c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4"/>
      <c r="BD100" s="84"/>
      <c r="BE100" s="84"/>
      <c r="BF100" s="84"/>
      <c r="BG100" s="84"/>
      <c r="BH100" s="84"/>
      <c r="BI100" s="84"/>
      <c r="BJ100" s="84"/>
      <c r="BK100" s="84"/>
      <c r="BL100" s="84"/>
      <c r="BM100" s="84"/>
      <c r="BN100" s="84"/>
      <c r="BO100" s="84"/>
      <c r="BP100" s="84"/>
      <c r="BQ100" s="84"/>
      <c r="BR100" s="84"/>
      <c r="BS100" s="84"/>
      <c r="BT100" s="84"/>
      <c r="BU100" s="84"/>
      <c r="BV100" s="84"/>
      <c r="BW100" s="84"/>
      <c r="BX100" s="84"/>
      <c r="BY100" s="84"/>
      <c r="BZ100" s="84"/>
      <c r="CA100" s="84"/>
      <c r="CB100" s="84"/>
      <c r="CC100" s="84"/>
      <c r="CD100" s="84"/>
      <c r="CE100" s="84"/>
      <c r="CF100" s="84"/>
      <c r="CG100" s="84"/>
      <c r="CH100" s="84"/>
      <c r="CI100" s="84"/>
      <c r="CJ100" s="84"/>
      <c r="CK100" s="84"/>
      <c r="CL100" s="84"/>
      <c r="CM100" s="84"/>
      <c r="CN100" s="84"/>
      <c r="CO100" s="84"/>
      <c r="CP100" s="84"/>
      <c r="CQ100" s="84"/>
      <c r="CR100" s="84"/>
      <c r="CS100" s="84"/>
      <c r="CT100" s="84"/>
      <c r="CU100" s="84"/>
      <c r="CV100" s="84"/>
      <c r="CW100" s="84"/>
      <c r="CX100" s="84"/>
      <c r="CY100" s="84"/>
      <c r="CZ100" s="84"/>
      <c r="DA100" s="84"/>
      <c r="DB100" s="84"/>
      <c r="DC100" s="84"/>
      <c r="DD100" s="84"/>
      <c r="DE100" s="84"/>
      <c r="DF100" s="84"/>
      <c r="DG100" s="84"/>
      <c r="DH100" s="84"/>
      <c r="DI100" s="84"/>
      <c r="DJ100" s="84"/>
      <c r="DK100" s="84"/>
      <c r="DL100" s="84"/>
      <c r="DM100" s="84"/>
      <c r="DN100" s="84"/>
      <c r="DO100" s="84"/>
      <c r="DP100" s="84"/>
      <c r="DQ100" s="84"/>
      <c r="DR100" s="84"/>
      <c r="DS100" s="84"/>
      <c r="DT100" s="84"/>
      <c r="DU100" s="84"/>
      <c r="DV100" s="84"/>
      <c r="DW100" s="84"/>
      <c r="DX100" s="84"/>
      <c r="DY100" s="84"/>
      <c r="DZ100" s="84"/>
      <c r="EA100" s="84"/>
      <c r="EB100" s="84"/>
      <c r="EC100" s="84"/>
    </row>
    <row r="101" spans="1:133" s="7" customFormat="1">
      <c r="A101" s="108">
        <f t="shared" si="27"/>
        <v>79</v>
      </c>
      <c r="B101" s="112" t="s">
        <v>553</v>
      </c>
      <c r="C101" s="143" t="s">
        <v>554</v>
      </c>
      <c r="D101" s="144">
        <v>2415.25</v>
      </c>
      <c r="E101" s="144">
        <v>434.75</v>
      </c>
      <c r="F101" s="144">
        <v>2850</v>
      </c>
      <c r="G101" s="145" t="s">
        <v>557</v>
      </c>
      <c r="H101" s="143" t="s">
        <v>558</v>
      </c>
      <c r="I101" s="154">
        <v>1500</v>
      </c>
      <c r="J101" s="155">
        <f t="shared" ref="J101" si="28">0.2*I101</f>
        <v>300</v>
      </c>
      <c r="K101" s="156">
        <f t="shared" ref="K101:K102" si="29">I101+J101</f>
        <v>1800</v>
      </c>
      <c r="L101" s="129"/>
      <c r="M101" s="129"/>
      <c r="N101" s="130">
        <v>1800</v>
      </c>
      <c r="O101" s="131">
        <v>0</v>
      </c>
      <c r="P101" s="132">
        <f t="shared" si="26"/>
        <v>1800</v>
      </c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84"/>
      <c r="BD101" s="84"/>
      <c r="BE101" s="84"/>
      <c r="BF101" s="84"/>
      <c r="BG101" s="84"/>
      <c r="BH101" s="84"/>
      <c r="BI101" s="84"/>
      <c r="BJ101" s="84"/>
      <c r="BK101" s="84"/>
      <c r="BL101" s="84"/>
      <c r="BM101" s="84"/>
      <c r="BN101" s="84"/>
      <c r="BO101" s="84"/>
      <c r="BP101" s="84"/>
      <c r="BQ101" s="84"/>
      <c r="BR101" s="84"/>
      <c r="BS101" s="84"/>
      <c r="BT101" s="84"/>
      <c r="BU101" s="84"/>
      <c r="BV101" s="84"/>
      <c r="BW101" s="84"/>
      <c r="BX101" s="84"/>
      <c r="BY101" s="84"/>
      <c r="BZ101" s="84"/>
      <c r="CA101" s="84"/>
      <c r="CB101" s="84"/>
      <c r="CC101" s="84"/>
      <c r="CD101" s="84"/>
      <c r="CE101" s="84"/>
      <c r="CF101" s="84"/>
      <c r="CG101" s="84"/>
      <c r="CH101" s="84"/>
      <c r="CI101" s="84"/>
      <c r="CJ101" s="84"/>
      <c r="CK101" s="84"/>
      <c r="CL101" s="84"/>
      <c r="CM101" s="84"/>
      <c r="CN101" s="84"/>
      <c r="CO101" s="84"/>
      <c r="CP101" s="84"/>
      <c r="CQ101" s="84"/>
      <c r="CR101" s="84"/>
      <c r="CS101" s="84"/>
      <c r="CT101" s="84"/>
      <c r="CU101" s="84"/>
      <c r="CV101" s="84"/>
      <c r="CW101" s="84"/>
      <c r="CX101" s="84"/>
      <c r="CY101" s="84"/>
      <c r="CZ101" s="84"/>
      <c r="DA101" s="84"/>
      <c r="DB101" s="84"/>
      <c r="DC101" s="84"/>
      <c r="DD101" s="84"/>
      <c r="DE101" s="84"/>
      <c r="DF101" s="84"/>
      <c r="DG101" s="84"/>
      <c r="DH101" s="84"/>
      <c r="DI101" s="84"/>
      <c r="DJ101" s="84"/>
      <c r="DK101" s="84"/>
      <c r="DL101" s="84"/>
      <c r="DM101" s="84"/>
      <c r="DN101" s="84"/>
      <c r="DO101" s="84"/>
      <c r="DP101" s="84"/>
      <c r="DQ101" s="84"/>
      <c r="DR101" s="84"/>
      <c r="DS101" s="84"/>
      <c r="DT101" s="84"/>
      <c r="DU101" s="84"/>
      <c r="DV101" s="84"/>
      <c r="DW101" s="84"/>
      <c r="DX101" s="84"/>
      <c r="DY101" s="84"/>
      <c r="DZ101" s="84"/>
      <c r="EA101" s="84"/>
      <c r="EB101" s="84"/>
      <c r="EC101" s="84"/>
    </row>
    <row r="102" spans="1:133" s="7" customFormat="1">
      <c r="A102" s="108">
        <f t="shared" si="27"/>
        <v>80</v>
      </c>
      <c r="B102" s="109"/>
      <c r="C102" s="110"/>
      <c r="D102" s="104"/>
      <c r="E102" s="105"/>
      <c r="F102" s="105"/>
      <c r="G102" s="140" t="s">
        <v>559</v>
      </c>
      <c r="H102" s="141" t="s">
        <v>560</v>
      </c>
      <c r="I102" s="106">
        <v>500</v>
      </c>
      <c r="J102" s="106">
        <v>0</v>
      </c>
      <c r="K102" s="106">
        <f t="shared" si="29"/>
        <v>500</v>
      </c>
      <c r="L102" s="129"/>
      <c r="M102" s="129"/>
      <c r="N102" s="130">
        <v>500</v>
      </c>
      <c r="O102" s="131">
        <v>0</v>
      </c>
      <c r="P102" s="132">
        <f t="shared" si="26"/>
        <v>500</v>
      </c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4"/>
      <c r="BD102" s="84"/>
      <c r="BE102" s="84"/>
      <c r="BF102" s="84"/>
      <c r="BG102" s="84"/>
      <c r="BH102" s="84"/>
      <c r="BI102" s="84"/>
      <c r="BJ102" s="84"/>
      <c r="BK102" s="84"/>
      <c r="BL102" s="84"/>
      <c r="BM102" s="84"/>
      <c r="BN102" s="84"/>
      <c r="BO102" s="84"/>
      <c r="BP102" s="84"/>
      <c r="BQ102" s="84"/>
      <c r="BR102" s="84"/>
      <c r="BS102" s="84"/>
      <c r="BT102" s="84"/>
      <c r="BU102" s="84"/>
      <c r="BV102" s="84"/>
      <c r="BW102" s="84"/>
      <c r="BX102" s="84"/>
      <c r="BY102" s="84"/>
      <c r="BZ102" s="84"/>
      <c r="CA102" s="84"/>
      <c r="CB102" s="84"/>
      <c r="CC102" s="84"/>
      <c r="CD102" s="84"/>
      <c r="CE102" s="84"/>
      <c r="CF102" s="84"/>
      <c r="CG102" s="84"/>
      <c r="CH102" s="84"/>
      <c r="CI102" s="84"/>
      <c r="CJ102" s="84"/>
      <c r="CK102" s="84"/>
      <c r="CL102" s="84"/>
      <c r="CM102" s="84"/>
      <c r="CN102" s="84"/>
      <c r="CO102" s="84"/>
      <c r="CP102" s="84"/>
      <c r="CQ102" s="84"/>
      <c r="CR102" s="84"/>
      <c r="CS102" s="84"/>
      <c r="CT102" s="84"/>
      <c r="CU102" s="84"/>
      <c r="CV102" s="84"/>
      <c r="CW102" s="84"/>
      <c r="CX102" s="84"/>
      <c r="CY102" s="84"/>
      <c r="CZ102" s="84"/>
      <c r="DA102" s="84"/>
      <c r="DB102" s="84"/>
      <c r="DC102" s="84"/>
      <c r="DD102" s="84"/>
      <c r="DE102" s="84"/>
      <c r="DF102" s="84"/>
      <c r="DG102" s="84"/>
      <c r="DH102" s="84"/>
      <c r="DI102" s="84"/>
      <c r="DJ102" s="84"/>
      <c r="DK102" s="84"/>
      <c r="DL102" s="84"/>
      <c r="DM102" s="84"/>
      <c r="DN102" s="84"/>
      <c r="DO102" s="84"/>
      <c r="DP102" s="84"/>
      <c r="DQ102" s="84"/>
      <c r="DR102" s="84"/>
      <c r="DS102" s="84"/>
      <c r="DT102" s="84"/>
      <c r="DU102" s="84"/>
      <c r="DV102" s="84"/>
      <c r="DW102" s="84"/>
      <c r="DX102" s="84"/>
      <c r="DY102" s="84"/>
      <c r="DZ102" s="84"/>
      <c r="EA102" s="84"/>
      <c r="EB102" s="84"/>
      <c r="EC102" s="84"/>
    </row>
    <row r="103" spans="1:133" s="7" customFormat="1" ht="15.75">
      <c r="A103" s="108">
        <f t="shared" si="27"/>
        <v>81</v>
      </c>
      <c r="B103" s="108"/>
      <c r="C103" s="110"/>
      <c r="D103" s="104"/>
      <c r="E103" s="105"/>
      <c r="F103" s="105"/>
      <c r="G103" s="111" t="s">
        <v>562</v>
      </c>
      <c r="H103" s="136" t="s">
        <v>563</v>
      </c>
      <c r="I103" s="106"/>
      <c r="J103" s="106"/>
      <c r="K103" s="106"/>
      <c r="L103" s="129"/>
      <c r="M103" s="129"/>
      <c r="N103" s="130">
        <v>500</v>
      </c>
      <c r="O103" s="131">
        <v>0</v>
      </c>
      <c r="P103" s="132">
        <f t="shared" si="26"/>
        <v>500</v>
      </c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84"/>
      <c r="BC103" s="84"/>
      <c r="BD103" s="84"/>
      <c r="BE103" s="84"/>
      <c r="BF103" s="84"/>
      <c r="BG103" s="84"/>
      <c r="BH103" s="84"/>
      <c r="BI103" s="84"/>
      <c r="BJ103" s="84"/>
      <c r="BK103" s="84"/>
      <c r="BL103" s="84"/>
      <c r="BM103" s="84"/>
      <c r="BN103" s="84"/>
      <c r="BO103" s="84"/>
      <c r="BP103" s="84"/>
      <c r="BQ103" s="84"/>
      <c r="BR103" s="84"/>
      <c r="BS103" s="84"/>
      <c r="BT103" s="84"/>
      <c r="BU103" s="84"/>
      <c r="BV103" s="84"/>
      <c r="BW103" s="84"/>
      <c r="BX103" s="84"/>
      <c r="BY103" s="84"/>
      <c r="BZ103" s="84"/>
      <c r="CA103" s="84"/>
      <c r="CB103" s="84"/>
      <c r="CC103" s="84"/>
      <c r="CD103" s="84"/>
      <c r="CE103" s="84"/>
      <c r="CF103" s="84"/>
      <c r="CG103" s="84"/>
      <c r="CH103" s="84"/>
      <c r="CI103" s="84"/>
      <c r="CJ103" s="84"/>
      <c r="CK103" s="84"/>
      <c r="CL103" s="84"/>
      <c r="CM103" s="84"/>
      <c r="CN103" s="84"/>
      <c r="CO103" s="84"/>
      <c r="CP103" s="84"/>
      <c r="CQ103" s="84"/>
      <c r="CR103" s="84"/>
      <c r="CS103" s="84"/>
      <c r="CT103" s="84"/>
      <c r="CU103" s="84"/>
      <c r="CV103" s="84"/>
      <c r="CW103" s="84"/>
      <c r="CX103" s="84"/>
      <c r="CY103" s="84"/>
      <c r="CZ103" s="84"/>
      <c r="DA103" s="84"/>
      <c r="DB103" s="84"/>
      <c r="DC103" s="84"/>
      <c r="DD103" s="84"/>
      <c r="DE103" s="84"/>
      <c r="DF103" s="84"/>
      <c r="DG103" s="84"/>
      <c r="DH103" s="84"/>
      <c r="DI103" s="84"/>
      <c r="DJ103" s="84"/>
      <c r="DK103" s="84"/>
      <c r="DL103" s="84"/>
      <c r="DM103" s="84"/>
      <c r="DN103" s="84"/>
      <c r="DO103" s="84"/>
      <c r="DP103" s="84"/>
      <c r="DQ103" s="84"/>
      <c r="DR103" s="84"/>
      <c r="DS103" s="84"/>
      <c r="DT103" s="84"/>
      <c r="DU103" s="84"/>
      <c r="DV103" s="84"/>
      <c r="DW103" s="84"/>
      <c r="DX103" s="84"/>
      <c r="DY103" s="84"/>
      <c r="DZ103" s="84"/>
      <c r="EA103" s="84"/>
      <c r="EB103" s="84"/>
      <c r="EC103" s="84"/>
    </row>
    <row r="104" spans="1:133" ht="15.75">
      <c r="A104" s="108"/>
      <c r="B104" s="108"/>
      <c r="C104" s="103" t="s">
        <v>561</v>
      </c>
      <c r="D104" s="104"/>
      <c r="E104" s="105"/>
      <c r="F104" s="105"/>
      <c r="G104" s="146"/>
      <c r="H104" s="139" t="s">
        <v>561</v>
      </c>
      <c r="I104" s="146"/>
      <c r="J104" s="106"/>
      <c r="K104" s="106"/>
      <c r="L104" s="129"/>
      <c r="M104" s="129"/>
      <c r="N104" s="130"/>
      <c r="O104" s="157"/>
      <c r="P104" s="158"/>
    </row>
    <row r="105" spans="1:133">
      <c r="A105" s="108">
        <v>82</v>
      </c>
      <c r="B105" s="108" t="s">
        <v>591</v>
      </c>
      <c r="C105" s="110" t="s">
        <v>592</v>
      </c>
      <c r="D105" s="104">
        <v>350</v>
      </c>
      <c r="E105" s="105">
        <v>0</v>
      </c>
      <c r="F105" s="105">
        <f t="shared" ref="F105:F133" si="30">D105</f>
        <v>350</v>
      </c>
      <c r="G105" s="147" t="s">
        <v>591</v>
      </c>
      <c r="H105" s="148" t="s">
        <v>595</v>
      </c>
      <c r="I105" s="146">
        <v>400</v>
      </c>
      <c r="J105" s="106">
        <v>0</v>
      </c>
      <c r="K105" s="106">
        <f t="shared" ref="K105:K119" si="31">I105+J105</f>
        <v>400</v>
      </c>
      <c r="L105" s="30"/>
      <c r="M105" s="30">
        <v>300</v>
      </c>
      <c r="N105" s="130">
        <v>400</v>
      </c>
      <c r="O105" s="131">
        <v>0</v>
      </c>
      <c r="P105" s="132">
        <f t="shared" ref="P105:P150" si="32">O105+N105</f>
        <v>400</v>
      </c>
    </row>
    <row r="106" spans="1:133">
      <c r="A106" s="108">
        <f>A105+1</f>
        <v>83</v>
      </c>
      <c r="B106" s="108" t="s">
        <v>593</v>
      </c>
      <c r="C106" s="110" t="s">
        <v>594</v>
      </c>
      <c r="D106" s="104">
        <v>350</v>
      </c>
      <c r="E106" s="105">
        <v>0</v>
      </c>
      <c r="F106" s="105">
        <f t="shared" si="30"/>
        <v>350</v>
      </c>
      <c r="G106" s="147" t="s">
        <v>593</v>
      </c>
      <c r="H106" s="148" t="s">
        <v>594</v>
      </c>
      <c r="I106" s="146">
        <v>400</v>
      </c>
      <c r="J106" s="106">
        <v>0</v>
      </c>
      <c r="K106" s="106">
        <f t="shared" si="31"/>
        <v>400</v>
      </c>
      <c r="L106" s="30">
        <v>300</v>
      </c>
      <c r="M106" s="30">
        <v>300</v>
      </c>
      <c r="N106" s="130">
        <v>300</v>
      </c>
      <c r="O106" s="131">
        <v>0</v>
      </c>
      <c r="P106" s="132">
        <f t="shared" si="32"/>
        <v>300</v>
      </c>
    </row>
    <row r="107" spans="1:133">
      <c r="A107" s="108">
        <f t="shared" ref="A107:A150" si="33">A106+1</f>
        <v>84</v>
      </c>
      <c r="B107" s="108" t="s">
        <v>597</v>
      </c>
      <c r="C107" s="110" t="s">
        <v>598</v>
      </c>
      <c r="D107" s="104">
        <v>350</v>
      </c>
      <c r="E107" s="105">
        <v>0</v>
      </c>
      <c r="F107" s="105">
        <f t="shared" si="30"/>
        <v>350</v>
      </c>
      <c r="G107" s="147" t="s">
        <v>597</v>
      </c>
      <c r="H107" s="148" t="s">
        <v>598</v>
      </c>
      <c r="I107" s="146">
        <v>400</v>
      </c>
      <c r="J107" s="106">
        <v>0</v>
      </c>
      <c r="K107" s="106">
        <f t="shared" si="31"/>
        <v>400</v>
      </c>
      <c r="L107" s="30">
        <v>150</v>
      </c>
      <c r="M107" s="30">
        <v>300</v>
      </c>
      <c r="N107" s="130">
        <v>300</v>
      </c>
      <c r="O107" s="131">
        <v>0</v>
      </c>
      <c r="P107" s="132">
        <f t="shared" si="32"/>
        <v>300</v>
      </c>
    </row>
    <row r="108" spans="1:133">
      <c r="A108" s="108">
        <f t="shared" si="33"/>
        <v>85</v>
      </c>
      <c r="B108" s="108" t="s">
        <v>599</v>
      </c>
      <c r="C108" s="110" t="s">
        <v>600</v>
      </c>
      <c r="D108" s="104">
        <v>350</v>
      </c>
      <c r="E108" s="105">
        <v>0</v>
      </c>
      <c r="F108" s="105">
        <f t="shared" si="30"/>
        <v>350</v>
      </c>
      <c r="G108" s="147" t="s">
        <v>599</v>
      </c>
      <c r="H108" s="148" t="s">
        <v>600</v>
      </c>
      <c r="I108" s="146">
        <v>400</v>
      </c>
      <c r="J108" s="106">
        <v>0</v>
      </c>
      <c r="K108" s="106">
        <f t="shared" si="31"/>
        <v>400</v>
      </c>
      <c r="L108" s="30"/>
      <c r="M108" s="30"/>
      <c r="N108" s="130">
        <v>400</v>
      </c>
      <c r="O108" s="131">
        <v>0</v>
      </c>
      <c r="P108" s="132">
        <f t="shared" si="32"/>
        <v>400</v>
      </c>
    </row>
    <row r="109" spans="1:133" ht="14.25" customHeight="1">
      <c r="A109" s="108">
        <f t="shared" si="33"/>
        <v>86</v>
      </c>
      <c r="B109" s="108" t="s">
        <v>601</v>
      </c>
      <c r="C109" s="110" t="s">
        <v>602</v>
      </c>
      <c r="D109" s="104">
        <v>350</v>
      </c>
      <c r="E109" s="105">
        <v>0</v>
      </c>
      <c r="F109" s="105">
        <f t="shared" si="30"/>
        <v>350</v>
      </c>
      <c r="G109" s="147" t="s">
        <v>601</v>
      </c>
      <c r="H109" s="148" t="s">
        <v>606</v>
      </c>
      <c r="I109" s="146">
        <v>400</v>
      </c>
      <c r="J109" s="106">
        <v>0</v>
      </c>
      <c r="K109" s="106">
        <f t="shared" si="31"/>
        <v>400</v>
      </c>
      <c r="L109" s="30"/>
      <c r="M109" s="30"/>
      <c r="N109" s="130">
        <v>400</v>
      </c>
      <c r="O109" s="131">
        <v>0</v>
      </c>
      <c r="P109" s="132">
        <f t="shared" si="32"/>
        <v>400</v>
      </c>
    </row>
    <row r="110" spans="1:133">
      <c r="A110" s="108">
        <f t="shared" si="33"/>
        <v>87</v>
      </c>
      <c r="B110" s="108" t="s">
        <v>604</v>
      </c>
      <c r="C110" s="110" t="s">
        <v>605</v>
      </c>
      <c r="D110" s="104">
        <v>250</v>
      </c>
      <c r="E110" s="105">
        <v>0</v>
      </c>
      <c r="F110" s="105">
        <f t="shared" si="30"/>
        <v>250</v>
      </c>
      <c r="G110" s="147" t="s">
        <v>604</v>
      </c>
      <c r="H110" s="148" t="s">
        <v>614</v>
      </c>
      <c r="I110" s="146">
        <v>350</v>
      </c>
      <c r="J110" s="106">
        <v>0</v>
      </c>
      <c r="K110" s="106">
        <f t="shared" si="31"/>
        <v>350</v>
      </c>
      <c r="L110" s="30"/>
      <c r="M110" s="30">
        <v>450</v>
      </c>
      <c r="N110" s="130">
        <v>400</v>
      </c>
      <c r="O110" s="131">
        <v>0</v>
      </c>
      <c r="P110" s="132">
        <f t="shared" si="32"/>
        <v>400</v>
      </c>
    </row>
    <row r="111" spans="1:133">
      <c r="A111" s="108">
        <f t="shared" si="33"/>
        <v>88</v>
      </c>
      <c r="B111" s="108" t="s">
        <v>608</v>
      </c>
      <c r="C111" s="110" t="s">
        <v>609</v>
      </c>
      <c r="D111" s="104">
        <v>400</v>
      </c>
      <c r="E111" s="105">
        <v>0</v>
      </c>
      <c r="F111" s="105">
        <f t="shared" si="30"/>
        <v>400</v>
      </c>
      <c r="G111" s="149" t="s">
        <v>618</v>
      </c>
      <c r="H111" s="150" t="s">
        <v>619</v>
      </c>
      <c r="I111" s="146">
        <v>450</v>
      </c>
      <c r="J111" s="106">
        <v>0</v>
      </c>
      <c r="K111" s="106">
        <f t="shared" si="31"/>
        <v>450</v>
      </c>
      <c r="L111" s="30">
        <v>300</v>
      </c>
      <c r="M111" s="30">
        <v>400</v>
      </c>
      <c r="N111" s="130">
        <v>400</v>
      </c>
      <c r="O111" s="131">
        <v>0</v>
      </c>
      <c r="P111" s="132">
        <f t="shared" si="32"/>
        <v>400</v>
      </c>
    </row>
    <row r="112" spans="1:133">
      <c r="A112" s="108">
        <f t="shared" si="33"/>
        <v>89</v>
      </c>
      <c r="B112" s="108" t="s">
        <v>612</v>
      </c>
      <c r="C112" s="110" t="s">
        <v>613</v>
      </c>
      <c r="D112" s="104">
        <v>400</v>
      </c>
      <c r="E112" s="105">
        <v>0</v>
      </c>
      <c r="F112" s="105">
        <f t="shared" si="30"/>
        <v>400</v>
      </c>
      <c r="G112" s="149" t="s">
        <v>623</v>
      </c>
      <c r="H112" s="150" t="s">
        <v>624</v>
      </c>
      <c r="I112" s="146">
        <v>450</v>
      </c>
      <c r="J112" s="106">
        <v>0</v>
      </c>
      <c r="K112" s="106">
        <f t="shared" si="31"/>
        <v>450</v>
      </c>
      <c r="L112" s="30">
        <v>300</v>
      </c>
      <c r="M112" s="30"/>
      <c r="N112" s="130">
        <v>400</v>
      </c>
      <c r="O112" s="131">
        <v>0</v>
      </c>
      <c r="P112" s="132">
        <f t="shared" si="32"/>
        <v>400</v>
      </c>
    </row>
    <row r="113" spans="1:16">
      <c r="A113" s="108">
        <f t="shared" si="33"/>
        <v>90</v>
      </c>
      <c r="B113" s="109" t="s">
        <v>616</v>
      </c>
      <c r="C113" s="110" t="s">
        <v>617</v>
      </c>
      <c r="D113" s="104">
        <v>350</v>
      </c>
      <c r="E113" s="105">
        <v>0</v>
      </c>
      <c r="F113" s="105">
        <f t="shared" si="30"/>
        <v>350</v>
      </c>
      <c r="G113" s="151" t="s">
        <v>629</v>
      </c>
      <c r="H113" s="148" t="s">
        <v>630</v>
      </c>
      <c r="I113" s="146">
        <v>400</v>
      </c>
      <c r="J113" s="106">
        <v>0</v>
      </c>
      <c r="K113" s="106">
        <f t="shared" si="31"/>
        <v>400</v>
      </c>
      <c r="L113" s="30"/>
      <c r="M113" s="30"/>
      <c r="N113" s="130">
        <v>400</v>
      </c>
      <c r="O113" s="131">
        <v>0</v>
      </c>
      <c r="P113" s="132">
        <f t="shared" si="32"/>
        <v>400</v>
      </c>
    </row>
    <row r="114" spans="1:16">
      <c r="A114" s="108">
        <f t="shared" si="33"/>
        <v>91</v>
      </c>
      <c r="B114" s="108" t="s">
        <v>621</v>
      </c>
      <c r="C114" s="110" t="s">
        <v>622</v>
      </c>
      <c r="D114" s="104">
        <v>350</v>
      </c>
      <c r="E114" s="105">
        <v>0</v>
      </c>
      <c r="F114" s="105">
        <f t="shared" si="30"/>
        <v>350</v>
      </c>
      <c r="G114" s="149" t="s">
        <v>633</v>
      </c>
      <c r="H114" s="150" t="s">
        <v>634</v>
      </c>
      <c r="I114" s="146">
        <v>400</v>
      </c>
      <c r="J114" s="106">
        <v>0</v>
      </c>
      <c r="K114" s="106">
        <f t="shared" si="31"/>
        <v>400</v>
      </c>
      <c r="L114" s="30"/>
      <c r="M114" s="30">
        <v>400</v>
      </c>
      <c r="N114" s="130">
        <v>400</v>
      </c>
      <c r="O114" s="131">
        <v>0</v>
      </c>
      <c r="P114" s="132">
        <f t="shared" si="32"/>
        <v>400</v>
      </c>
    </row>
    <row r="115" spans="1:16">
      <c r="A115" s="108">
        <f t="shared" si="33"/>
        <v>92</v>
      </c>
      <c r="B115" s="109" t="s">
        <v>627</v>
      </c>
      <c r="C115" s="110" t="s">
        <v>628</v>
      </c>
      <c r="D115" s="104">
        <v>700</v>
      </c>
      <c r="E115" s="105">
        <v>0</v>
      </c>
      <c r="F115" s="105">
        <f t="shared" si="30"/>
        <v>700</v>
      </c>
      <c r="G115" s="151" t="s">
        <v>637</v>
      </c>
      <c r="H115" s="146" t="s">
        <v>638</v>
      </c>
      <c r="I115" s="146">
        <v>750</v>
      </c>
      <c r="J115" s="106">
        <v>0</v>
      </c>
      <c r="K115" s="106">
        <f t="shared" si="31"/>
        <v>750</v>
      </c>
      <c r="L115" s="30">
        <v>700</v>
      </c>
      <c r="M115" s="30" t="s">
        <v>639</v>
      </c>
      <c r="N115" s="130">
        <v>750</v>
      </c>
      <c r="O115" s="131">
        <v>0</v>
      </c>
      <c r="P115" s="132">
        <f t="shared" si="32"/>
        <v>750</v>
      </c>
    </row>
    <row r="116" spans="1:16">
      <c r="A116" s="108">
        <f t="shared" si="33"/>
        <v>93</v>
      </c>
      <c r="B116" s="109" t="s">
        <v>631</v>
      </c>
      <c r="C116" s="110" t="s">
        <v>632</v>
      </c>
      <c r="D116" s="104">
        <v>350</v>
      </c>
      <c r="E116" s="105">
        <v>0</v>
      </c>
      <c r="F116" s="105">
        <f t="shared" si="30"/>
        <v>350</v>
      </c>
      <c r="G116" s="151" t="s">
        <v>631</v>
      </c>
      <c r="H116" s="148" t="s">
        <v>643</v>
      </c>
      <c r="I116" s="146">
        <v>450</v>
      </c>
      <c r="J116" s="106">
        <v>0</v>
      </c>
      <c r="K116" s="106">
        <f t="shared" si="31"/>
        <v>450</v>
      </c>
      <c r="L116" s="30">
        <v>450</v>
      </c>
      <c r="M116" s="30">
        <v>500</v>
      </c>
      <c r="N116" s="130">
        <v>450</v>
      </c>
      <c r="O116" s="131">
        <v>0</v>
      </c>
      <c r="P116" s="132">
        <f t="shared" si="32"/>
        <v>450</v>
      </c>
    </row>
    <row r="117" spans="1:16">
      <c r="A117" s="108">
        <f t="shared" si="33"/>
        <v>94</v>
      </c>
      <c r="B117" s="109" t="s">
        <v>635</v>
      </c>
      <c r="C117" s="110" t="s">
        <v>636</v>
      </c>
      <c r="D117" s="104">
        <v>350</v>
      </c>
      <c r="E117" s="105">
        <v>0</v>
      </c>
      <c r="F117" s="105">
        <f t="shared" si="30"/>
        <v>350</v>
      </c>
      <c r="G117" s="151" t="s">
        <v>646</v>
      </c>
      <c r="H117" s="148" t="s">
        <v>636</v>
      </c>
      <c r="I117" s="146">
        <v>450</v>
      </c>
      <c r="J117" s="106">
        <v>0</v>
      </c>
      <c r="K117" s="106">
        <f t="shared" si="31"/>
        <v>450</v>
      </c>
      <c r="L117" s="30">
        <v>300</v>
      </c>
      <c r="M117" s="30"/>
      <c r="N117" s="130">
        <v>450</v>
      </c>
      <c r="O117" s="131">
        <v>0</v>
      </c>
      <c r="P117" s="132">
        <f t="shared" si="32"/>
        <v>450</v>
      </c>
    </row>
    <row r="118" spans="1:16">
      <c r="A118" s="108">
        <f t="shared" si="33"/>
        <v>95</v>
      </c>
      <c r="B118" s="109" t="s">
        <v>641</v>
      </c>
      <c r="C118" s="110" t="s">
        <v>642</v>
      </c>
      <c r="D118" s="104">
        <v>450</v>
      </c>
      <c r="E118" s="105">
        <v>0</v>
      </c>
      <c r="F118" s="105">
        <f t="shared" si="30"/>
        <v>450</v>
      </c>
      <c r="G118" s="151" t="s">
        <v>649</v>
      </c>
      <c r="H118" s="148" t="s">
        <v>650</v>
      </c>
      <c r="I118" s="146">
        <v>500</v>
      </c>
      <c r="J118" s="106">
        <v>0</v>
      </c>
      <c r="K118" s="106">
        <f t="shared" si="31"/>
        <v>500</v>
      </c>
      <c r="L118" s="30"/>
      <c r="M118" s="30"/>
      <c r="N118" s="130">
        <v>500</v>
      </c>
      <c r="O118" s="131">
        <v>0</v>
      </c>
      <c r="P118" s="132">
        <f t="shared" si="32"/>
        <v>500</v>
      </c>
    </row>
    <row r="119" spans="1:16">
      <c r="A119" s="108">
        <f t="shared" si="33"/>
        <v>96</v>
      </c>
      <c r="B119" s="109" t="s">
        <v>644</v>
      </c>
      <c r="C119" s="110" t="s">
        <v>645</v>
      </c>
      <c r="D119" s="104">
        <v>450</v>
      </c>
      <c r="E119" s="105">
        <v>0</v>
      </c>
      <c r="F119" s="105">
        <f t="shared" si="30"/>
        <v>450</v>
      </c>
      <c r="G119" s="151" t="s">
        <v>653</v>
      </c>
      <c r="H119" s="148" t="s">
        <v>654</v>
      </c>
      <c r="I119" s="146">
        <v>500</v>
      </c>
      <c r="J119" s="106">
        <v>0</v>
      </c>
      <c r="K119" s="106">
        <f t="shared" si="31"/>
        <v>500</v>
      </c>
      <c r="L119" s="30"/>
      <c r="M119" s="30"/>
      <c r="N119" s="130">
        <v>500</v>
      </c>
      <c r="O119" s="131">
        <v>0</v>
      </c>
      <c r="P119" s="132">
        <f t="shared" si="32"/>
        <v>500</v>
      </c>
    </row>
    <row r="120" spans="1:16" ht="15" customHeight="1">
      <c r="A120" s="108">
        <f t="shared" si="33"/>
        <v>97</v>
      </c>
      <c r="B120" s="109" t="s">
        <v>647</v>
      </c>
      <c r="C120" s="110" t="s">
        <v>648</v>
      </c>
      <c r="D120" s="104">
        <v>450</v>
      </c>
      <c r="E120" s="105">
        <v>0</v>
      </c>
      <c r="F120" s="105">
        <f t="shared" si="30"/>
        <v>450</v>
      </c>
      <c r="G120" s="151" t="s">
        <v>655</v>
      </c>
      <c r="H120" s="148" t="s">
        <v>656</v>
      </c>
      <c r="I120" s="146">
        <v>700</v>
      </c>
      <c r="J120" s="106">
        <v>0</v>
      </c>
      <c r="K120" s="106">
        <v>700</v>
      </c>
      <c r="L120" s="30"/>
      <c r="M120" s="30"/>
      <c r="N120" s="130">
        <v>700</v>
      </c>
      <c r="O120" s="131">
        <v>0</v>
      </c>
      <c r="P120" s="132">
        <f t="shared" si="32"/>
        <v>700</v>
      </c>
    </row>
    <row r="121" spans="1:16" ht="30">
      <c r="A121" s="108">
        <f t="shared" si="33"/>
        <v>98</v>
      </c>
      <c r="B121" s="109" t="s">
        <v>651</v>
      </c>
      <c r="C121" s="110" t="s">
        <v>652</v>
      </c>
      <c r="D121" s="104">
        <v>450</v>
      </c>
      <c r="E121" s="105">
        <v>0</v>
      </c>
      <c r="F121" s="105">
        <f t="shared" si="30"/>
        <v>450</v>
      </c>
      <c r="G121" s="151" t="s">
        <v>659</v>
      </c>
      <c r="H121" s="148" t="s">
        <v>660</v>
      </c>
      <c r="I121" s="146">
        <v>1050</v>
      </c>
      <c r="J121" s="106">
        <v>0</v>
      </c>
      <c r="K121" s="106">
        <f t="shared" ref="K121:K129" si="34">I121+J121</f>
        <v>1050</v>
      </c>
      <c r="L121" s="30"/>
      <c r="M121" s="30"/>
      <c r="N121" s="130">
        <v>1050</v>
      </c>
      <c r="O121" s="131">
        <v>0</v>
      </c>
      <c r="P121" s="132">
        <f t="shared" si="32"/>
        <v>1050</v>
      </c>
    </row>
    <row r="122" spans="1:16">
      <c r="A122" s="108">
        <f t="shared" si="33"/>
        <v>99</v>
      </c>
      <c r="B122" s="109" t="s">
        <v>651</v>
      </c>
      <c r="C122" s="110" t="s">
        <v>652</v>
      </c>
      <c r="D122" s="104">
        <v>450</v>
      </c>
      <c r="E122" s="105">
        <v>0</v>
      </c>
      <c r="F122" s="105">
        <f t="shared" si="30"/>
        <v>450</v>
      </c>
      <c r="G122" s="151" t="s">
        <v>662</v>
      </c>
      <c r="H122" s="148" t="s">
        <v>663</v>
      </c>
      <c r="I122" s="146">
        <v>600</v>
      </c>
      <c r="J122" s="106">
        <v>0</v>
      </c>
      <c r="K122" s="106">
        <f t="shared" si="34"/>
        <v>600</v>
      </c>
      <c r="L122" s="30">
        <v>750</v>
      </c>
      <c r="M122" s="30"/>
      <c r="N122" s="130">
        <v>650</v>
      </c>
      <c r="O122" s="131">
        <v>0</v>
      </c>
      <c r="P122" s="132">
        <f t="shared" si="32"/>
        <v>650</v>
      </c>
    </row>
    <row r="123" spans="1:16">
      <c r="A123" s="108">
        <f t="shared" si="33"/>
        <v>100</v>
      </c>
      <c r="B123" s="109" t="s">
        <v>657</v>
      </c>
      <c r="C123" s="110" t="s">
        <v>658</v>
      </c>
      <c r="D123" s="104">
        <v>250</v>
      </c>
      <c r="E123" s="105">
        <v>0</v>
      </c>
      <c r="F123" s="105">
        <f t="shared" si="30"/>
        <v>250</v>
      </c>
      <c r="G123" s="151" t="s">
        <v>130</v>
      </c>
      <c r="H123" s="148" t="s">
        <v>131</v>
      </c>
      <c r="I123" s="146">
        <v>650</v>
      </c>
      <c r="J123" s="106">
        <v>0</v>
      </c>
      <c r="K123" s="106">
        <f t="shared" si="34"/>
        <v>650</v>
      </c>
      <c r="L123" s="30">
        <v>500</v>
      </c>
      <c r="M123" s="30">
        <v>550</v>
      </c>
      <c r="N123" s="130">
        <v>650</v>
      </c>
      <c r="O123" s="131">
        <v>0</v>
      </c>
      <c r="P123" s="132">
        <f t="shared" si="32"/>
        <v>650</v>
      </c>
    </row>
    <row r="124" spans="1:16">
      <c r="A124" s="108">
        <f t="shared" si="33"/>
        <v>101</v>
      </c>
      <c r="B124" s="109" t="s">
        <v>659</v>
      </c>
      <c r="C124" s="110" t="s">
        <v>661</v>
      </c>
      <c r="D124" s="104">
        <v>950</v>
      </c>
      <c r="E124" s="105">
        <v>0</v>
      </c>
      <c r="F124" s="105">
        <f t="shared" si="30"/>
        <v>950</v>
      </c>
      <c r="G124" s="151" t="s">
        <v>666</v>
      </c>
      <c r="H124" s="152" t="s">
        <v>668</v>
      </c>
      <c r="I124" s="146">
        <v>650</v>
      </c>
      <c r="J124" s="106">
        <v>0</v>
      </c>
      <c r="K124" s="106">
        <f t="shared" si="34"/>
        <v>650</v>
      </c>
      <c r="L124" s="30">
        <v>600</v>
      </c>
      <c r="M124" s="30">
        <v>600</v>
      </c>
      <c r="N124" s="130">
        <v>650</v>
      </c>
      <c r="O124" s="131">
        <v>0</v>
      </c>
      <c r="P124" s="132">
        <f t="shared" si="32"/>
        <v>650</v>
      </c>
    </row>
    <row r="125" spans="1:16">
      <c r="A125" s="108">
        <f t="shared" si="33"/>
        <v>102</v>
      </c>
      <c r="B125" s="109" t="s">
        <v>664</v>
      </c>
      <c r="C125" s="110" t="s">
        <v>131</v>
      </c>
      <c r="D125" s="104">
        <v>550</v>
      </c>
      <c r="E125" s="105">
        <v>0</v>
      </c>
      <c r="F125" s="105">
        <f t="shared" si="30"/>
        <v>550</v>
      </c>
      <c r="G125" s="151" t="s">
        <v>672</v>
      </c>
      <c r="H125" s="146" t="s">
        <v>673</v>
      </c>
      <c r="I125" s="146">
        <v>900</v>
      </c>
      <c r="J125" s="106">
        <v>0</v>
      </c>
      <c r="K125" s="106">
        <f t="shared" si="34"/>
        <v>900</v>
      </c>
      <c r="L125" s="30"/>
      <c r="M125" s="30">
        <v>700</v>
      </c>
      <c r="N125" s="130">
        <v>900</v>
      </c>
      <c r="O125" s="131">
        <v>0</v>
      </c>
      <c r="P125" s="132">
        <f t="shared" si="32"/>
        <v>900</v>
      </c>
    </row>
    <row r="126" spans="1:16" ht="18" customHeight="1">
      <c r="A126" s="108">
        <f t="shared" si="33"/>
        <v>103</v>
      </c>
      <c r="B126" s="109" t="s">
        <v>666</v>
      </c>
      <c r="C126" s="153" t="s">
        <v>667</v>
      </c>
      <c r="D126" s="104">
        <v>550</v>
      </c>
      <c r="E126" s="105">
        <v>0</v>
      </c>
      <c r="F126" s="105">
        <f t="shared" si="30"/>
        <v>550</v>
      </c>
      <c r="G126" s="151" t="s">
        <v>676</v>
      </c>
      <c r="H126" s="146" t="s">
        <v>677</v>
      </c>
      <c r="I126" s="146">
        <v>900</v>
      </c>
      <c r="J126" s="106">
        <v>0</v>
      </c>
      <c r="K126" s="106">
        <f t="shared" si="34"/>
        <v>900</v>
      </c>
      <c r="L126" s="30"/>
      <c r="M126" s="30">
        <v>700</v>
      </c>
      <c r="N126" s="130">
        <v>900</v>
      </c>
      <c r="O126" s="131">
        <v>0</v>
      </c>
      <c r="P126" s="132">
        <f t="shared" si="32"/>
        <v>900</v>
      </c>
    </row>
    <row r="127" spans="1:16" ht="30">
      <c r="A127" s="108">
        <f t="shared" si="33"/>
        <v>104</v>
      </c>
      <c r="B127" s="109" t="s">
        <v>670</v>
      </c>
      <c r="C127" s="153" t="s">
        <v>671</v>
      </c>
      <c r="D127" s="104">
        <v>700</v>
      </c>
      <c r="E127" s="105">
        <v>0</v>
      </c>
      <c r="F127" s="105">
        <f t="shared" si="30"/>
        <v>700</v>
      </c>
      <c r="G127" s="151" t="s">
        <v>680</v>
      </c>
      <c r="H127" s="152" t="s">
        <v>681</v>
      </c>
      <c r="I127" s="146">
        <v>800</v>
      </c>
      <c r="J127" s="106">
        <v>0</v>
      </c>
      <c r="K127" s="106">
        <f t="shared" si="34"/>
        <v>800</v>
      </c>
      <c r="L127" s="30"/>
      <c r="M127" s="30"/>
      <c r="N127" s="130">
        <v>800</v>
      </c>
      <c r="O127" s="131">
        <v>0</v>
      </c>
      <c r="P127" s="132">
        <f t="shared" si="32"/>
        <v>800</v>
      </c>
    </row>
    <row r="128" spans="1:16">
      <c r="A128" s="108">
        <f t="shared" si="33"/>
        <v>105</v>
      </c>
      <c r="B128" s="109" t="s">
        <v>674</v>
      </c>
      <c r="C128" s="153" t="s">
        <v>675</v>
      </c>
      <c r="D128" s="104">
        <v>700</v>
      </c>
      <c r="E128" s="105">
        <v>0</v>
      </c>
      <c r="F128" s="105">
        <f t="shared" si="30"/>
        <v>700</v>
      </c>
      <c r="G128" s="151" t="s">
        <v>683</v>
      </c>
      <c r="H128" s="152" t="s">
        <v>684</v>
      </c>
      <c r="I128" s="146">
        <v>3000</v>
      </c>
      <c r="J128" s="106">
        <v>0</v>
      </c>
      <c r="K128" s="106">
        <f t="shared" si="34"/>
        <v>3000</v>
      </c>
      <c r="L128" s="30"/>
      <c r="M128" s="30"/>
      <c r="N128" s="130">
        <v>3000</v>
      </c>
      <c r="O128" s="131">
        <v>0</v>
      </c>
      <c r="P128" s="132">
        <f t="shared" si="32"/>
        <v>3000</v>
      </c>
    </row>
    <row r="129" spans="1:16">
      <c r="A129" s="108">
        <f t="shared" si="33"/>
        <v>106</v>
      </c>
      <c r="B129" s="109" t="s">
        <v>678</v>
      </c>
      <c r="C129" s="153" t="s">
        <v>679</v>
      </c>
      <c r="D129" s="104">
        <v>700</v>
      </c>
      <c r="E129" s="105">
        <v>0</v>
      </c>
      <c r="F129" s="105">
        <f t="shared" si="30"/>
        <v>700</v>
      </c>
      <c r="G129" s="151" t="s">
        <v>687</v>
      </c>
      <c r="H129" s="148" t="s">
        <v>689</v>
      </c>
      <c r="I129" s="146">
        <v>550</v>
      </c>
      <c r="J129" s="106">
        <v>0</v>
      </c>
      <c r="K129" s="106">
        <f t="shared" si="34"/>
        <v>550</v>
      </c>
      <c r="L129" s="30">
        <v>400</v>
      </c>
      <c r="M129" s="30"/>
      <c r="N129" s="130">
        <v>550</v>
      </c>
      <c r="O129" s="131">
        <v>0</v>
      </c>
      <c r="P129" s="132">
        <f t="shared" si="32"/>
        <v>550</v>
      </c>
    </row>
    <row r="130" spans="1:16">
      <c r="A130" s="108">
        <f t="shared" si="33"/>
        <v>107</v>
      </c>
      <c r="B130" s="109" t="s">
        <v>683</v>
      </c>
      <c r="C130" s="153" t="s">
        <v>684</v>
      </c>
      <c r="D130" s="104">
        <v>1500</v>
      </c>
      <c r="E130" s="105">
        <v>0</v>
      </c>
      <c r="F130" s="105">
        <f t="shared" si="30"/>
        <v>1500</v>
      </c>
      <c r="G130" s="151" t="s">
        <v>696</v>
      </c>
      <c r="H130" s="148" t="s">
        <v>3042</v>
      </c>
      <c r="I130" s="146">
        <v>850</v>
      </c>
      <c r="J130" s="106">
        <v>0</v>
      </c>
      <c r="K130" s="106">
        <v>850</v>
      </c>
      <c r="L130" s="30">
        <v>700</v>
      </c>
      <c r="M130" s="30">
        <v>900</v>
      </c>
      <c r="N130" s="130">
        <v>850</v>
      </c>
      <c r="O130" s="131">
        <v>0</v>
      </c>
      <c r="P130" s="132">
        <f t="shared" si="32"/>
        <v>850</v>
      </c>
    </row>
    <row r="131" spans="1:16">
      <c r="A131" s="108">
        <f t="shared" si="33"/>
        <v>108</v>
      </c>
      <c r="B131" s="109" t="s">
        <v>687</v>
      </c>
      <c r="C131" s="110" t="s">
        <v>688</v>
      </c>
      <c r="D131" s="104">
        <v>550</v>
      </c>
      <c r="E131" s="105">
        <v>0</v>
      </c>
      <c r="F131" s="105">
        <f t="shared" si="30"/>
        <v>550</v>
      </c>
      <c r="G131" s="151" t="s">
        <v>612</v>
      </c>
      <c r="H131" s="148" t="s">
        <v>695</v>
      </c>
      <c r="I131" s="146">
        <v>500</v>
      </c>
      <c r="J131" s="106">
        <v>0</v>
      </c>
      <c r="K131" s="106">
        <f>I131+J131</f>
        <v>500</v>
      </c>
      <c r="L131" s="30"/>
      <c r="M131" s="30">
        <v>500</v>
      </c>
      <c r="N131" s="130">
        <v>500</v>
      </c>
      <c r="O131" s="131">
        <v>0</v>
      </c>
      <c r="P131" s="132">
        <f t="shared" si="32"/>
        <v>500</v>
      </c>
    </row>
    <row r="132" spans="1:16">
      <c r="A132" s="108">
        <f t="shared" si="33"/>
        <v>109</v>
      </c>
      <c r="B132" s="109" t="s">
        <v>694</v>
      </c>
      <c r="C132" s="110" t="s">
        <v>695</v>
      </c>
      <c r="D132" s="104">
        <v>350</v>
      </c>
      <c r="E132" s="105">
        <v>0</v>
      </c>
      <c r="F132" s="105">
        <f t="shared" si="30"/>
        <v>350</v>
      </c>
      <c r="G132" s="151" t="s">
        <v>701</v>
      </c>
      <c r="H132" s="146" t="s">
        <v>702</v>
      </c>
      <c r="I132" s="146">
        <v>500</v>
      </c>
      <c r="J132" s="106">
        <v>0</v>
      </c>
      <c r="K132" s="106">
        <f>I132+J132</f>
        <v>500</v>
      </c>
      <c r="L132" s="30"/>
      <c r="M132" s="30"/>
      <c r="N132" s="130">
        <v>500</v>
      </c>
      <c r="O132" s="131">
        <v>0</v>
      </c>
      <c r="P132" s="132">
        <f t="shared" si="32"/>
        <v>500</v>
      </c>
    </row>
    <row r="133" spans="1:16">
      <c r="A133" s="108">
        <f t="shared" si="33"/>
        <v>110</v>
      </c>
      <c r="B133" s="109" t="s">
        <v>699</v>
      </c>
      <c r="C133" s="110" t="s">
        <v>700</v>
      </c>
      <c r="D133" s="104">
        <v>550</v>
      </c>
      <c r="E133" s="105">
        <v>0</v>
      </c>
      <c r="F133" s="105">
        <f t="shared" si="30"/>
        <v>550</v>
      </c>
      <c r="G133" s="151" t="s">
        <v>705</v>
      </c>
      <c r="H133" s="146" t="s">
        <v>706</v>
      </c>
      <c r="I133" s="146">
        <v>500</v>
      </c>
      <c r="J133" s="106">
        <v>0</v>
      </c>
      <c r="K133" s="106">
        <f>I133+J133</f>
        <v>500</v>
      </c>
      <c r="L133" s="30"/>
      <c r="M133" s="30"/>
      <c r="N133" s="130">
        <v>500</v>
      </c>
      <c r="O133" s="131">
        <v>0</v>
      </c>
      <c r="P133" s="132">
        <f t="shared" si="32"/>
        <v>500</v>
      </c>
    </row>
    <row r="134" spans="1:16">
      <c r="A134" s="108">
        <f t="shared" si="33"/>
        <v>111</v>
      </c>
      <c r="B134" s="109"/>
      <c r="C134" s="110"/>
      <c r="D134" s="104"/>
      <c r="E134" s="105"/>
      <c r="F134" s="105"/>
      <c r="G134" s="151" t="s">
        <v>707</v>
      </c>
      <c r="H134" s="148" t="s">
        <v>708</v>
      </c>
      <c r="I134" s="146">
        <v>1050</v>
      </c>
      <c r="J134" s="106">
        <v>0</v>
      </c>
      <c r="K134" s="106">
        <v>1050</v>
      </c>
      <c r="L134" s="30"/>
      <c r="M134" s="30"/>
      <c r="N134" s="130">
        <v>1050</v>
      </c>
      <c r="O134" s="131">
        <v>0</v>
      </c>
      <c r="P134" s="132">
        <f t="shared" si="32"/>
        <v>1050</v>
      </c>
    </row>
    <row r="135" spans="1:16">
      <c r="A135" s="108">
        <f t="shared" si="33"/>
        <v>112</v>
      </c>
      <c r="B135" s="109"/>
      <c r="C135" s="110"/>
      <c r="D135" s="104"/>
      <c r="E135" s="105"/>
      <c r="F135" s="105"/>
      <c r="G135" s="151" t="s">
        <v>709</v>
      </c>
      <c r="H135" s="148" t="s">
        <v>710</v>
      </c>
      <c r="I135" s="146">
        <v>700</v>
      </c>
      <c r="J135" s="106">
        <v>0</v>
      </c>
      <c r="K135" s="106">
        <v>700</v>
      </c>
      <c r="L135" s="30"/>
      <c r="M135" s="30"/>
      <c r="N135" s="130">
        <v>700</v>
      </c>
      <c r="O135" s="131">
        <v>0</v>
      </c>
      <c r="P135" s="132">
        <f t="shared" si="32"/>
        <v>700</v>
      </c>
    </row>
    <row r="136" spans="1:16" ht="30">
      <c r="A136" s="108">
        <f t="shared" si="33"/>
        <v>113</v>
      </c>
      <c r="B136" s="109"/>
      <c r="C136" s="110"/>
      <c r="D136" s="104"/>
      <c r="E136" s="105"/>
      <c r="F136" s="105"/>
      <c r="G136" s="151" t="s">
        <v>713</v>
      </c>
      <c r="H136" s="148" t="s">
        <v>714</v>
      </c>
      <c r="I136" s="146">
        <v>1050</v>
      </c>
      <c r="J136" s="106">
        <v>0</v>
      </c>
      <c r="K136" s="106">
        <f t="shared" ref="K136:K141" si="35">I136+J136</f>
        <v>1050</v>
      </c>
      <c r="L136" s="30"/>
      <c r="M136" s="30"/>
      <c r="N136" s="130">
        <v>1050</v>
      </c>
      <c r="O136" s="131">
        <v>0</v>
      </c>
      <c r="P136" s="132">
        <f t="shared" si="32"/>
        <v>1050</v>
      </c>
    </row>
    <row r="137" spans="1:16">
      <c r="A137" s="108">
        <f t="shared" si="33"/>
        <v>114</v>
      </c>
      <c r="B137" s="109"/>
      <c r="C137" s="110"/>
      <c r="D137" s="104"/>
      <c r="E137" s="105"/>
      <c r="F137" s="105"/>
      <c r="G137" s="151" t="s">
        <v>717</v>
      </c>
      <c r="H137" s="148" t="s">
        <v>718</v>
      </c>
      <c r="I137" s="146">
        <v>600</v>
      </c>
      <c r="J137" s="106">
        <v>0</v>
      </c>
      <c r="K137" s="106">
        <f t="shared" si="35"/>
        <v>600</v>
      </c>
      <c r="L137" s="30">
        <v>600</v>
      </c>
      <c r="M137" s="30">
        <v>600</v>
      </c>
      <c r="N137" s="130">
        <v>600</v>
      </c>
      <c r="O137" s="131">
        <v>0</v>
      </c>
      <c r="P137" s="132">
        <f t="shared" si="32"/>
        <v>600</v>
      </c>
    </row>
    <row r="138" spans="1:16">
      <c r="A138" s="108">
        <f t="shared" si="33"/>
        <v>115</v>
      </c>
      <c r="B138" s="109" t="s">
        <v>711</v>
      </c>
      <c r="C138" s="110" t="s">
        <v>712</v>
      </c>
      <c r="D138" s="104">
        <v>350</v>
      </c>
      <c r="E138" s="105">
        <v>0</v>
      </c>
      <c r="F138" s="105">
        <f>D138</f>
        <v>350</v>
      </c>
      <c r="G138" s="151" t="s">
        <v>715</v>
      </c>
      <c r="H138" s="148" t="s">
        <v>724</v>
      </c>
      <c r="I138" s="146">
        <v>800</v>
      </c>
      <c r="J138" s="106">
        <v>0</v>
      </c>
      <c r="K138" s="106">
        <f t="shared" si="35"/>
        <v>800</v>
      </c>
      <c r="L138" s="30"/>
      <c r="M138" s="30"/>
      <c r="N138" s="130">
        <v>800</v>
      </c>
      <c r="O138" s="131">
        <v>0</v>
      </c>
      <c r="P138" s="132">
        <f t="shared" si="32"/>
        <v>800</v>
      </c>
    </row>
    <row r="139" spans="1:16">
      <c r="A139" s="108">
        <f t="shared" si="33"/>
        <v>116</v>
      </c>
      <c r="B139" s="109" t="s">
        <v>715</v>
      </c>
      <c r="C139" s="110" t="s">
        <v>716</v>
      </c>
      <c r="D139" s="104">
        <v>700</v>
      </c>
      <c r="E139" s="105">
        <v>0</v>
      </c>
      <c r="F139" s="105">
        <f>D139</f>
        <v>700</v>
      </c>
      <c r="G139" s="112" t="s">
        <v>726</v>
      </c>
      <c r="H139" s="146" t="s">
        <v>727</v>
      </c>
      <c r="I139" s="146">
        <v>100</v>
      </c>
      <c r="J139" s="106">
        <v>0</v>
      </c>
      <c r="K139" s="106">
        <f t="shared" si="35"/>
        <v>100</v>
      </c>
      <c r="L139" s="30"/>
      <c r="M139" s="30"/>
      <c r="N139" s="130">
        <v>100</v>
      </c>
      <c r="O139" s="131">
        <v>0</v>
      </c>
      <c r="P139" s="132">
        <f t="shared" si="32"/>
        <v>100</v>
      </c>
    </row>
    <row r="140" spans="1:16">
      <c r="A140" s="108">
        <f t="shared" si="33"/>
        <v>117</v>
      </c>
      <c r="B140" s="109" t="s">
        <v>721</v>
      </c>
      <c r="C140" s="110" t="s">
        <v>722</v>
      </c>
      <c r="D140" s="104">
        <v>450</v>
      </c>
      <c r="E140" s="105">
        <v>0</v>
      </c>
      <c r="F140" s="105">
        <f>D140</f>
        <v>450</v>
      </c>
      <c r="G140" s="151" t="s">
        <v>728</v>
      </c>
      <c r="H140" s="148" t="s">
        <v>729</v>
      </c>
      <c r="I140" s="146">
        <v>600</v>
      </c>
      <c r="J140" s="106">
        <v>0</v>
      </c>
      <c r="K140" s="106">
        <f t="shared" si="35"/>
        <v>600</v>
      </c>
      <c r="L140" s="30">
        <v>600</v>
      </c>
      <c r="M140" s="30">
        <v>500</v>
      </c>
      <c r="N140" s="130">
        <v>600</v>
      </c>
      <c r="O140" s="131">
        <v>0</v>
      </c>
      <c r="P140" s="132">
        <f t="shared" si="32"/>
        <v>600</v>
      </c>
    </row>
    <row r="141" spans="1:16">
      <c r="A141" s="108">
        <f t="shared" si="33"/>
        <v>118</v>
      </c>
      <c r="B141" s="108" t="s">
        <v>725</v>
      </c>
      <c r="C141" s="110" t="s">
        <v>67</v>
      </c>
      <c r="D141" s="104">
        <v>550</v>
      </c>
      <c r="E141" s="105">
        <v>0</v>
      </c>
      <c r="F141" s="105">
        <f>D141</f>
        <v>550</v>
      </c>
      <c r="G141" s="147" t="s">
        <v>66</v>
      </c>
      <c r="H141" s="148" t="s">
        <v>67</v>
      </c>
      <c r="I141" s="146">
        <v>700</v>
      </c>
      <c r="J141" s="106">
        <v>0</v>
      </c>
      <c r="K141" s="106">
        <f t="shared" si="35"/>
        <v>700</v>
      </c>
      <c r="L141" s="30">
        <v>600</v>
      </c>
      <c r="M141" s="30">
        <v>700</v>
      </c>
      <c r="N141" s="130">
        <v>700</v>
      </c>
      <c r="O141" s="131">
        <v>0</v>
      </c>
      <c r="P141" s="132">
        <f t="shared" si="32"/>
        <v>700</v>
      </c>
    </row>
    <row r="142" spans="1:16">
      <c r="A142" s="108">
        <f t="shared" si="33"/>
        <v>119</v>
      </c>
      <c r="B142" s="108"/>
      <c r="C142" s="110"/>
      <c r="D142" s="104"/>
      <c r="E142" s="105"/>
      <c r="F142" s="105"/>
      <c r="G142" s="111" t="s">
        <v>733</v>
      </c>
      <c r="H142" s="148" t="s">
        <v>734</v>
      </c>
      <c r="I142" s="146"/>
      <c r="J142" s="106"/>
      <c r="K142" s="106"/>
      <c r="L142" s="30"/>
      <c r="M142" s="30"/>
      <c r="N142" s="130">
        <v>600</v>
      </c>
      <c r="O142" s="131">
        <v>0</v>
      </c>
      <c r="P142" s="132">
        <f t="shared" si="32"/>
        <v>600</v>
      </c>
    </row>
    <row r="143" spans="1:16">
      <c r="A143" s="108">
        <f t="shared" si="33"/>
        <v>120</v>
      </c>
      <c r="B143" s="108"/>
      <c r="C143" s="110"/>
      <c r="D143" s="104"/>
      <c r="E143" s="105"/>
      <c r="F143" s="105"/>
      <c r="G143" s="151" t="s">
        <v>736</v>
      </c>
      <c r="H143" s="148" t="s">
        <v>3043</v>
      </c>
      <c r="I143" s="146"/>
      <c r="J143" s="106"/>
      <c r="K143" s="106"/>
      <c r="L143" s="30"/>
      <c r="M143" s="30"/>
      <c r="N143" s="130">
        <v>650</v>
      </c>
      <c r="O143" s="131">
        <v>0</v>
      </c>
      <c r="P143" s="132">
        <f t="shared" si="32"/>
        <v>650</v>
      </c>
    </row>
    <row r="144" spans="1:16">
      <c r="A144" s="108">
        <f t="shared" si="33"/>
        <v>121</v>
      </c>
      <c r="B144" s="108"/>
      <c r="C144" s="110"/>
      <c r="D144" s="104"/>
      <c r="E144" s="105"/>
      <c r="F144" s="105"/>
      <c r="G144" s="111" t="s">
        <v>738</v>
      </c>
      <c r="H144" s="148" t="s">
        <v>739</v>
      </c>
      <c r="I144" s="146"/>
      <c r="J144" s="106"/>
      <c r="K144" s="106"/>
      <c r="L144" s="30"/>
      <c r="M144" s="30"/>
      <c r="N144" s="130">
        <v>800</v>
      </c>
      <c r="O144" s="131">
        <v>0</v>
      </c>
      <c r="P144" s="132">
        <f t="shared" si="32"/>
        <v>800</v>
      </c>
    </row>
    <row r="145" spans="1:16">
      <c r="A145" s="108">
        <f t="shared" si="33"/>
        <v>122</v>
      </c>
      <c r="B145" s="108"/>
      <c r="C145" s="110"/>
      <c r="D145" s="104"/>
      <c r="E145" s="105"/>
      <c r="F145" s="105"/>
      <c r="G145" s="111" t="s">
        <v>740</v>
      </c>
      <c r="H145" s="148" t="s">
        <v>3044</v>
      </c>
      <c r="I145" s="146"/>
      <c r="J145" s="106"/>
      <c r="K145" s="106"/>
      <c r="L145" s="30"/>
      <c r="M145" s="30"/>
      <c r="N145" s="130">
        <v>650</v>
      </c>
      <c r="O145" s="131">
        <v>0</v>
      </c>
      <c r="P145" s="132">
        <f t="shared" si="32"/>
        <v>650</v>
      </c>
    </row>
    <row r="146" spans="1:16">
      <c r="A146" s="108">
        <f t="shared" si="33"/>
        <v>123</v>
      </c>
      <c r="B146" s="108"/>
      <c r="C146" s="110"/>
      <c r="D146" s="104"/>
      <c r="E146" s="105"/>
      <c r="F146" s="105"/>
      <c r="G146" s="111" t="s">
        <v>742</v>
      </c>
      <c r="H146" s="148" t="s">
        <v>743</v>
      </c>
      <c r="I146" s="146"/>
      <c r="J146" s="106"/>
      <c r="K146" s="106"/>
      <c r="L146" s="30"/>
      <c r="M146" s="30"/>
      <c r="N146" s="130">
        <v>900</v>
      </c>
      <c r="O146" s="131">
        <v>0</v>
      </c>
      <c r="P146" s="132">
        <f t="shared" si="32"/>
        <v>900</v>
      </c>
    </row>
    <row r="147" spans="1:16">
      <c r="A147" s="108">
        <f t="shared" si="33"/>
        <v>124</v>
      </c>
      <c r="B147" s="108"/>
      <c r="C147" s="110"/>
      <c r="D147" s="104"/>
      <c r="E147" s="105"/>
      <c r="F147" s="105"/>
      <c r="G147" s="111" t="s">
        <v>3045</v>
      </c>
      <c r="H147" s="148" t="s">
        <v>746</v>
      </c>
      <c r="I147" s="146"/>
      <c r="J147" s="106"/>
      <c r="K147" s="106"/>
      <c r="L147" s="30"/>
      <c r="M147" s="30"/>
      <c r="N147" s="130">
        <v>1200</v>
      </c>
      <c r="O147" s="131">
        <v>0</v>
      </c>
      <c r="P147" s="132">
        <f t="shared" si="32"/>
        <v>1200</v>
      </c>
    </row>
    <row r="148" spans="1:16">
      <c r="A148" s="108">
        <f t="shared" si="33"/>
        <v>125</v>
      </c>
      <c r="B148" s="108"/>
      <c r="C148" s="110"/>
      <c r="D148" s="104"/>
      <c r="E148" s="105"/>
      <c r="F148" s="105"/>
      <c r="G148" s="151" t="s">
        <v>747</v>
      </c>
      <c r="H148" s="148" t="s">
        <v>748</v>
      </c>
      <c r="I148" s="146"/>
      <c r="J148" s="106"/>
      <c r="K148" s="106"/>
      <c r="L148" s="30"/>
      <c r="M148" s="30"/>
      <c r="N148" s="130">
        <v>300</v>
      </c>
      <c r="O148" s="131">
        <v>0</v>
      </c>
      <c r="P148" s="132">
        <f t="shared" si="32"/>
        <v>300</v>
      </c>
    </row>
    <row r="149" spans="1:16">
      <c r="A149" s="108">
        <f t="shared" si="33"/>
        <v>126</v>
      </c>
      <c r="B149" s="108"/>
      <c r="C149" s="110"/>
      <c r="D149" s="104"/>
      <c r="E149" s="105"/>
      <c r="F149" s="105"/>
      <c r="G149" s="151" t="s">
        <v>717</v>
      </c>
      <c r="H149" s="148" t="s">
        <v>750</v>
      </c>
      <c r="I149" s="146"/>
      <c r="J149" s="106"/>
      <c r="K149" s="106"/>
      <c r="L149" s="30"/>
      <c r="M149" s="30"/>
      <c r="N149" s="130">
        <v>500</v>
      </c>
      <c r="O149" s="131">
        <v>0</v>
      </c>
      <c r="P149" s="132">
        <f t="shared" si="32"/>
        <v>500</v>
      </c>
    </row>
    <row r="150" spans="1:16" ht="16.5" customHeight="1">
      <c r="A150" s="108">
        <f t="shared" si="33"/>
        <v>127</v>
      </c>
      <c r="B150" s="108"/>
      <c r="C150" s="110"/>
      <c r="D150" s="104"/>
      <c r="E150" s="105"/>
      <c r="F150" s="105"/>
      <c r="G150" s="151" t="s">
        <v>753</v>
      </c>
      <c r="H150" s="148" t="s">
        <v>754</v>
      </c>
      <c r="I150" s="146"/>
      <c r="J150" s="106"/>
      <c r="K150" s="106"/>
      <c r="L150" s="30"/>
      <c r="M150" s="30"/>
      <c r="N150" s="130">
        <v>300</v>
      </c>
      <c r="O150" s="131">
        <v>0</v>
      </c>
      <c r="P150" s="132">
        <f t="shared" si="32"/>
        <v>300</v>
      </c>
    </row>
    <row r="151" spans="1:16" ht="15.75">
      <c r="A151" s="102"/>
      <c r="B151" s="102"/>
      <c r="C151" s="103" t="s">
        <v>749</v>
      </c>
      <c r="D151" s="104"/>
      <c r="E151" s="105"/>
      <c r="F151" s="105"/>
      <c r="G151" s="146"/>
      <c r="H151" s="139" t="s">
        <v>749</v>
      </c>
      <c r="I151" s="146"/>
      <c r="J151" s="106"/>
      <c r="K151" s="106"/>
      <c r="L151" s="30"/>
      <c r="M151" s="30"/>
      <c r="N151" s="130"/>
      <c r="O151" s="157"/>
      <c r="P151" s="158"/>
    </row>
    <row r="152" spans="1:16">
      <c r="A152" s="108">
        <v>128</v>
      </c>
      <c r="B152" s="108" t="s">
        <v>751</v>
      </c>
      <c r="C152" s="110" t="s">
        <v>752</v>
      </c>
      <c r="D152" s="104">
        <v>400</v>
      </c>
      <c r="E152" s="105">
        <v>0</v>
      </c>
      <c r="F152" s="105">
        <f t="shared" ref="F152:F182" si="36">D152</f>
        <v>400</v>
      </c>
      <c r="G152" s="147" t="s">
        <v>751</v>
      </c>
      <c r="H152" s="148" t="s">
        <v>752</v>
      </c>
      <c r="I152" s="146">
        <v>400</v>
      </c>
      <c r="J152" s="106">
        <v>0</v>
      </c>
      <c r="K152" s="106">
        <f t="shared" ref="K152:K202" si="37">I152+J152</f>
        <v>400</v>
      </c>
      <c r="L152" s="30"/>
      <c r="M152" s="30"/>
      <c r="N152" s="130">
        <v>400</v>
      </c>
      <c r="O152" s="131">
        <v>0</v>
      </c>
      <c r="P152" s="132">
        <f t="shared" ref="P152:P202" si="38">O152+N152</f>
        <v>400</v>
      </c>
    </row>
    <row r="153" spans="1:16">
      <c r="A153" s="108">
        <f>A152+1</f>
        <v>129</v>
      </c>
      <c r="B153" s="108" t="s">
        <v>783</v>
      </c>
      <c r="C153" s="110" t="s">
        <v>784</v>
      </c>
      <c r="D153" s="104">
        <v>300</v>
      </c>
      <c r="E153" s="105">
        <v>0</v>
      </c>
      <c r="F153" s="105">
        <f t="shared" si="36"/>
        <v>300</v>
      </c>
      <c r="G153" s="147" t="s">
        <v>783</v>
      </c>
      <c r="H153" s="148" t="s">
        <v>784</v>
      </c>
      <c r="I153" s="146">
        <v>300</v>
      </c>
      <c r="J153" s="106">
        <v>0</v>
      </c>
      <c r="K153" s="106">
        <f t="shared" si="37"/>
        <v>300</v>
      </c>
      <c r="L153" s="30"/>
      <c r="M153" s="30"/>
      <c r="N153" s="130">
        <v>300</v>
      </c>
      <c r="O153" s="131">
        <v>0</v>
      </c>
      <c r="P153" s="132">
        <f t="shared" si="38"/>
        <v>300</v>
      </c>
    </row>
    <row r="154" spans="1:16">
      <c r="A154" s="108">
        <f t="shared" ref="A154:A202" si="39">A153+1</f>
        <v>130</v>
      </c>
      <c r="B154" s="108" t="s">
        <v>785</v>
      </c>
      <c r="C154" s="110" t="s">
        <v>786</v>
      </c>
      <c r="D154" s="104">
        <v>50</v>
      </c>
      <c r="E154" s="105">
        <v>0</v>
      </c>
      <c r="F154" s="105">
        <f t="shared" si="36"/>
        <v>50</v>
      </c>
      <c r="G154" s="147" t="s">
        <v>785</v>
      </c>
      <c r="H154" s="148" t="s">
        <v>786</v>
      </c>
      <c r="I154" s="146">
        <v>100</v>
      </c>
      <c r="J154" s="106">
        <v>0</v>
      </c>
      <c r="K154" s="106">
        <f t="shared" si="37"/>
        <v>100</v>
      </c>
      <c r="L154" s="30">
        <v>100</v>
      </c>
      <c r="M154" s="30"/>
      <c r="N154" s="130">
        <v>100</v>
      </c>
      <c r="O154" s="131">
        <v>0</v>
      </c>
      <c r="P154" s="132">
        <f t="shared" si="38"/>
        <v>100</v>
      </c>
    </row>
    <row r="155" spans="1:16">
      <c r="A155" s="108">
        <f t="shared" si="39"/>
        <v>131</v>
      </c>
      <c r="B155" s="108" t="s">
        <v>787</v>
      </c>
      <c r="C155" s="110" t="s">
        <v>788</v>
      </c>
      <c r="D155" s="104">
        <v>100</v>
      </c>
      <c r="E155" s="105">
        <v>0</v>
      </c>
      <c r="F155" s="105">
        <f t="shared" si="36"/>
        <v>100</v>
      </c>
      <c r="G155" s="147" t="s">
        <v>787</v>
      </c>
      <c r="H155" s="148" t="s">
        <v>788</v>
      </c>
      <c r="I155" s="146">
        <v>150</v>
      </c>
      <c r="J155" s="106">
        <v>0</v>
      </c>
      <c r="K155" s="106">
        <f t="shared" si="37"/>
        <v>150</v>
      </c>
      <c r="L155" s="30"/>
      <c r="M155" s="30"/>
      <c r="N155" s="130">
        <v>150</v>
      </c>
      <c r="O155" s="131">
        <v>0</v>
      </c>
      <c r="P155" s="132">
        <f t="shared" si="38"/>
        <v>150</v>
      </c>
    </row>
    <row r="156" spans="1:16" ht="15" customHeight="1">
      <c r="A156" s="108">
        <f t="shared" si="39"/>
        <v>132</v>
      </c>
      <c r="B156" s="108" t="s">
        <v>789</v>
      </c>
      <c r="C156" s="110" t="s">
        <v>790</v>
      </c>
      <c r="D156" s="104">
        <v>100</v>
      </c>
      <c r="E156" s="105">
        <v>0</v>
      </c>
      <c r="F156" s="105">
        <f t="shared" si="36"/>
        <v>100</v>
      </c>
      <c r="G156" s="147" t="s">
        <v>799</v>
      </c>
      <c r="H156" s="148" t="s">
        <v>790</v>
      </c>
      <c r="I156" s="146">
        <v>150</v>
      </c>
      <c r="J156" s="106">
        <v>0</v>
      </c>
      <c r="K156" s="106">
        <f t="shared" si="37"/>
        <v>150</v>
      </c>
      <c r="L156" s="30"/>
      <c r="M156" s="30"/>
      <c r="N156" s="130">
        <v>150</v>
      </c>
      <c r="O156" s="131">
        <v>0</v>
      </c>
      <c r="P156" s="132">
        <f t="shared" si="38"/>
        <v>150</v>
      </c>
    </row>
    <row r="157" spans="1:16" ht="16.5" customHeight="1">
      <c r="A157" s="108">
        <f t="shared" si="39"/>
        <v>133</v>
      </c>
      <c r="B157" s="108" t="s">
        <v>791</v>
      </c>
      <c r="C157" s="110" t="s">
        <v>792</v>
      </c>
      <c r="D157" s="104">
        <v>50</v>
      </c>
      <c r="E157" s="105">
        <v>0</v>
      </c>
      <c r="F157" s="105">
        <f t="shared" si="36"/>
        <v>50</v>
      </c>
      <c r="G157" s="147" t="s">
        <v>802</v>
      </c>
      <c r="H157" s="148" t="s">
        <v>803</v>
      </c>
      <c r="I157" s="146">
        <v>100</v>
      </c>
      <c r="J157" s="106">
        <v>0</v>
      </c>
      <c r="K157" s="106">
        <f t="shared" si="37"/>
        <v>100</v>
      </c>
      <c r="L157" s="30">
        <v>100</v>
      </c>
      <c r="M157" s="30">
        <v>60</v>
      </c>
      <c r="N157" s="130">
        <v>100</v>
      </c>
      <c r="O157" s="131">
        <v>0</v>
      </c>
      <c r="P157" s="132">
        <f t="shared" si="38"/>
        <v>100</v>
      </c>
    </row>
    <row r="158" spans="1:16">
      <c r="A158" s="108">
        <f t="shared" si="39"/>
        <v>134</v>
      </c>
      <c r="B158" s="108" t="s">
        <v>797</v>
      </c>
      <c r="C158" s="110" t="s">
        <v>798</v>
      </c>
      <c r="D158" s="104">
        <v>50</v>
      </c>
      <c r="E158" s="105">
        <v>0</v>
      </c>
      <c r="F158" s="105">
        <f t="shared" si="36"/>
        <v>50</v>
      </c>
      <c r="G158" s="147" t="s">
        <v>797</v>
      </c>
      <c r="H158" s="148" t="s">
        <v>798</v>
      </c>
      <c r="I158" s="146">
        <v>50</v>
      </c>
      <c r="J158" s="106">
        <v>0</v>
      </c>
      <c r="K158" s="106">
        <f t="shared" si="37"/>
        <v>50</v>
      </c>
      <c r="L158" s="30">
        <v>50</v>
      </c>
      <c r="M158" s="30">
        <v>50</v>
      </c>
      <c r="N158" s="130">
        <v>50</v>
      </c>
      <c r="O158" s="131">
        <v>0</v>
      </c>
      <c r="P158" s="132">
        <f t="shared" si="38"/>
        <v>50</v>
      </c>
    </row>
    <row r="159" spans="1:16" ht="15.75" customHeight="1">
      <c r="A159" s="108">
        <f t="shared" si="39"/>
        <v>135</v>
      </c>
      <c r="B159" s="108" t="s">
        <v>800</v>
      </c>
      <c r="C159" s="110" t="s">
        <v>801</v>
      </c>
      <c r="D159" s="104">
        <v>100</v>
      </c>
      <c r="E159" s="105">
        <v>0</v>
      </c>
      <c r="F159" s="105">
        <f t="shared" si="36"/>
        <v>100</v>
      </c>
      <c r="G159" s="147" t="s">
        <v>809</v>
      </c>
      <c r="H159" s="148" t="s">
        <v>801</v>
      </c>
      <c r="I159" s="146">
        <v>100</v>
      </c>
      <c r="J159" s="106">
        <v>0</v>
      </c>
      <c r="K159" s="106">
        <f t="shared" si="37"/>
        <v>100</v>
      </c>
      <c r="L159" s="30">
        <v>50</v>
      </c>
      <c r="M159" s="30">
        <v>70</v>
      </c>
      <c r="N159" s="130">
        <v>100</v>
      </c>
      <c r="O159" s="131">
        <v>0</v>
      </c>
      <c r="P159" s="132">
        <f t="shared" si="38"/>
        <v>100</v>
      </c>
    </row>
    <row r="160" spans="1:16" ht="16.5" customHeight="1">
      <c r="A160" s="108">
        <f t="shared" si="39"/>
        <v>136</v>
      </c>
      <c r="B160" s="108" t="s">
        <v>804</v>
      </c>
      <c r="C160" s="110" t="s">
        <v>805</v>
      </c>
      <c r="D160" s="104">
        <v>50</v>
      </c>
      <c r="E160" s="105">
        <v>0</v>
      </c>
      <c r="F160" s="105">
        <f t="shared" si="36"/>
        <v>50</v>
      </c>
      <c r="G160" s="147" t="s">
        <v>804</v>
      </c>
      <c r="H160" s="148" t="s">
        <v>805</v>
      </c>
      <c r="I160" s="146">
        <v>100</v>
      </c>
      <c r="J160" s="106">
        <v>0</v>
      </c>
      <c r="K160" s="106">
        <f t="shared" si="37"/>
        <v>100</v>
      </c>
      <c r="L160" s="30">
        <v>300</v>
      </c>
      <c r="M160" s="30"/>
      <c r="N160" s="130">
        <v>100</v>
      </c>
      <c r="O160" s="131">
        <v>0</v>
      </c>
      <c r="P160" s="132">
        <f t="shared" si="38"/>
        <v>100</v>
      </c>
    </row>
    <row r="161" spans="1:16">
      <c r="A161" s="108">
        <f t="shared" si="39"/>
        <v>137</v>
      </c>
      <c r="B161" s="108" t="s">
        <v>807</v>
      </c>
      <c r="C161" s="110" t="s">
        <v>808</v>
      </c>
      <c r="D161" s="104">
        <v>150</v>
      </c>
      <c r="E161" s="105">
        <v>0</v>
      </c>
      <c r="F161" s="105">
        <f t="shared" si="36"/>
        <v>150</v>
      </c>
      <c r="G161" s="147" t="s">
        <v>807</v>
      </c>
      <c r="H161" s="148" t="s">
        <v>808</v>
      </c>
      <c r="I161" s="146">
        <v>150</v>
      </c>
      <c r="J161" s="106">
        <v>0</v>
      </c>
      <c r="K161" s="106">
        <f t="shared" si="37"/>
        <v>150</v>
      </c>
      <c r="L161" s="30"/>
      <c r="M161" s="30">
        <v>150</v>
      </c>
      <c r="N161" s="130">
        <v>150</v>
      </c>
      <c r="O161" s="131">
        <v>0</v>
      </c>
      <c r="P161" s="132">
        <f t="shared" si="38"/>
        <v>150</v>
      </c>
    </row>
    <row r="162" spans="1:16" ht="15.75" customHeight="1">
      <c r="A162" s="108">
        <f t="shared" si="39"/>
        <v>138</v>
      </c>
      <c r="B162" s="108" t="s">
        <v>810</v>
      </c>
      <c r="C162" s="110" t="s">
        <v>811</v>
      </c>
      <c r="D162" s="104">
        <v>50</v>
      </c>
      <c r="E162" s="105">
        <v>0</v>
      </c>
      <c r="F162" s="105">
        <f t="shared" si="36"/>
        <v>50</v>
      </c>
      <c r="G162" s="147" t="s">
        <v>810</v>
      </c>
      <c r="H162" s="148" t="s">
        <v>811</v>
      </c>
      <c r="I162" s="146">
        <v>100</v>
      </c>
      <c r="J162" s="106">
        <v>0</v>
      </c>
      <c r="K162" s="106">
        <f t="shared" si="37"/>
        <v>100</v>
      </c>
      <c r="L162" s="30">
        <v>50</v>
      </c>
      <c r="M162" s="30">
        <v>50</v>
      </c>
      <c r="N162" s="130">
        <v>100</v>
      </c>
      <c r="O162" s="131">
        <v>0</v>
      </c>
      <c r="P162" s="132">
        <f t="shared" si="38"/>
        <v>100</v>
      </c>
    </row>
    <row r="163" spans="1:16">
      <c r="A163" s="108">
        <f t="shared" si="39"/>
        <v>139</v>
      </c>
      <c r="B163" s="108" t="s">
        <v>813</v>
      </c>
      <c r="C163" s="110" t="s">
        <v>814</v>
      </c>
      <c r="D163" s="104">
        <v>100</v>
      </c>
      <c r="E163" s="105">
        <v>0</v>
      </c>
      <c r="F163" s="105">
        <f t="shared" si="36"/>
        <v>100</v>
      </c>
      <c r="G163" s="147" t="s">
        <v>813</v>
      </c>
      <c r="H163" s="148" t="s">
        <v>814</v>
      </c>
      <c r="I163" s="146">
        <v>100</v>
      </c>
      <c r="J163" s="106">
        <v>0</v>
      </c>
      <c r="K163" s="106">
        <f t="shared" si="37"/>
        <v>100</v>
      </c>
      <c r="L163" s="30">
        <v>50</v>
      </c>
      <c r="M163" s="30"/>
      <c r="N163" s="130">
        <v>100</v>
      </c>
      <c r="O163" s="131">
        <v>0</v>
      </c>
      <c r="P163" s="132">
        <f t="shared" si="38"/>
        <v>100</v>
      </c>
    </row>
    <row r="164" spans="1:16">
      <c r="A164" s="108">
        <f t="shared" si="39"/>
        <v>140</v>
      </c>
      <c r="B164" s="108" t="s">
        <v>815</v>
      </c>
      <c r="C164" s="110" t="s">
        <v>816</v>
      </c>
      <c r="D164" s="104">
        <v>350</v>
      </c>
      <c r="E164" s="105">
        <v>0</v>
      </c>
      <c r="F164" s="105">
        <f t="shared" si="36"/>
        <v>350</v>
      </c>
      <c r="G164" s="147" t="s">
        <v>815</v>
      </c>
      <c r="H164" s="148" t="s">
        <v>816</v>
      </c>
      <c r="I164" s="146">
        <v>350</v>
      </c>
      <c r="J164" s="106">
        <v>0</v>
      </c>
      <c r="K164" s="106">
        <f t="shared" si="37"/>
        <v>350</v>
      </c>
      <c r="L164" s="30"/>
      <c r="M164" s="30"/>
      <c r="N164" s="130">
        <v>350</v>
      </c>
      <c r="O164" s="131">
        <v>0</v>
      </c>
      <c r="P164" s="132">
        <f t="shared" si="38"/>
        <v>350</v>
      </c>
    </row>
    <row r="165" spans="1:16">
      <c r="A165" s="108">
        <f t="shared" si="39"/>
        <v>141</v>
      </c>
      <c r="B165" s="108" t="s">
        <v>818</v>
      </c>
      <c r="C165" s="110" t="s">
        <v>819</v>
      </c>
      <c r="D165" s="104">
        <v>100</v>
      </c>
      <c r="E165" s="105">
        <v>0</v>
      </c>
      <c r="F165" s="105">
        <f t="shared" si="36"/>
        <v>100</v>
      </c>
      <c r="G165" s="147" t="s">
        <v>825</v>
      </c>
      <c r="H165" s="148" t="s">
        <v>819</v>
      </c>
      <c r="I165" s="146">
        <v>150</v>
      </c>
      <c r="J165" s="106">
        <v>0</v>
      </c>
      <c r="K165" s="106">
        <f t="shared" si="37"/>
        <v>150</v>
      </c>
      <c r="L165" s="30"/>
      <c r="M165" s="30"/>
      <c r="N165" s="130">
        <v>150</v>
      </c>
      <c r="O165" s="131">
        <v>0</v>
      </c>
      <c r="P165" s="132">
        <f t="shared" si="38"/>
        <v>150</v>
      </c>
    </row>
    <row r="166" spans="1:16">
      <c r="A166" s="108">
        <f t="shared" si="39"/>
        <v>142</v>
      </c>
      <c r="B166" s="108" t="s">
        <v>821</v>
      </c>
      <c r="C166" s="110" t="s">
        <v>822</v>
      </c>
      <c r="D166" s="104">
        <v>100</v>
      </c>
      <c r="E166" s="105">
        <v>0</v>
      </c>
      <c r="F166" s="105">
        <f t="shared" si="36"/>
        <v>100</v>
      </c>
      <c r="G166" s="147" t="s">
        <v>821</v>
      </c>
      <c r="H166" s="148" t="s">
        <v>822</v>
      </c>
      <c r="I166" s="146">
        <v>200</v>
      </c>
      <c r="J166" s="106">
        <v>0</v>
      </c>
      <c r="K166" s="106">
        <f t="shared" si="37"/>
        <v>200</v>
      </c>
      <c r="L166" s="30"/>
      <c r="M166" s="30"/>
      <c r="N166" s="130">
        <v>200</v>
      </c>
      <c r="O166" s="131">
        <v>0</v>
      </c>
      <c r="P166" s="132">
        <f t="shared" si="38"/>
        <v>200</v>
      </c>
    </row>
    <row r="167" spans="1:16">
      <c r="A167" s="108">
        <f t="shared" si="39"/>
        <v>143</v>
      </c>
      <c r="B167" s="108" t="s">
        <v>823</v>
      </c>
      <c r="C167" s="110" t="s">
        <v>824</v>
      </c>
      <c r="D167" s="104">
        <v>50</v>
      </c>
      <c r="E167" s="105">
        <v>0</v>
      </c>
      <c r="F167" s="105">
        <f t="shared" si="36"/>
        <v>50</v>
      </c>
      <c r="G167" s="147" t="s">
        <v>830</v>
      </c>
      <c r="H167" s="148" t="s">
        <v>824</v>
      </c>
      <c r="I167" s="146">
        <v>100</v>
      </c>
      <c r="J167" s="106">
        <v>0</v>
      </c>
      <c r="K167" s="106">
        <f t="shared" si="37"/>
        <v>100</v>
      </c>
      <c r="L167" s="30"/>
      <c r="M167" s="30">
        <v>40</v>
      </c>
      <c r="N167" s="130">
        <v>100</v>
      </c>
      <c r="O167" s="131">
        <v>0</v>
      </c>
      <c r="P167" s="132">
        <f t="shared" si="38"/>
        <v>100</v>
      </c>
    </row>
    <row r="168" spans="1:16">
      <c r="A168" s="108">
        <f t="shared" si="39"/>
        <v>144</v>
      </c>
      <c r="B168" s="108" t="s">
        <v>826</v>
      </c>
      <c r="C168" s="110" t="s">
        <v>827</v>
      </c>
      <c r="D168" s="104">
        <v>300</v>
      </c>
      <c r="E168" s="105">
        <v>0</v>
      </c>
      <c r="F168" s="105">
        <f t="shared" si="36"/>
        <v>300</v>
      </c>
      <c r="G168" s="147" t="s">
        <v>833</v>
      </c>
      <c r="H168" s="148" t="s">
        <v>827</v>
      </c>
      <c r="I168" s="146">
        <v>400</v>
      </c>
      <c r="J168" s="106">
        <v>0</v>
      </c>
      <c r="K168" s="106">
        <f t="shared" si="37"/>
        <v>400</v>
      </c>
      <c r="L168" s="30"/>
      <c r="M168" s="30"/>
      <c r="N168" s="130">
        <v>400</v>
      </c>
      <c r="O168" s="131">
        <v>0</v>
      </c>
      <c r="P168" s="132">
        <f t="shared" si="38"/>
        <v>400</v>
      </c>
    </row>
    <row r="169" spans="1:16">
      <c r="A169" s="108">
        <f t="shared" si="39"/>
        <v>145</v>
      </c>
      <c r="B169" s="108" t="s">
        <v>828</v>
      </c>
      <c r="C169" s="110" t="s">
        <v>829</v>
      </c>
      <c r="D169" s="104">
        <v>100</v>
      </c>
      <c r="E169" s="105">
        <v>0</v>
      </c>
      <c r="F169" s="105">
        <f t="shared" si="36"/>
        <v>100</v>
      </c>
      <c r="G169" s="147" t="s">
        <v>836</v>
      </c>
      <c r="H169" s="148" t="s">
        <v>829</v>
      </c>
      <c r="I169" s="146">
        <v>150</v>
      </c>
      <c r="J169" s="106">
        <v>0</v>
      </c>
      <c r="K169" s="106">
        <f t="shared" si="37"/>
        <v>150</v>
      </c>
      <c r="L169" s="30">
        <v>50</v>
      </c>
      <c r="M169" s="30"/>
      <c r="N169" s="130">
        <v>150</v>
      </c>
      <c r="O169" s="131">
        <v>0</v>
      </c>
      <c r="P169" s="132">
        <f t="shared" si="38"/>
        <v>150</v>
      </c>
    </row>
    <row r="170" spans="1:16">
      <c r="A170" s="108">
        <f t="shared" si="39"/>
        <v>146</v>
      </c>
      <c r="B170" s="108" t="s">
        <v>831</v>
      </c>
      <c r="C170" s="110" t="s">
        <v>832</v>
      </c>
      <c r="D170" s="104">
        <v>50</v>
      </c>
      <c r="E170" s="105">
        <v>0</v>
      </c>
      <c r="F170" s="105">
        <f t="shared" si="36"/>
        <v>50</v>
      </c>
      <c r="G170" s="147" t="s">
        <v>839</v>
      </c>
      <c r="H170" s="148" t="s">
        <v>840</v>
      </c>
      <c r="I170" s="146">
        <v>100</v>
      </c>
      <c r="J170" s="106">
        <v>0</v>
      </c>
      <c r="K170" s="106">
        <f t="shared" si="37"/>
        <v>100</v>
      </c>
      <c r="L170" s="30"/>
      <c r="M170" s="30"/>
      <c r="N170" s="130">
        <v>100</v>
      </c>
      <c r="O170" s="131">
        <v>0</v>
      </c>
      <c r="P170" s="132">
        <f t="shared" si="38"/>
        <v>100</v>
      </c>
    </row>
    <row r="171" spans="1:16">
      <c r="A171" s="108">
        <f t="shared" si="39"/>
        <v>147</v>
      </c>
      <c r="B171" s="108" t="s">
        <v>834</v>
      </c>
      <c r="C171" s="110" t="s">
        <v>835</v>
      </c>
      <c r="D171" s="104">
        <v>100</v>
      </c>
      <c r="E171" s="105">
        <v>0</v>
      </c>
      <c r="F171" s="105">
        <f t="shared" si="36"/>
        <v>100</v>
      </c>
      <c r="G171" s="147" t="s">
        <v>844</v>
      </c>
      <c r="H171" s="148" t="s">
        <v>838</v>
      </c>
      <c r="I171" s="146">
        <v>150</v>
      </c>
      <c r="J171" s="106">
        <v>0</v>
      </c>
      <c r="K171" s="106">
        <f t="shared" si="37"/>
        <v>150</v>
      </c>
      <c r="L171" s="30"/>
      <c r="M171" s="30"/>
      <c r="N171" s="130">
        <v>150</v>
      </c>
      <c r="O171" s="131">
        <v>0</v>
      </c>
      <c r="P171" s="132">
        <f t="shared" si="38"/>
        <v>150</v>
      </c>
    </row>
    <row r="172" spans="1:16">
      <c r="A172" s="108">
        <f t="shared" si="39"/>
        <v>148</v>
      </c>
      <c r="B172" s="108" t="s">
        <v>837</v>
      </c>
      <c r="C172" s="110" t="s">
        <v>838</v>
      </c>
      <c r="D172" s="104">
        <v>150</v>
      </c>
      <c r="E172" s="105">
        <v>0</v>
      </c>
      <c r="F172" s="105">
        <f t="shared" si="36"/>
        <v>150</v>
      </c>
      <c r="G172" s="147" t="s">
        <v>847</v>
      </c>
      <c r="H172" s="148" t="s">
        <v>843</v>
      </c>
      <c r="I172" s="146">
        <v>150</v>
      </c>
      <c r="J172" s="106">
        <v>0</v>
      </c>
      <c r="K172" s="106">
        <f t="shared" si="37"/>
        <v>150</v>
      </c>
      <c r="L172" s="30">
        <v>150</v>
      </c>
      <c r="M172" s="30"/>
      <c r="N172" s="130">
        <v>150</v>
      </c>
      <c r="O172" s="131">
        <v>0</v>
      </c>
      <c r="P172" s="132">
        <f t="shared" si="38"/>
        <v>150</v>
      </c>
    </row>
    <row r="173" spans="1:16">
      <c r="A173" s="108">
        <f t="shared" si="39"/>
        <v>149</v>
      </c>
      <c r="B173" s="108" t="s">
        <v>842</v>
      </c>
      <c r="C173" s="110" t="s">
        <v>843</v>
      </c>
      <c r="D173" s="104">
        <v>150</v>
      </c>
      <c r="E173" s="105">
        <v>0</v>
      </c>
      <c r="F173" s="105">
        <f t="shared" si="36"/>
        <v>150</v>
      </c>
      <c r="G173" s="147" t="s">
        <v>851</v>
      </c>
      <c r="H173" s="148" t="s">
        <v>852</v>
      </c>
      <c r="I173" s="146">
        <v>200</v>
      </c>
      <c r="J173" s="106">
        <v>0</v>
      </c>
      <c r="K173" s="106">
        <f t="shared" si="37"/>
        <v>200</v>
      </c>
      <c r="L173" s="30"/>
      <c r="M173" s="30"/>
      <c r="N173" s="130">
        <v>200</v>
      </c>
      <c r="O173" s="131">
        <v>0</v>
      </c>
      <c r="P173" s="132">
        <f t="shared" si="38"/>
        <v>200</v>
      </c>
    </row>
    <row r="174" spans="1:16">
      <c r="A174" s="108">
        <f t="shared" si="39"/>
        <v>150</v>
      </c>
      <c r="B174" s="108" t="s">
        <v>845</v>
      </c>
      <c r="C174" s="110" t="s">
        <v>846</v>
      </c>
      <c r="D174" s="104">
        <v>50</v>
      </c>
      <c r="E174" s="105">
        <v>0</v>
      </c>
      <c r="F174" s="105">
        <f t="shared" si="36"/>
        <v>50</v>
      </c>
      <c r="G174" s="108" t="s">
        <v>856</v>
      </c>
      <c r="H174" s="110" t="s">
        <v>857</v>
      </c>
      <c r="I174" s="106">
        <v>100</v>
      </c>
      <c r="J174" s="106">
        <v>0</v>
      </c>
      <c r="K174" s="106">
        <f t="shared" si="37"/>
        <v>100</v>
      </c>
      <c r="L174" s="30">
        <v>200</v>
      </c>
      <c r="M174" s="30">
        <v>90</v>
      </c>
      <c r="N174" s="130">
        <v>100</v>
      </c>
      <c r="O174" s="131">
        <v>0</v>
      </c>
      <c r="P174" s="132">
        <f t="shared" si="38"/>
        <v>100</v>
      </c>
    </row>
    <row r="175" spans="1:16">
      <c r="A175" s="108">
        <f t="shared" si="39"/>
        <v>151</v>
      </c>
      <c r="B175" s="108" t="s">
        <v>849</v>
      </c>
      <c r="C175" s="110" t="s">
        <v>850</v>
      </c>
      <c r="D175" s="104">
        <v>100</v>
      </c>
      <c r="E175" s="105">
        <v>0</v>
      </c>
      <c r="F175" s="105">
        <f t="shared" si="36"/>
        <v>100</v>
      </c>
      <c r="G175" s="108" t="s">
        <v>861</v>
      </c>
      <c r="H175" s="110" t="s">
        <v>862</v>
      </c>
      <c r="I175" s="106">
        <v>100</v>
      </c>
      <c r="J175" s="106">
        <v>0</v>
      </c>
      <c r="K175" s="106">
        <f t="shared" si="37"/>
        <v>100</v>
      </c>
      <c r="L175" s="30">
        <v>300</v>
      </c>
      <c r="M175" s="30">
        <v>60</v>
      </c>
      <c r="N175" s="130">
        <v>100</v>
      </c>
      <c r="O175" s="131">
        <v>0</v>
      </c>
      <c r="P175" s="132">
        <f t="shared" si="38"/>
        <v>100</v>
      </c>
    </row>
    <row r="176" spans="1:16">
      <c r="A176" s="108">
        <f t="shared" si="39"/>
        <v>152</v>
      </c>
      <c r="B176" s="108" t="s">
        <v>854</v>
      </c>
      <c r="C176" s="110" t="s">
        <v>855</v>
      </c>
      <c r="D176" s="104">
        <v>70</v>
      </c>
      <c r="E176" s="105">
        <v>0</v>
      </c>
      <c r="F176" s="105">
        <f t="shared" si="36"/>
        <v>70</v>
      </c>
      <c r="G176" s="108" t="s">
        <v>845</v>
      </c>
      <c r="H176" s="110" t="s">
        <v>846</v>
      </c>
      <c r="I176" s="106">
        <v>100</v>
      </c>
      <c r="J176" s="106">
        <v>0</v>
      </c>
      <c r="K176" s="106">
        <f t="shared" si="37"/>
        <v>100</v>
      </c>
      <c r="L176" s="30">
        <v>300</v>
      </c>
      <c r="M176" s="30">
        <v>60</v>
      </c>
      <c r="N176" s="130">
        <v>100</v>
      </c>
      <c r="O176" s="131">
        <v>0</v>
      </c>
      <c r="P176" s="132">
        <f t="shared" si="38"/>
        <v>100</v>
      </c>
    </row>
    <row r="177" spans="1:16">
      <c r="A177" s="108">
        <f t="shared" si="39"/>
        <v>153</v>
      </c>
      <c r="B177" s="108" t="s">
        <v>859</v>
      </c>
      <c r="C177" s="110" t="s">
        <v>860</v>
      </c>
      <c r="D177" s="104">
        <v>150</v>
      </c>
      <c r="E177" s="105">
        <v>0</v>
      </c>
      <c r="F177" s="105">
        <f t="shared" si="36"/>
        <v>150</v>
      </c>
      <c r="G177" s="108" t="s">
        <v>869</v>
      </c>
      <c r="H177" s="110" t="s">
        <v>870</v>
      </c>
      <c r="I177" s="106">
        <v>200</v>
      </c>
      <c r="J177" s="106">
        <v>0</v>
      </c>
      <c r="K177" s="106">
        <f t="shared" si="37"/>
        <v>200</v>
      </c>
      <c r="L177" s="30"/>
      <c r="M177" s="30">
        <v>110</v>
      </c>
      <c r="N177" s="130">
        <v>200</v>
      </c>
      <c r="O177" s="131">
        <v>0</v>
      </c>
      <c r="P177" s="132">
        <f t="shared" si="38"/>
        <v>200</v>
      </c>
    </row>
    <row r="178" spans="1:16">
      <c r="A178" s="108">
        <f t="shared" si="39"/>
        <v>154</v>
      </c>
      <c r="B178" s="108" t="s">
        <v>864</v>
      </c>
      <c r="C178" s="110" t="s">
        <v>865</v>
      </c>
      <c r="D178" s="104">
        <v>100</v>
      </c>
      <c r="E178" s="105">
        <v>0</v>
      </c>
      <c r="F178" s="105">
        <f t="shared" si="36"/>
        <v>100</v>
      </c>
      <c r="G178" s="108" t="s">
        <v>872</v>
      </c>
      <c r="H178" s="110" t="s">
        <v>855</v>
      </c>
      <c r="I178" s="106">
        <v>100</v>
      </c>
      <c r="J178" s="106">
        <v>0</v>
      </c>
      <c r="K178" s="106">
        <f t="shared" si="37"/>
        <v>100</v>
      </c>
      <c r="L178" s="30"/>
      <c r="M178" s="30"/>
      <c r="N178" s="130">
        <v>100</v>
      </c>
      <c r="O178" s="131">
        <v>0</v>
      </c>
      <c r="P178" s="132">
        <f t="shared" si="38"/>
        <v>100</v>
      </c>
    </row>
    <row r="179" spans="1:16" ht="33.75" customHeight="1">
      <c r="A179" s="108">
        <f t="shared" si="39"/>
        <v>155</v>
      </c>
      <c r="B179" s="108" t="s">
        <v>867</v>
      </c>
      <c r="C179" s="110" t="s">
        <v>868</v>
      </c>
      <c r="D179" s="104">
        <v>100</v>
      </c>
      <c r="E179" s="105">
        <v>0</v>
      </c>
      <c r="F179" s="105">
        <f t="shared" si="36"/>
        <v>100</v>
      </c>
      <c r="G179" s="108" t="s">
        <v>875</v>
      </c>
      <c r="H179" s="110" t="s">
        <v>876</v>
      </c>
      <c r="I179" s="106">
        <v>250</v>
      </c>
      <c r="J179" s="106">
        <v>0</v>
      </c>
      <c r="K179" s="106">
        <f t="shared" si="37"/>
        <v>250</v>
      </c>
      <c r="L179" s="30"/>
      <c r="M179" s="30"/>
      <c r="N179" s="130">
        <v>250</v>
      </c>
      <c r="O179" s="131">
        <v>0</v>
      </c>
      <c r="P179" s="132">
        <f t="shared" si="38"/>
        <v>250</v>
      </c>
    </row>
    <row r="180" spans="1:16" ht="18" customHeight="1">
      <c r="A180" s="108">
        <f t="shared" si="39"/>
        <v>156</v>
      </c>
      <c r="B180" s="108"/>
      <c r="C180" s="110"/>
      <c r="D180" s="104"/>
      <c r="E180" s="105"/>
      <c r="F180" s="105"/>
      <c r="G180" s="108" t="s">
        <v>880</v>
      </c>
      <c r="H180" s="110" t="s">
        <v>865</v>
      </c>
      <c r="I180" s="106">
        <v>100</v>
      </c>
      <c r="J180" s="106">
        <v>0</v>
      </c>
      <c r="K180" s="106">
        <f t="shared" si="37"/>
        <v>100</v>
      </c>
      <c r="L180" s="30"/>
      <c r="M180" s="30"/>
      <c r="N180" s="130">
        <v>100</v>
      </c>
      <c r="O180" s="131">
        <v>0</v>
      </c>
      <c r="P180" s="132">
        <f t="shared" si="38"/>
        <v>100</v>
      </c>
    </row>
    <row r="181" spans="1:16" ht="19.5" customHeight="1">
      <c r="A181" s="108">
        <f t="shared" si="39"/>
        <v>157</v>
      </c>
      <c r="B181" s="108" t="s">
        <v>873</v>
      </c>
      <c r="C181" s="110" t="s">
        <v>874</v>
      </c>
      <c r="D181" s="104">
        <v>200</v>
      </c>
      <c r="E181" s="105">
        <v>0</v>
      </c>
      <c r="F181" s="105">
        <f t="shared" si="36"/>
        <v>200</v>
      </c>
      <c r="G181" s="108" t="s">
        <v>882</v>
      </c>
      <c r="H181" s="110" t="s">
        <v>883</v>
      </c>
      <c r="I181" s="106">
        <v>100</v>
      </c>
      <c r="J181" s="106">
        <v>0</v>
      </c>
      <c r="K181" s="106">
        <f t="shared" si="37"/>
        <v>100</v>
      </c>
      <c r="L181" s="30">
        <v>300</v>
      </c>
      <c r="M181" s="30">
        <v>90</v>
      </c>
      <c r="N181" s="130">
        <v>100</v>
      </c>
      <c r="O181" s="131">
        <v>0</v>
      </c>
      <c r="P181" s="132">
        <f t="shared" si="38"/>
        <v>100</v>
      </c>
    </row>
    <row r="182" spans="1:16">
      <c r="A182" s="108">
        <f t="shared" si="39"/>
        <v>158</v>
      </c>
      <c r="B182" s="108" t="s">
        <v>878</v>
      </c>
      <c r="C182" s="110" t="s">
        <v>879</v>
      </c>
      <c r="D182" s="104">
        <v>150</v>
      </c>
      <c r="E182" s="105">
        <v>0</v>
      </c>
      <c r="F182" s="105">
        <f t="shared" si="36"/>
        <v>150</v>
      </c>
      <c r="G182" s="108" t="s">
        <v>885</v>
      </c>
      <c r="H182" s="110" t="s">
        <v>886</v>
      </c>
      <c r="I182" s="106">
        <v>150</v>
      </c>
      <c r="J182" s="106">
        <v>0</v>
      </c>
      <c r="K182" s="106">
        <f t="shared" si="37"/>
        <v>150</v>
      </c>
      <c r="L182" s="30"/>
      <c r="M182" s="30">
        <v>90</v>
      </c>
      <c r="N182" s="130">
        <v>150</v>
      </c>
      <c r="O182" s="131">
        <v>0</v>
      </c>
      <c r="P182" s="132">
        <f t="shared" si="38"/>
        <v>150</v>
      </c>
    </row>
    <row r="183" spans="1:16">
      <c r="A183" s="108">
        <f t="shared" si="39"/>
        <v>159</v>
      </c>
      <c r="B183" s="108"/>
      <c r="C183" s="110"/>
      <c r="D183" s="104"/>
      <c r="E183" s="105"/>
      <c r="F183" s="105"/>
      <c r="G183" s="108" t="s">
        <v>902</v>
      </c>
      <c r="H183" s="110" t="s">
        <v>903</v>
      </c>
      <c r="I183" s="106">
        <v>300</v>
      </c>
      <c r="J183" s="106">
        <v>0</v>
      </c>
      <c r="K183" s="106">
        <f t="shared" si="37"/>
        <v>300</v>
      </c>
      <c r="L183" s="30"/>
      <c r="M183" s="30">
        <v>170</v>
      </c>
      <c r="N183" s="130">
        <v>300</v>
      </c>
      <c r="O183" s="131">
        <v>0</v>
      </c>
      <c r="P183" s="132">
        <f t="shared" si="38"/>
        <v>300</v>
      </c>
    </row>
    <row r="184" spans="1:16">
      <c r="A184" s="108">
        <f t="shared" si="39"/>
        <v>160</v>
      </c>
      <c r="B184" s="108"/>
      <c r="C184" s="110"/>
      <c r="D184" s="104"/>
      <c r="E184" s="105"/>
      <c r="F184" s="105"/>
      <c r="G184" s="108" t="s">
        <v>904</v>
      </c>
      <c r="H184" s="110" t="s">
        <v>879</v>
      </c>
      <c r="I184" s="106">
        <v>200</v>
      </c>
      <c r="J184" s="106">
        <v>0</v>
      </c>
      <c r="K184" s="106">
        <f t="shared" si="37"/>
        <v>200</v>
      </c>
      <c r="L184" s="30">
        <v>500</v>
      </c>
      <c r="M184" s="30"/>
      <c r="N184" s="130">
        <v>200</v>
      </c>
      <c r="O184" s="131">
        <v>0</v>
      </c>
      <c r="P184" s="132">
        <f t="shared" si="38"/>
        <v>200</v>
      </c>
    </row>
    <row r="185" spans="1:16">
      <c r="A185" s="108">
        <f t="shared" si="39"/>
        <v>161</v>
      </c>
      <c r="B185" s="108"/>
      <c r="C185" s="110"/>
      <c r="D185" s="104"/>
      <c r="E185" s="105"/>
      <c r="F185" s="105"/>
      <c r="G185" s="108" t="s">
        <v>905</v>
      </c>
      <c r="H185" s="148" t="s">
        <v>906</v>
      </c>
      <c r="I185" s="146">
        <v>150</v>
      </c>
      <c r="J185" s="106">
        <v>0</v>
      </c>
      <c r="K185" s="106">
        <f t="shared" si="37"/>
        <v>150</v>
      </c>
      <c r="L185" s="30">
        <v>300</v>
      </c>
      <c r="M185" s="30"/>
      <c r="N185" s="130">
        <v>150</v>
      </c>
      <c r="O185" s="131">
        <v>0</v>
      </c>
      <c r="P185" s="132">
        <f t="shared" si="38"/>
        <v>150</v>
      </c>
    </row>
    <row r="186" spans="1:16" ht="15.75" customHeight="1">
      <c r="A186" s="108">
        <f t="shared" si="39"/>
        <v>162</v>
      </c>
      <c r="B186" s="108"/>
      <c r="C186" s="110"/>
      <c r="D186" s="104"/>
      <c r="E186" s="105"/>
      <c r="F186" s="105"/>
      <c r="G186" s="108" t="s">
        <v>907</v>
      </c>
      <c r="H186" s="148" t="s">
        <v>908</v>
      </c>
      <c r="I186" s="146">
        <v>150</v>
      </c>
      <c r="J186" s="106">
        <v>0</v>
      </c>
      <c r="K186" s="106">
        <f t="shared" si="37"/>
        <v>150</v>
      </c>
      <c r="L186" s="30">
        <v>300</v>
      </c>
      <c r="M186" s="30"/>
      <c r="N186" s="130">
        <v>150</v>
      </c>
      <c r="O186" s="131">
        <v>0</v>
      </c>
      <c r="P186" s="132">
        <f t="shared" si="38"/>
        <v>150</v>
      </c>
    </row>
    <row r="187" spans="1:16" ht="30">
      <c r="A187" s="108">
        <f t="shared" si="39"/>
        <v>163</v>
      </c>
      <c r="B187" s="108"/>
      <c r="C187" s="110"/>
      <c r="D187" s="104"/>
      <c r="E187" s="105"/>
      <c r="F187" s="105"/>
      <c r="G187" s="108" t="s">
        <v>3046</v>
      </c>
      <c r="H187" s="148" t="s">
        <v>911</v>
      </c>
      <c r="I187" s="146">
        <v>100</v>
      </c>
      <c r="J187" s="106">
        <v>0</v>
      </c>
      <c r="K187" s="106">
        <f t="shared" si="37"/>
        <v>100</v>
      </c>
      <c r="L187" s="30">
        <v>300</v>
      </c>
      <c r="M187" s="30"/>
      <c r="N187" s="130">
        <v>100</v>
      </c>
      <c r="O187" s="131">
        <v>0</v>
      </c>
      <c r="P187" s="132">
        <f t="shared" si="38"/>
        <v>100</v>
      </c>
    </row>
    <row r="188" spans="1:16" ht="30">
      <c r="A188" s="108">
        <f t="shared" si="39"/>
        <v>164</v>
      </c>
      <c r="B188" s="108"/>
      <c r="C188" s="110"/>
      <c r="D188" s="104"/>
      <c r="E188" s="105"/>
      <c r="F188" s="105"/>
      <c r="G188" s="108" t="s">
        <v>3047</v>
      </c>
      <c r="H188" s="148" t="s">
        <v>914</v>
      </c>
      <c r="I188" s="146">
        <v>100</v>
      </c>
      <c r="J188" s="106">
        <v>0</v>
      </c>
      <c r="K188" s="106">
        <f t="shared" si="37"/>
        <v>100</v>
      </c>
      <c r="L188" s="30">
        <v>300</v>
      </c>
      <c r="M188" s="30"/>
      <c r="N188" s="130">
        <v>100</v>
      </c>
      <c r="O188" s="131">
        <v>0</v>
      </c>
      <c r="P188" s="132">
        <f t="shared" si="38"/>
        <v>100</v>
      </c>
    </row>
    <row r="189" spans="1:16" ht="15.75" customHeight="1">
      <c r="A189" s="108">
        <f t="shared" si="39"/>
        <v>165</v>
      </c>
      <c r="B189" s="108"/>
      <c r="C189" s="110"/>
      <c r="D189" s="104"/>
      <c r="E189" s="105"/>
      <c r="F189" s="105"/>
      <c r="G189" s="108" t="s">
        <v>3048</v>
      </c>
      <c r="H189" s="148" t="s">
        <v>917</v>
      </c>
      <c r="I189" s="146">
        <v>100</v>
      </c>
      <c r="J189" s="106">
        <v>0</v>
      </c>
      <c r="K189" s="106">
        <f t="shared" si="37"/>
        <v>100</v>
      </c>
      <c r="L189" s="30">
        <v>300</v>
      </c>
      <c r="M189" s="30"/>
      <c r="N189" s="130">
        <v>100</v>
      </c>
      <c r="O189" s="131">
        <v>0</v>
      </c>
      <c r="P189" s="132">
        <f t="shared" si="38"/>
        <v>100</v>
      </c>
    </row>
    <row r="190" spans="1:16">
      <c r="A190" s="108">
        <f t="shared" si="39"/>
        <v>166</v>
      </c>
      <c r="B190" s="108"/>
      <c r="C190" s="110"/>
      <c r="D190" s="104"/>
      <c r="E190" s="105"/>
      <c r="F190" s="105"/>
      <c r="G190" s="108" t="s">
        <v>919</v>
      </c>
      <c r="H190" s="148" t="s">
        <v>920</v>
      </c>
      <c r="I190" s="146">
        <v>150</v>
      </c>
      <c r="J190" s="106">
        <v>0</v>
      </c>
      <c r="K190" s="106">
        <f t="shared" si="37"/>
        <v>150</v>
      </c>
      <c r="L190" s="30">
        <v>500</v>
      </c>
      <c r="M190" s="30"/>
      <c r="N190" s="130">
        <v>150</v>
      </c>
      <c r="O190" s="131">
        <v>0</v>
      </c>
      <c r="P190" s="132">
        <f t="shared" si="38"/>
        <v>150</v>
      </c>
    </row>
    <row r="191" spans="1:16">
      <c r="A191" s="108">
        <f t="shared" si="39"/>
        <v>167</v>
      </c>
      <c r="B191" s="108"/>
      <c r="C191" s="110"/>
      <c r="D191" s="104"/>
      <c r="E191" s="105"/>
      <c r="F191" s="105"/>
      <c r="G191" s="108" t="s">
        <v>3049</v>
      </c>
      <c r="H191" s="148" t="s">
        <v>922</v>
      </c>
      <c r="I191" s="146">
        <v>200</v>
      </c>
      <c r="J191" s="106">
        <v>0</v>
      </c>
      <c r="K191" s="106">
        <f t="shared" si="37"/>
        <v>200</v>
      </c>
      <c r="L191" s="30"/>
      <c r="M191" s="30"/>
      <c r="N191" s="130">
        <v>200</v>
      </c>
      <c r="O191" s="131">
        <v>0</v>
      </c>
      <c r="P191" s="132">
        <f t="shared" si="38"/>
        <v>200</v>
      </c>
    </row>
    <row r="192" spans="1:16">
      <c r="A192" s="108">
        <f t="shared" si="39"/>
        <v>168</v>
      </c>
      <c r="B192" s="108"/>
      <c r="C192" s="110"/>
      <c r="D192" s="104"/>
      <c r="E192" s="105"/>
      <c r="F192" s="105"/>
      <c r="G192" s="108" t="s">
        <v>3050</v>
      </c>
      <c r="H192" s="148" t="s">
        <v>926</v>
      </c>
      <c r="I192" s="146">
        <v>100</v>
      </c>
      <c r="J192" s="106">
        <v>0</v>
      </c>
      <c r="K192" s="106">
        <f t="shared" si="37"/>
        <v>100</v>
      </c>
      <c r="L192" s="30">
        <v>300</v>
      </c>
      <c r="M192" s="30">
        <v>60</v>
      </c>
      <c r="N192" s="130">
        <v>100</v>
      </c>
      <c r="O192" s="131">
        <v>0</v>
      </c>
      <c r="P192" s="132">
        <f t="shared" si="38"/>
        <v>100</v>
      </c>
    </row>
    <row r="193" spans="1:16">
      <c r="A193" s="108">
        <f t="shared" si="39"/>
        <v>169</v>
      </c>
      <c r="B193" s="108"/>
      <c r="C193" s="110"/>
      <c r="D193" s="104"/>
      <c r="E193" s="105"/>
      <c r="F193" s="105"/>
      <c r="G193" s="108" t="s">
        <v>3051</v>
      </c>
      <c r="H193" s="148" t="s">
        <v>931</v>
      </c>
      <c r="I193" s="146">
        <v>100</v>
      </c>
      <c r="J193" s="106">
        <v>0</v>
      </c>
      <c r="K193" s="106">
        <f t="shared" si="37"/>
        <v>100</v>
      </c>
      <c r="L193" s="30">
        <v>200</v>
      </c>
      <c r="M193" s="30">
        <v>60</v>
      </c>
      <c r="N193" s="130">
        <v>100</v>
      </c>
      <c r="O193" s="131">
        <v>0</v>
      </c>
      <c r="P193" s="132">
        <f t="shared" si="38"/>
        <v>100</v>
      </c>
    </row>
    <row r="194" spans="1:16">
      <c r="A194" s="108">
        <f t="shared" si="39"/>
        <v>170</v>
      </c>
      <c r="B194" s="108"/>
      <c r="C194" s="110"/>
      <c r="D194" s="104"/>
      <c r="E194" s="105"/>
      <c r="F194" s="105"/>
      <c r="G194" s="108" t="s">
        <v>3052</v>
      </c>
      <c r="H194" s="148" t="s">
        <v>935</v>
      </c>
      <c r="I194" s="146">
        <v>100</v>
      </c>
      <c r="J194" s="106">
        <v>0</v>
      </c>
      <c r="K194" s="106">
        <f t="shared" si="37"/>
        <v>100</v>
      </c>
      <c r="L194" s="30">
        <v>300</v>
      </c>
      <c r="M194" s="30">
        <v>60</v>
      </c>
      <c r="N194" s="130">
        <v>100</v>
      </c>
      <c r="O194" s="131">
        <v>0</v>
      </c>
      <c r="P194" s="132">
        <f t="shared" si="38"/>
        <v>100</v>
      </c>
    </row>
    <row r="195" spans="1:16">
      <c r="A195" s="108">
        <f t="shared" si="39"/>
        <v>171</v>
      </c>
      <c r="B195" s="108" t="s">
        <v>928</v>
      </c>
      <c r="C195" s="110" t="s">
        <v>929</v>
      </c>
      <c r="D195" s="104">
        <v>50</v>
      </c>
      <c r="E195" s="105">
        <v>0</v>
      </c>
      <c r="F195" s="105">
        <f>D195</f>
        <v>50</v>
      </c>
      <c r="G195" s="108" t="s">
        <v>3053</v>
      </c>
      <c r="H195" s="148" t="s">
        <v>940</v>
      </c>
      <c r="I195" s="146">
        <v>100</v>
      </c>
      <c r="J195" s="106">
        <v>0</v>
      </c>
      <c r="K195" s="106">
        <f t="shared" si="37"/>
        <v>100</v>
      </c>
      <c r="L195" s="30">
        <v>200</v>
      </c>
      <c r="M195" s="30">
        <v>60</v>
      </c>
      <c r="N195" s="130">
        <v>100</v>
      </c>
      <c r="O195" s="131">
        <v>0</v>
      </c>
      <c r="P195" s="132">
        <f t="shared" si="38"/>
        <v>100</v>
      </c>
    </row>
    <row r="196" spans="1:16">
      <c r="A196" s="108">
        <f t="shared" si="39"/>
        <v>172</v>
      </c>
      <c r="B196" s="108"/>
      <c r="C196" s="103" t="s">
        <v>933</v>
      </c>
      <c r="D196" s="104"/>
      <c r="E196" s="105"/>
      <c r="F196" s="105"/>
      <c r="G196" s="147" t="s">
        <v>949</v>
      </c>
      <c r="H196" s="148" t="s">
        <v>929</v>
      </c>
      <c r="I196" s="146">
        <v>100</v>
      </c>
      <c r="J196" s="106">
        <v>0</v>
      </c>
      <c r="K196" s="106">
        <f t="shared" si="37"/>
        <v>100</v>
      </c>
      <c r="L196" s="30"/>
      <c r="M196" s="30"/>
      <c r="N196" s="130">
        <v>100</v>
      </c>
      <c r="O196" s="131">
        <v>0</v>
      </c>
      <c r="P196" s="132">
        <f t="shared" si="38"/>
        <v>100</v>
      </c>
    </row>
    <row r="197" spans="1:16">
      <c r="A197" s="108">
        <f t="shared" si="39"/>
        <v>173</v>
      </c>
      <c r="B197" s="108" t="s">
        <v>937</v>
      </c>
      <c r="C197" s="110" t="s">
        <v>938</v>
      </c>
      <c r="D197" s="104">
        <v>150</v>
      </c>
      <c r="E197" s="105">
        <v>0</v>
      </c>
      <c r="F197" s="105">
        <f>D197</f>
        <v>150</v>
      </c>
      <c r="G197" s="147" t="s">
        <v>951</v>
      </c>
      <c r="H197" s="148" t="s">
        <v>952</v>
      </c>
      <c r="I197" s="146">
        <v>200</v>
      </c>
      <c r="J197" s="106">
        <v>0</v>
      </c>
      <c r="K197" s="106">
        <f t="shared" si="37"/>
        <v>200</v>
      </c>
      <c r="L197" s="30"/>
      <c r="M197" s="30">
        <v>150</v>
      </c>
      <c r="N197" s="130">
        <v>200</v>
      </c>
      <c r="O197" s="131">
        <v>0</v>
      </c>
      <c r="P197" s="132">
        <f t="shared" si="38"/>
        <v>200</v>
      </c>
    </row>
    <row r="198" spans="1:16">
      <c r="A198" s="108">
        <f t="shared" si="39"/>
        <v>174</v>
      </c>
      <c r="B198" s="108" t="s">
        <v>947</v>
      </c>
      <c r="C198" s="110" t="s">
        <v>948</v>
      </c>
      <c r="D198" s="104">
        <v>100</v>
      </c>
      <c r="E198" s="105">
        <v>0</v>
      </c>
      <c r="F198" s="105">
        <f>D198</f>
        <v>100</v>
      </c>
      <c r="G198" s="147" t="s">
        <v>955</v>
      </c>
      <c r="H198" s="148" t="s">
        <v>956</v>
      </c>
      <c r="I198" s="146">
        <v>200</v>
      </c>
      <c r="J198" s="106">
        <v>0</v>
      </c>
      <c r="K198" s="106">
        <f t="shared" si="37"/>
        <v>200</v>
      </c>
      <c r="L198" s="30"/>
      <c r="M198" s="30">
        <v>200</v>
      </c>
      <c r="N198" s="130">
        <v>200</v>
      </c>
      <c r="O198" s="131">
        <v>0</v>
      </c>
      <c r="P198" s="132">
        <f t="shared" si="38"/>
        <v>200</v>
      </c>
    </row>
    <row r="199" spans="1:16">
      <c r="A199" s="108">
        <f t="shared" si="39"/>
        <v>175</v>
      </c>
      <c r="B199" s="108"/>
      <c r="C199" s="103" t="s">
        <v>950</v>
      </c>
      <c r="D199" s="104"/>
      <c r="E199" s="105"/>
      <c r="F199" s="105"/>
      <c r="G199" s="147" t="s">
        <v>958</v>
      </c>
      <c r="H199" s="148" t="s">
        <v>959</v>
      </c>
      <c r="I199" s="146">
        <v>150</v>
      </c>
      <c r="J199" s="106">
        <v>0</v>
      </c>
      <c r="K199" s="106">
        <f t="shared" si="37"/>
        <v>150</v>
      </c>
      <c r="L199" s="30"/>
      <c r="M199" s="30"/>
      <c r="N199" s="130">
        <v>150</v>
      </c>
      <c r="O199" s="131">
        <v>0</v>
      </c>
      <c r="P199" s="132">
        <f t="shared" si="38"/>
        <v>150</v>
      </c>
    </row>
    <row r="200" spans="1:16">
      <c r="A200" s="108">
        <f t="shared" si="39"/>
        <v>176</v>
      </c>
      <c r="B200" s="108" t="s">
        <v>953</v>
      </c>
      <c r="C200" s="110" t="s">
        <v>954</v>
      </c>
      <c r="D200" s="104">
        <v>50</v>
      </c>
      <c r="E200" s="105">
        <v>0</v>
      </c>
      <c r="F200" s="105">
        <f>D200</f>
        <v>50</v>
      </c>
      <c r="G200" s="147" t="s">
        <v>961</v>
      </c>
      <c r="H200" s="148" t="s">
        <v>962</v>
      </c>
      <c r="I200" s="146">
        <v>200</v>
      </c>
      <c r="J200" s="106">
        <v>0</v>
      </c>
      <c r="K200" s="106">
        <f t="shared" si="37"/>
        <v>200</v>
      </c>
      <c r="L200" s="30"/>
      <c r="M200" s="30"/>
      <c r="N200" s="130">
        <v>200</v>
      </c>
      <c r="O200" s="131">
        <v>0</v>
      </c>
      <c r="P200" s="132">
        <f t="shared" si="38"/>
        <v>200</v>
      </c>
    </row>
    <row r="201" spans="1:16">
      <c r="A201" s="108">
        <f t="shared" si="39"/>
        <v>177</v>
      </c>
      <c r="B201" s="102"/>
      <c r="C201" s="103" t="s">
        <v>957</v>
      </c>
      <c r="D201" s="104"/>
      <c r="E201" s="105"/>
      <c r="F201" s="105"/>
      <c r="G201" s="147" t="s">
        <v>964</v>
      </c>
      <c r="H201" s="148" t="s">
        <v>954</v>
      </c>
      <c r="I201" s="146">
        <v>100</v>
      </c>
      <c r="J201" s="106">
        <v>0</v>
      </c>
      <c r="K201" s="106">
        <f t="shared" si="37"/>
        <v>100</v>
      </c>
      <c r="L201" s="30"/>
      <c r="M201" s="30"/>
      <c r="N201" s="130">
        <v>100</v>
      </c>
      <c r="O201" s="131">
        <v>0</v>
      </c>
      <c r="P201" s="132">
        <f t="shared" si="38"/>
        <v>100</v>
      </c>
    </row>
    <row r="202" spans="1:16">
      <c r="A202" s="108">
        <f t="shared" si="39"/>
        <v>178</v>
      </c>
      <c r="B202" s="108"/>
      <c r="C202" s="103" t="s">
        <v>960</v>
      </c>
      <c r="D202" s="104"/>
      <c r="E202" s="105"/>
      <c r="F202" s="105"/>
      <c r="G202" s="147" t="s">
        <v>967</v>
      </c>
      <c r="H202" s="148" t="s">
        <v>968</v>
      </c>
      <c r="I202" s="146">
        <v>100</v>
      </c>
      <c r="J202" s="106">
        <v>0</v>
      </c>
      <c r="K202" s="106">
        <f t="shared" si="37"/>
        <v>100</v>
      </c>
      <c r="L202" s="30"/>
      <c r="M202" s="30"/>
      <c r="N202" s="130">
        <v>100</v>
      </c>
      <c r="O202" s="131">
        <v>0</v>
      </c>
      <c r="P202" s="132">
        <f t="shared" si="38"/>
        <v>100</v>
      </c>
    </row>
    <row r="203" spans="1:16" s="84" customFormat="1" ht="15.75">
      <c r="A203" s="108"/>
      <c r="B203" s="108" t="s">
        <v>55</v>
      </c>
      <c r="C203" s="110" t="s">
        <v>963</v>
      </c>
      <c r="D203" s="104">
        <v>150</v>
      </c>
      <c r="E203" s="105">
        <v>0</v>
      </c>
      <c r="F203" s="105">
        <f t="shared" ref="F203:F210" si="40">D203</f>
        <v>150</v>
      </c>
      <c r="G203" s="106"/>
      <c r="H203" s="107" t="s">
        <v>957</v>
      </c>
      <c r="I203" s="106"/>
      <c r="J203" s="106"/>
      <c r="K203" s="106"/>
      <c r="L203" s="30"/>
      <c r="M203" s="30"/>
      <c r="N203" s="130"/>
      <c r="O203" s="131"/>
      <c r="P203" s="132"/>
    </row>
    <row r="204" spans="1:16" ht="15.75">
      <c r="A204" s="159"/>
      <c r="B204" s="159" t="s">
        <v>965</v>
      </c>
      <c r="C204" s="160" t="s">
        <v>966</v>
      </c>
      <c r="D204" s="161">
        <v>150</v>
      </c>
      <c r="E204" s="162">
        <v>0</v>
      </c>
      <c r="F204" s="162">
        <f t="shared" si="40"/>
        <v>150</v>
      </c>
      <c r="G204" s="129"/>
      <c r="H204" s="163" t="s">
        <v>960</v>
      </c>
      <c r="I204" s="129"/>
      <c r="J204" s="129"/>
      <c r="K204" s="129"/>
      <c r="L204" s="129"/>
      <c r="M204" s="129"/>
      <c r="N204" s="130"/>
      <c r="O204" s="157"/>
      <c r="P204" s="158"/>
    </row>
    <row r="205" spans="1:16" ht="15.75">
      <c r="A205" s="108">
        <v>179</v>
      </c>
      <c r="B205" s="108" t="s">
        <v>1023</v>
      </c>
      <c r="C205" s="110" t="s">
        <v>1024</v>
      </c>
      <c r="D205" s="104">
        <v>150</v>
      </c>
      <c r="E205" s="105">
        <v>0</v>
      </c>
      <c r="F205" s="105">
        <f t="shared" si="40"/>
        <v>150</v>
      </c>
      <c r="G205" s="108" t="s">
        <v>3054</v>
      </c>
      <c r="H205" s="136" t="s">
        <v>3055</v>
      </c>
      <c r="I205" s="106">
        <v>180</v>
      </c>
      <c r="J205" s="106">
        <v>0</v>
      </c>
      <c r="K205" s="106">
        <f t="shared" ref="K205:K212" si="41">I205+J205</f>
        <v>180</v>
      </c>
      <c r="L205" s="30">
        <v>100</v>
      </c>
      <c r="M205" s="30">
        <v>100</v>
      </c>
      <c r="N205" s="130">
        <v>180</v>
      </c>
      <c r="O205" s="131">
        <v>0</v>
      </c>
      <c r="P205" s="132">
        <f t="shared" ref="P205:P212" si="42">O205+N205</f>
        <v>180</v>
      </c>
    </row>
    <row r="206" spans="1:16">
      <c r="A206" s="108">
        <f>A205+1</f>
        <v>180</v>
      </c>
      <c r="B206" s="108"/>
      <c r="C206" s="110"/>
      <c r="D206" s="104"/>
      <c r="E206" s="105"/>
      <c r="F206" s="105"/>
      <c r="G206" s="108" t="s">
        <v>55</v>
      </c>
      <c r="H206" s="110" t="s">
        <v>1027</v>
      </c>
      <c r="I206" s="106"/>
      <c r="J206" s="106"/>
      <c r="K206" s="106"/>
      <c r="L206" s="30"/>
      <c r="M206" s="30"/>
      <c r="N206" s="130">
        <v>100</v>
      </c>
      <c r="O206" s="131">
        <v>0</v>
      </c>
      <c r="P206" s="132">
        <f t="shared" si="42"/>
        <v>100</v>
      </c>
    </row>
    <row r="207" spans="1:16">
      <c r="A207" s="108">
        <f t="shared" ref="A207:A212" si="43">A206+1</f>
        <v>181</v>
      </c>
      <c r="B207" s="108" t="s">
        <v>1037</v>
      </c>
      <c r="C207" s="110" t="s">
        <v>1038</v>
      </c>
      <c r="D207" s="104">
        <v>50</v>
      </c>
      <c r="E207" s="105">
        <v>0</v>
      </c>
      <c r="F207" s="105">
        <f t="shared" si="40"/>
        <v>50</v>
      </c>
      <c r="G207" s="108" t="s">
        <v>1032</v>
      </c>
      <c r="H207" s="110" t="s">
        <v>966</v>
      </c>
      <c r="I207" s="106">
        <v>180</v>
      </c>
      <c r="J207" s="106">
        <v>0</v>
      </c>
      <c r="K207" s="106">
        <f t="shared" si="41"/>
        <v>180</v>
      </c>
      <c r="L207" s="30">
        <v>100</v>
      </c>
      <c r="M207" s="30">
        <v>350</v>
      </c>
      <c r="N207" s="130">
        <v>180</v>
      </c>
      <c r="O207" s="131">
        <v>0</v>
      </c>
      <c r="P207" s="132">
        <f t="shared" si="42"/>
        <v>180</v>
      </c>
    </row>
    <row r="208" spans="1:16">
      <c r="A208" s="108">
        <f t="shared" si="43"/>
        <v>182</v>
      </c>
      <c r="B208" s="108" t="s">
        <v>1025</v>
      </c>
      <c r="C208" s="110" t="s">
        <v>1026</v>
      </c>
      <c r="D208" s="104">
        <v>50</v>
      </c>
      <c r="E208" s="105">
        <v>0</v>
      </c>
      <c r="F208" s="105">
        <f t="shared" si="40"/>
        <v>50</v>
      </c>
      <c r="G208" s="108" t="s">
        <v>1035</v>
      </c>
      <c r="H208" s="110" t="s">
        <v>1024</v>
      </c>
      <c r="I208" s="106">
        <v>140</v>
      </c>
      <c r="J208" s="106">
        <v>0</v>
      </c>
      <c r="K208" s="106">
        <f t="shared" si="41"/>
        <v>140</v>
      </c>
      <c r="L208" s="30">
        <v>50</v>
      </c>
      <c r="M208" s="30">
        <v>250</v>
      </c>
      <c r="N208" s="130">
        <v>140</v>
      </c>
      <c r="O208" s="131">
        <v>0</v>
      </c>
      <c r="P208" s="132">
        <f t="shared" si="42"/>
        <v>140</v>
      </c>
    </row>
    <row r="209" spans="1:16">
      <c r="A209" s="108">
        <f t="shared" si="43"/>
        <v>183</v>
      </c>
      <c r="B209" s="108" t="s">
        <v>1030</v>
      </c>
      <c r="C209" s="110" t="s">
        <v>1031</v>
      </c>
      <c r="D209" s="104">
        <v>100</v>
      </c>
      <c r="E209" s="105">
        <v>0</v>
      </c>
      <c r="F209" s="105">
        <f t="shared" si="40"/>
        <v>100</v>
      </c>
      <c r="G209" s="108" t="s">
        <v>1037</v>
      </c>
      <c r="H209" s="110" t="s">
        <v>1038</v>
      </c>
      <c r="I209" s="106">
        <v>100</v>
      </c>
      <c r="J209" s="106">
        <v>0</v>
      </c>
      <c r="K209" s="106">
        <f t="shared" si="41"/>
        <v>100</v>
      </c>
      <c r="L209" s="30">
        <v>50</v>
      </c>
      <c r="M209" s="30">
        <v>50</v>
      </c>
      <c r="N209" s="130">
        <v>50</v>
      </c>
      <c r="O209" s="131">
        <v>0</v>
      </c>
      <c r="P209" s="132">
        <f t="shared" si="42"/>
        <v>50</v>
      </c>
    </row>
    <row r="210" spans="1:16">
      <c r="A210" s="108">
        <f t="shared" si="43"/>
        <v>184</v>
      </c>
      <c r="B210" s="108" t="s">
        <v>1033</v>
      </c>
      <c r="C210" s="110" t="s">
        <v>1034</v>
      </c>
      <c r="D210" s="104">
        <v>100</v>
      </c>
      <c r="E210" s="105">
        <v>0</v>
      </c>
      <c r="F210" s="105">
        <f t="shared" si="40"/>
        <v>100</v>
      </c>
      <c r="G210" s="108" t="s">
        <v>1025</v>
      </c>
      <c r="H210" s="110" t="s">
        <v>1026</v>
      </c>
      <c r="I210" s="106">
        <v>100</v>
      </c>
      <c r="J210" s="106">
        <v>0</v>
      </c>
      <c r="K210" s="106">
        <f t="shared" si="41"/>
        <v>100</v>
      </c>
      <c r="L210" s="30">
        <v>50</v>
      </c>
      <c r="M210" s="30">
        <v>50</v>
      </c>
      <c r="N210" s="130">
        <v>50</v>
      </c>
      <c r="O210" s="131">
        <v>0</v>
      </c>
      <c r="P210" s="132">
        <f t="shared" si="42"/>
        <v>50</v>
      </c>
    </row>
    <row r="211" spans="1:16" ht="14.25" customHeight="1">
      <c r="A211" s="108">
        <f t="shared" si="43"/>
        <v>185</v>
      </c>
      <c r="B211" s="108"/>
      <c r="C211" s="103" t="s">
        <v>1036</v>
      </c>
      <c r="D211" s="104"/>
      <c r="E211" s="105"/>
      <c r="F211" s="105"/>
      <c r="G211" s="108" t="s">
        <v>3056</v>
      </c>
      <c r="H211" s="110" t="s">
        <v>1031</v>
      </c>
      <c r="I211" s="106">
        <v>100</v>
      </c>
      <c r="J211" s="106">
        <v>0</v>
      </c>
      <c r="K211" s="106">
        <f t="shared" si="41"/>
        <v>100</v>
      </c>
      <c r="L211" s="30">
        <v>50</v>
      </c>
      <c r="M211" s="30">
        <v>50</v>
      </c>
      <c r="N211" s="130">
        <v>50</v>
      </c>
      <c r="O211" s="131">
        <v>0</v>
      </c>
      <c r="P211" s="132">
        <f t="shared" si="42"/>
        <v>50</v>
      </c>
    </row>
    <row r="212" spans="1:16" s="84" customFormat="1" ht="17.25" customHeight="1">
      <c r="A212" s="108">
        <f t="shared" si="43"/>
        <v>186</v>
      </c>
      <c r="B212" s="108" t="s">
        <v>1039</v>
      </c>
      <c r="C212" s="110" t="s">
        <v>1040</v>
      </c>
      <c r="D212" s="104">
        <v>200</v>
      </c>
      <c r="E212" s="105">
        <v>0</v>
      </c>
      <c r="F212" s="105">
        <f>D212</f>
        <v>200</v>
      </c>
      <c r="G212" s="108" t="s">
        <v>1033</v>
      </c>
      <c r="H212" s="110" t="s">
        <v>1044</v>
      </c>
      <c r="I212" s="106">
        <v>120</v>
      </c>
      <c r="J212" s="106">
        <v>0</v>
      </c>
      <c r="K212" s="106">
        <f t="shared" si="41"/>
        <v>120</v>
      </c>
      <c r="L212" s="30">
        <v>100</v>
      </c>
      <c r="M212" s="30">
        <v>120</v>
      </c>
      <c r="N212" s="130">
        <v>120</v>
      </c>
      <c r="O212" s="131">
        <v>0</v>
      </c>
      <c r="P212" s="132">
        <f t="shared" si="42"/>
        <v>120</v>
      </c>
    </row>
    <row r="213" spans="1:16" ht="15.75">
      <c r="A213" s="159"/>
      <c r="B213" s="159" t="s">
        <v>1137</v>
      </c>
      <c r="C213" s="160" t="s">
        <v>1138</v>
      </c>
      <c r="D213" s="161">
        <v>100</v>
      </c>
      <c r="E213" s="162">
        <v>0</v>
      </c>
      <c r="F213" s="162">
        <f>D213</f>
        <v>100</v>
      </c>
      <c r="G213" s="129"/>
      <c r="H213" s="163" t="s">
        <v>1036</v>
      </c>
      <c r="I213" s="129"/>
      <c r="J213" s="129"/>
      <c r="K213" s="129"/>
      <c r="L213" s="129"/>
      <c r="M213" s="129"/>
      <c r="N213" s="130"/>
      <c r="O213" s="157"/>
      <c r="P213" s="158"/>
    </row>
    <row r="214" spans="1:16" ht="15.75" customHeight="1">
      <c r="A214" s="108">
        <v>187</v>
      </c>
      <c r="B214" s="108"/>
      <c r="C214" s="103" t="s">
        <v>1043</v>
      </c>
      <c r="D214" s="104"/>
      <c r="E214" s="105"/>
      <c r="F214" s="105"/>
      <c r="G214" s="108" t="s">
        <v>1135</v>
      </c>
      <c r="H214" s="110" t="s">
        <v>1136</v>
      </c>
      <c r="I214" s="106">
        <v>250</v>
      </c>
      <c r="J214" s="106">
        <v>0</v>
      </c>
      <c r="K214" s="106">
        <f>I214+J214</f>
        <v>250</v>
      </c>
      <c r="L214" s="30">
        <v>150</v>
      </c>
      <c r="M214" s="30">
        <v>300</v>
      </c>
      <c r="N214" s="130">
        <v>250</v>
      </c>
      <c r="O214" s="131">
        <v>0</v>
      </c>
      <c r="P214" s="132">
        <f t="shared" ref="P214:P218" si="44">O214+N214</f>
        <v>250</v>
      </c>
    </row>
    <row r="215" spans="1:16" s="84" customFormat="1">
      <c r="A215" s="108">
        <f>A214+1</f>
        <v>188</v>
      </c>
      <c r="B215" s="109" t="s">
        <v>1133</v>
      </c>
      <c r="C215" s="110" t="s">
        <v>1134</v>
      </c>
      <c r="D215" s="104">
        <v>400</v>
      </c>
      <c r="E215" s="105">
        <v>0</v>
      </c>
      <c r="F215" s="105">
        <f>D215</f>
        <v>400</v>
      </c>
      <c r="G215" s="108" t="s">
        <v>1137</v>
      </c>
      <c r="H215" s="110" t="s">
        <v>1138</v>
      </c>
      <c r="I215" s="106">
        <v>110</v>
      </c>
      <c r="J215" s="106">
        <v>0</v>
      </c>
      <c r="K215" s="106">
        <f>I215+J215</f>
        <v>110</v>
      </c>
      <c r="L215" s="30">
        <v>110</v>
      </c>
      <c r="M215" s="30">
        <v>100</v>
      </c>
      <c r="N215" s="130">
        <v>110</v>
      </c>
      <c r="O215" s="131">
        <v>0</v>
      </c>
      <c r="P215" s="132">
        <f t="shared" si="44"/>
        <v>110</v>
      </c>
    </row>
    <row r="216" spans="1:16" s="84" customFormat="1">
      <c r="A216" s="108">
        <f t="shared" ref="A216:A218" si="45">A215+1</f>
        <v>189</v>
      </c>
      <c r="B216" s="109"/>
      <c r="C216" s="110"/>
      <c r="D216" s="104"/>
      <c r="E216" s="105"/>
      <c r="F216" s="105"/>
      <c r="G216" s="108" t="s">
        <v>1139</v>
      </c>
      <c r="H216" s="110" t="s">
        <v>1140</v>
      </c>
      <c r="I216" s="106"/>
      <c r="J216" s="106"/>
      <c r="K216" s="106"/>
      <c r="L216" s="30"/>
      <c r="M216" s="30"/>
      <c r="N216" s="130">
        <v>100</v>
      </c>
      <c r="O216" s="131">
        <v>0</v>
      </c>
      <c r="P216" s="132">
        <f t="shared" si="44"/>
        <v>100</v>
      </c>
    </row>
    <row r="217" spans="1:16" s="84" customFormat="1">
      <c r="A217" s="108">
        <f t="shared" si="45"/>
        <v>190</v>
      </c>
      <c r="B217" s="109"/>
      <c r="C217" s="110"/>
      <c r="D217" s="104"/>
      <c r="E217" s="105"/>
      <c r="F217" s="105"/>
      <c r="G217" s="108" t="s">
        <v>84</v>
      </c>
      <c r="H217" s="110" t="s">
        <v>1143</v>
      </c>
      <c r="I217" s="106"/>
      <c r="J217" s="106"/>
      <c r="K217" s="106"/>
      <c r="L217" s="30"/>
      <c r="M217" s="30"/>
      <c r="N217" s="130">
        <v>50</v>
      </c>
      <c r="O217" s="131">
        <v>0</v>
      </c>
      <c r="P217" s="132">
        <f t="shared" si="44"/>
        <v>50</v>
      </c>
    </row>
    <row r="218" spans="1:16" s="84" customFormat="1">
      <c r="A218" s="108">
        <f t="shared" si="45"/>
        <v>191</v>
      </c>
      <c r="B218" s="109"/>
      <c r="C218" s="110"/>
      <c r="D218" s="104"/>
      <c r="E218" s="105"/>
      <c r="F218" s="105"/>
      <c r="G218" s="108" t="s">
        <v>1144</v>
      </c>
      <c r="H218" s="110" t="s">
        <v>1145</v>
      </c>
      <c r="I218" s="106"/>
      <c r="J218" s="106"/>
      <c r="K218" s="106"/>
      <c r="L218" s="30"/>
      <c r="M218" s="30"/>
      <c r="N218" s="130">
        <v>700</v>
      </c>
      <c r="O218" s="131">
        <v>0</v>
      </c>
      <c r="P218" s="132">
        <f t="shared" si="44"/>
        <v>700</v>
      </c>
    </row>
    <row r="219" spans="1:16" ht="15.75">
      <c r="A219" s="159"/>
      <c r="B219" s="164" t="s">
        <v>1141</v>
      </c>
      <c r="C219" s="160" t="s">
        <v>1142</v>
      </c>
      <c r="D219" s="161">
        <v>100</v>
      </c>
      <c r="E219" s="162">
        <v>0</v>
      </c>
      <c r="F219" s="162">
        <f>D219</f>
        <v>100</v>
      </c>
      <c r="G219" s="129"/>
      <c r="H219" s="163" t="s">
        <v>1043</v>
      </c>
      <c r="I219" s="129"/>
      <c r="J219" s="129"/>
      <c r="K219" s="129"/>
      <c r="L219" s="129"/>
      <c r="M219" s="129"/>
      <c r="N219" s="130"/>
      <c r="O219" s="157"/>
      <c r="P219" s="158"/>
    </row>
    <row r="220" spans="1:16">
      <c r="A220" s="108">
        <v>192</v>
      </c>
      <c r="B220" s="109"/>
      <c r="C220" s="110"/>
      <c r="D220" s="104"/>
      <c r="E220" s="105"/>
      <c r="F220" s="105"/>
      <c r="G220" s="112" t="s">
        <v>3057</v>
      </c>
      <c r="H220" s="110" t="s">
        <v>63</v>
      </c>
      <c r="I220" s="106">
        <v>350</v>
      </c>
      <c r="J220" s="106">
        <v>0</v>
      </c>
      <c r="K220" s="106">
        <f>I220+J220</f>
        <v>350</v>
      </c>
      <c r="L220" s="30">
        <v>100</v>
      </c>
      <c r="M220" s="30">
        <v>150</v>
      </c>
      <c r="N220" s="130">
        <v>350</v>
      </c>
      <c r="O220" s="131">
        <v>0</v>
      </c>
      <c r="P220" s="132">
        <f t="shared" ref="P220:P227" si="46">O220+N220</f>
        <v>350</v>
      </c>
    </row>
    <row r="221" spans="1:16">
      <c r="A221" s="108">
        <f>A220+1</f>
        <v>193</v>
      </c>
      <c r="B221" s="109"/>
      <c r="C221" s="110"/>
      <c r="D221" s="104"/>
      <c r="E221" s="105"/>
      <c r="F221" s="105"/>
      <c r="G221" s="112" t="s">
        <v>3058</v>
      </c>
      <c r="H221" s="110" t="s">
        <v>3059</v>
      </c>
      <c r="I221" s="106"/>
      <c r="J221" s="106"/>
      <c r="K221" s="106"/>
      <c r="L221" s="30"/>
      <c r="M221" s="30"/>
      <c r="N221" s="130">
        <v>100</v>
      </c>
      <c r="O221" s="131">
        <v>0</v>
      </c>
      <c r="P221" s="132">
        <f t="shared" si="46"/>
        <v>100</v>
      </c>
    </row>
    <row r="222" spans="1:16">
      <c r="A222" s="108">
        <f t="shared" ref="A222:A227" si="47">A221+1</f>
        <v>194</v>
      </c>
      <c r="B222" s="109" t="s">
        <v>1146</v>
      </c>
      <c r="C222" s="110" t="s">
        <v>1147</v>
      </c>
      <c r="D222" s="104">
        <v>1100</v>
      </c>
      <c r="E222" s="105">
        <v>0</v>
      </c>
      <c r="F222" s="105">
        <f>D222</f>
        <v>1100</v>
      </c>
      <c r="G222" s="112" t="s">
        <v>1151</v>
      </c>
      <c r="H222" s="110" t="s">
        <v>1152</v>
      </c>
      <c r="I222" s="106">
        <v>170</v>
      </c>
      <c r="J222" s="106">
        <v>0</v>
      </c>
      <c r="K222" s="106">
        <f>I222+J222</f>
        <v>170</v>
      </c>
      <c r="L222" s="30">
        <v>100</v>
      </c>
      <c r="M222" s="30">
        <v>100</v>
      </c>
      <c r="N222" s="130">
        <v>170</v>
      </c>
      <c r="O222" s="131">
        <v>0</v>
      </c>
      <c r="P222" s="132">
        <f t="shared" si="46"/>
        <v>170</v>
      </c>
    </row>
    <row r="223" spans="1:16">
      <c r="A223" s="108">
        <f t="shared" si="47"/>
        <v>195</v>
      </c>
      <c r="B223" s="109"/>
      <c r="C223" s="110"/>
      <c r="D223" s="104"/>
      <c r="E223" s="105"/>
      <c r="F223" s="105"/>
      <c r="G223" s="112" t="s">
        <v>64</v>
      </c>
      <c r="H223" s="110" t="s">
        <v>65</v>
      </c>
      <c r="I223" s="106"/>
      <c r="J223" s="106"/>
      <c r="K223" s="106"/>
      <c r="L223" s="30"/>
      <c r="M223" s="30"/>
      <c r="N223" s="130">
        <v>100</v>
      </c>
      <c r="O223" s="131">
        <v>0</v>
      </c>
      <c r="P223" s="132">
        <f t="shared" si="46"/>
        <v>100</v>
      </c>
    </row>
    <row r="224" spans="1:16" s="84" customFormat="1">
      <c r="A224" s="108">
        <f t="shared" si="47"/>
        <v>196</v>
      </c>
      <c r="B224" s="109" t="s">
        <v>1149</v>
      </c>
      <c r="C224" s="110" t="s">
        <v>1150</v>
      </c>
      <c r="D224" s="104">
        <v>50</v>
      </c>
      <c r="E224" s="105">
        <v>0</v>
      </c>
      <c r="F224" s="105">
        <f t="shared" ref="F224:F238" si="48">D224</f>
        <v>50</v>
      </c>
      <c r="G224" s="108" t="s">
        <v>1153</v>
      </c>
      <c r="H224" s="110" t="s">
        <v>1142</v>
      </c>
      <c r="I224" s="106">
        <v>100</v>
      </c>
      <c r="J224" s="106">
        <v>0</v>
      </c>
      <c r="K224" s="106">
        <f>I224+J224</f>
        <v>100</v>
      </c>
      <c r="L224" s="30">
        <v>150</v>
      </c>
      <c r="M224" s="30">
        <v>500</v>
      </c>
      <c r="N224" s="130">
        <v>150</v>
      </c>
      <c r="O224" s="131">
        <v>0</v>
      </c>
      <c r="P224" s="132">
        <f t="shared" si="46"/>
        <v>150</v>
      </c>
    </row>
    <row r="225" spans="1:16" s="84" customFormat="1">
      <c r="A225" s="108">
        <f t="shared" si="47"/>
        <v>197</v>
      </c>
      <c r="B225" s="109"/>
      <c r="C225" s="110"/>
      <c r="D225" s="104"/>
      <c r="E225" s="105"/>
      <c r="F225" s="105"/>
      <c r="G225" s="108" t="s">
        <v>82</v>
      </c>
      <c r="H225" s="110" t="s">
        <v>91</v>
      </c>
      <c r="I225" s="106"/>
      <c r="J225" s="106"/>
      <c r="K225" s="106"/>
      <c r="L225" s="30"/>
      <c r="M225" s="30"/>
      <c r="N225" s="130">
        <v>100</v>
      </c>
      <c r="O225" s="131">
        <v>0</v>
      </c>
      <c r="P225" s="132">
        <f t="shared" si="46"/>
        <v>100</v>
      </c>
    </row>
    <row r="226" spans="1:16" s="84" customFormat="1">
      <c r="A226" s="108">
        <f t="shared" si="47"/>
        <v>198</v>
      </c>
      <c r="B226" s="109"/>
      <c r="C226" s="110"/>
      <c r="D226" s="104"/>
      <c r="E226" s="105"/>
      <c r="F226" s="105"/>
      <c r="G226" s="112" t="s">
        <v>3060</v>
      </c>
      <c r="H226" s="110" t="s">
        <v>3061</v>
      </c>
      <c r="I226" s="106"/>
      <c r="J226" s="106"/>
      <c r="K226" s="106"/>
      <c r="L226" s="30"/>
      <c r="M226" s="30"/>
      <c r="N226" s="130">
        <v>100</v>
      </c>
      <c r="O226" s="131">
        <v>0</v>
      </c>
      <c r="P226" s="132">
        <f t="shared" si="46"/>
        <v>100</v>
      </c>
    </row>
    <row r="227" spans="1:16" s="84" customFormat="1">
      <c r="A227" s="108">
        <f t="shared" si="47"/>
        <v>199</v>
      </c>
      <c r="B227" s="109"/>
      <c r="C227" s="110"/>
      <c r="D227" s="104"/>
      <c r="E227" s="105"/>
      <c r="F227" s="105"/>
      <c r="G227" s="112" t="s">
        <v>1156</v>
      </c>
      <c r="H227" s="110" t="s">
        <v>1157</v>
      </c>
      <c r="I227" s="106"/>
      <c r="J227" s="106"/>
      <c r="K227" s="106"/>
      <c r="L227" s="30"/>
      <c r="M227" s="30"/>
      <c r="N227" s="130">
        <v>400</v>
      </c>
      <c r="O227" s="131">
        <v>0</v>
      </c>
      <c r="P227" s="132">
        <f t="shared" si="46"/>
        <v>400</v>
      </c>
    </row>
    <row r="228" spans="1:16" ht="15.75">
      <c r="A228" s="159"/>
      <c r="B228" s="164" t="s">
        <v>3062</v>
      </c>
      <c r="C228" s="160" t="s">
        <v>3063</v>
      </c>
      <c r="D228" s="161">
        <v>50</v>
      </c>
      <c r="E228" s="162">
        <v>0</v>
      </c>
      <c r="F228" s="162">
        <f t="shared" si="48"/>
        <v>50</v>
      </c>
      <c r="G228" s="159"/>
      <c r="H228" s="163" t="s">
        <v>1176</v>
      </c>
      <c r="I228" s="129"/>
      <c r="J228" s="129"/>
      <c r="K228" s="129"/>
      <c r="L228" s="129"/>
      <c r="M228" s="129"/>
      <c r="N228" s="130"/>
      <c r="O228" s="157"/>
      <c r="P228" s="158"/>
    </row>
    <row r="229" spans="1:16">
      <c r="A229" s="108">
        <v>200</v>
      </c>
      <c r="B229" s="109" t="s">
        <v>1154</v>
      </c>
      <c r="C229" s="110" t="s">
        <v>1155</v>
      </c>
      <c r="D229" s="104">
        <v>100</v>
      </c>
      <c r="E229" s="105">
        <v>0</v>
      </c>
      <c r="F229" s="105">
        <f t="shared" si="48"/>
        <v>100</v>
      </c>
      <c r="G229" s="111" t="s">
        <v>3064</v>
      </c>
      <c r="H229" s="115" t="s">
        <v>3065</v>
      </c>
      <c r="I229" s="106">
        <v>260</v>
      </c>
      <c r="J229" s="106">
        <v>0</v>
      </c>
      <c r="K229" s="106">
        <f t="shared" ref="K229:K240" si="49">I229+J229</f>
        <v>260</v>
      </c>
      <c r="L229" s="30">
        <v>150</v>
      </c>
      <c r="M229" s="30">
        <v>200</v>
      </c>
      <c r="N229" s="130">
        <v>260</v>
      </c>
      <c r="O229" s="131">
        <v>0</v>
      </c>
      <c r="P229" s="132">
        <f t="shared" ref="P229:P240" si="50">O229+N229</f>
        <v>260</v>
      </c>
    </row>
    <row r="230" spans="1:16">
      <c r="A230" s="108">
        <f>A229+1</f>
        <v>201</v>
      </c>
      <c r="B230" s="109"/>
      <c r="C230" s="110"/>
      <c r="D230" s="104"/>
      <c r="E230" s="105"/>
      <c r="F230" s="105"/>
      <c r="G230" s="109" t="s">
        <v>53</v>
      </c>
      <c r="H230" s="110" t="s">
        <v>126</v>
      </c>
      <c r="I230" s="106"/>
      <c r="J230" s="106"/>
      <c r="K230" s="106"/>
      <c r="L230" s="30"/>
      <c r="M230" s="30"/>
      <c r="N230" s="130">
        <v>150</v>
      </c>
      <c r="O230" s="131">
        <v>0</v>
      </c>
      <c r="P230" s="132">
        <f t="shared" si="50"/>
        <v>150</v>
      </c>
    </row>
    <row r="231" spans="1:16">
      <c r="A231" s="108">
        <f t="shared" ref="A231:A240" si="51">A230+1</f>
        <v>202</v>
      </c>
      <c r="B231" s="109" t="s">
        <v>53</v>
      </c>
      <c r="C231" s="110" t="s">
        <v>3066</v>
      </c>
      <c r="D231" s="104">
        <v>250</v>
      </c>
      <c r="E231" s="105">
        <v>0</v>
      </c>
      <c r="F231" s="105">
        <f t="shared" si="48"/>
        <v>250</v>
      </c>
      <c r="G231" s="108" t="s">
        <v>3067</v>
      </c>
      <c r="H231" s="110" t="s">
        <v>1150</v>
      </c>
      <c r="I231" s="106">
        <v>100</v>
      </c>
      <c r="J231" s="106">
        <v>0</v>
      </c>
      <c r="K231" s="106">
        <f t="shared" si="49"/>
        <v>100</v>
      </c>
      <c r="L231" s="30">
        <v>50</v>
      </c>
      <c r="M231" s="30">
        <v>50</v>
      </c>
      <c r="N231" s="130">
        <v>100</v>
      </c>
      <c r="O231" s="131">
        <v>0</v>
      </c>
      <c r="P231" s="132">
        <f t="shared" si="50"/>
        <v>100</v>
      </c>
    </row>
    <row r="232" spans="1:16">
      <c r="A232" s="108">
        <f t="shared" si="51"/>
        <v>203</v>
      </c>
      <c r="B232" s="109" t="s">
        <v>1177</v>
      </c>
      <c r="C232" s="110" t="s">
        <v>1178</v>
      </c>
      <c r="D232" s="104">
        <v>100</v>
      </c>
      <c r="E232" s="105">
        <v>0</v>
      </c>
      <c r="F232" s="105">
        <f t="shared" si="48"/>
        <v>100</v>
      </c>
      <c r="G232" s="108" t="s">
        <v>3068</v>
      </c>
      <c r="H232" s="110" t="s">
        <v>3063</v>
      </c>
      <c r="I232" s="106">
        <v>110</v>
      </c>
      <c r="J232" s="106">
        <v>0</v>
      </c>
      <c r="K232" s="106">
        <f t="shared" si="49"/>
        <v>110</v>
      </c>
      <c r="L232" s="30">
        <v>100</v>
      </c>
      <c r="M232" s="30">
        <v>50</v>
      </c>
      <c r="N232" s="130">
        <v>110</v>
      </c>
      <c r="O232" s="131">
        <v>0</v>
      </c>
      <c r="P232" s="132">
        <f t="shared" si="50"/>
        <v>110</v>
      </c>
    </row>
    <row r="233" spans="1:16">
      <c r="A233" s="108">
        <f t="shared" si="51"/>
        <v>204</v>
      </c>
      <c r="B233" s="109" t="s">
        <v>3069</v>
      </c>
      <c r="C233" s="110" t="s">
        <v>1180</v>
      </c>
      <c r="D233" s="104">
        <v>100</v>
      </c>
      <c r="E233" s="105">
        <v>0</v>
      </c>
      <c r="F233" s="105">
        <f t="shared" si="48"/>
        <v>100</v>
      </c>
      <c r="G233" s="108" t="s">
        <v>3070</v>
      </c>
      <c r="H233" s="110" t="s">
        <v>1178</v>
      </c>
      <c r="I233" s="106">
        <v>130</v>
      </c>
      <c r="J233" s="106">
        <v>0</v>
      </c>
      <c r="K233" s="106">
        <f t="shared" si="49"/>
        <v>130</v>
      </c>
      <c r="L233" s="30"/>
      <c r="M233" s="30">
        <v>50</v>
      </c>
      <c r="N233" s="130">
        <v>130</v>
      </c>
      <c r="O233" s="131">
        <v>0</v>
      </c>
      <c r="P233" s="132">
        <f t="shared" si="50"/>
        <v>130</v>
      </c>
    </row>
    <row r="234" spans="1:16">
      <c r="A234" s="108">
        <f t="shared" si="51"/>
        <v>205</v>
      </c>
      <c r="B234" s="109" t="s">
        <v>1183</v>
      </c>
      <c r="C234" s="110" t="s">
        <v>3071</v>
      </c>
      <c r="D234" s="104">
        <v>100</v>
      </c>
      <c r="E234" s="105">
        <v>0</v>
      </c>
      <c r="F234" s="105">
        <f t="shared" si="48"/>
        <v>100</v>
      </c>
      <c r="G234" s="108" t="s">
        <v>3072</v>
      </c>
      <c r="H234" s="110" t="s">
        <v>1155</v>
      </c>
      <c r="I234" s="106">
        <v>120</v>
      </c>
      <c r="J234" s="106">
        <v>0</v>
      </c>
      <c r="K234" s="106">
        <f t="shared" si="49"/>
        <v>120</v>
      </c>
      <c r="L234" s="30">
        <v>100</v>
      </c>
      <c r="M234" s="30">
        <v>100</v>
      </c>
      <c r="N234" s="130">
        <v>120</v>
      </c>
      <c r="O234" s="131">
        <v>0</v>
      </c>
      <c r="P234" s="132">
        <f t="shared" si="50"/>
        <v>120</v>
      </c>
    </row>
    <row r="235" spans="1:16">
      <c r="A235" s="108">
        <f t="shared" si="51"/>
        <v>206</v>
      </c>
      <c r="B235" s="109" t="s">
        <v>3073</v>
      </c>
      <c r="C235" s="110" t="s">
        <v>135</v>
      </c>
      <c r="D235" s="104">
        <v>150</v>
      </c>
      <c r="E235" s="105">
        <v>0</v>
      </c>
      <c r="F235" s="105">
        <f t="shared" si="48"/>
        <v>150</v>
      </c>
      <c r="G235" s="108" t="s">
        <v>1179</v>
      </c>
      <c r="H235" s="110" t="s">
        <v>1180</v>
      </c>
      <c r="I235" s="106">
        <v>160</v>
      </c>
      <c r="J235" s="106">
        <v>0</v>
      </c>
      <c r="K235" s="106">
        <f t="shared" si="49"/>
        <v>160</v>
      </c>
      <c r="L235" s="30"/>
      <c r="M235" s="30">
        <v>100</v>
      </c>
      <c r="N235" s="130">
        <v>160</v>
      </c>
      <c r="O235" s="131">
        <v>0</v>
      </c>
      <c r="P235" s="132">
        <f t="shared" si="50"/>
        <v>160</v>
      </c>
    </row>
    <row r="236" spans="1:16">
      <c r="A236" s="108">
        <f t="shared" si="51"/>
        <v>207</v>
      </c>
      <c r="B236" s="109" t="s">
        <v>3074</v>
      </c>
      <c r="C236" s="110" t="s">
        <v>3075</v>
      </c>
      <c r="D236" s="104">
        <v>250</v>
      </c>
      <c r="E236" s="105">
        <v>0</v>
      </c>
      <c r="F236" s="105">
        <f t="shared" si="48"/>
        <v>250</v>
      </c>
      <c r="G236" s="109" t="s">
        <v>1183</v>
      </c>
      <c r="H236" s="110" t="s">
        <v>3071</v>
      </c>
      <c r="I236" s="106">
        <v>130</v>
      </c>
      <c r="J236" s="106">
        <v>0</v>
      </c>
      <c r="K236" s="106">
        <f t="shared" si="49"/>
        <v>130</v>
      </c>
      <c r="L236" s="30">
        <v>100</v>
      </c>
      <c r="M236" s="30">
        <v>40</v>
      </c>
      <c r="N236" s="130">
        <v>100</v>
      </c>
      <c r="O236" s="131">
        <v>0</v>
      </c>
      <c r="P236" s="132">
        <f t="shared" si="50"/>
        <v>100</v>
      </c>
    </row>
    <row r="237" spans="1:16">
      <c r="A237" s="108">
        <f t="shared" si="51"/>
        <v>208</v>
      </c>
      <c r="B237" s="109"/>
      <c r="C237" s="110"/>
      <c r="D237" s="104"/>
      <c r="E237" s="105"/>
      <c r="F237" s="105"/>
      <c r="G237" s="108" t="s">
        <v>134</v>
      </c>
      <c r="H237" s="110" t="s">
        <v>135</v>
      </c>
      <c r="I237" s="106">
        <v>200</v>
      </c>
      <c r="J237" s="106">
        <v>0</v>
      </c>
      <c r="K237" s="106">
        <f t="shared" si="49"/>
        <v>200</v>
      </c>
      <c r="L237" s="30">
        <v>100</v>
      </c>
      <c r="M237" s="30">
        <v>100</v>
      </c>
      <c r="N237" s="130">
        <v>100</v>
      </c>
      <c r="O237" s="131">
        <v>0</v>
      </c>
      <c r="P237" s="132">
        <f t="shared" si="50"/>
        <v>100</v>
      </c>
    </row>
    <row r="238" spans="1:16">
      <c r="A238" s="108">
        <f t="shared" si="51"/>
        <v>209</v>
      </c>
      <c r="B238" s="109" t="s">
        <v>1181</v>
      </c>
      <c r="C238" s="110" t="s">
        <v>1182</v>
      </c>
      <c r="D238" s="104">
        <v>200</v>
      </c>
      <c r="E238" s="105">
        <v>0</v>
      </c>
      <c r="F238" s="105">
        <f t="shared" si="48"/>
        <v>200</v>
      </c>
      <c r="G238" s="165" t="s">
        <v>3076</v>
      </c>
      <c r="H238" s="110" t="s">
        <v>3075</v>
      </c>
      <c r="I238" s="106">
        <v>330</v>
      </c>
      <c r="J238" s="106">
        <v>0</v>
      </c>
      <c r="K238" s="106">
        <f t="shared" si="49"/>
        <v>330</v>
      </c>
      <c r="L238" s="30">
        <v>300</v>
      </c>
      <c r="M238" s="30">
        <v>200</v>
      </c>
      <c r="N238" s="130">
        <v>330</v>
      </c>
      <c r="O238" s="131">
        <v>0</v>
      </c>
      <c r="P238" s="132">
        <f t="shared" si="50"/>
        <v>330</v>
      </c>
    </row>
    <row r="239" spans="1:16">
      <c r="A239" s="108">
        <f t="shared" si="51"/>
        <v>210</v>
      </c>
      <c r="B239" s="108"/>
      <c r="C239" s="103" t="s">
        <v>1185</v>
      </c>
      <c r="D239" s="104"/>
      <c r="E239" s="105"/>
      <c r="F239" s="105"/>
      <c r="G239" s="109" t="s">
        <v>1181</v>
      </c>
      <c r="H239" s="110" t="s">
        <v>1182</v>
      </c>
      <c r="I239" s="106">
        <v>200</v>
      </c>
      <c r="J239" s="106">
        <v>0</v>
      </c>
      <c r="K239" s="106">
        <f t="shared" si="49"/>
        <v>200</v>
      </c>
      <c r="L239" s="30">
        <v>100</v>
      </c>
      <c r="M239" s="30">
        <v>150</v>
      </c>
      <c r="N239" s="130">
        <v>150</v>
      </c>
      <c r="O239" s="131">
        <v>0</v>
      </c>
      <c r="P239" s="132">
        <f t="shared" si="50"/>
        <v>150</v>
      </c>
    </row>
    <row r="240" spans="1:16" s="84" customFormat="1">
      <c r="A240" s="108">
        <f t="shared" si="51"/>
        <v>211</v>
      </c>
      <c r="B240" s="109" t="s">
        <v>1210</v>
      </c>
      <c r="C240" s="110" t="s">
        <v>1211</v>
      </c>
      <c r="D240" s="104">
        <v>100</v>
      </c>
      <c r="E240" s="105">
        <v>0</v>
      </c>
      <c r="F240" s="105">
        <f t="shared" ref="F240:F263" si="52">D240</f>
        <v>100</v>
      </c>
      <c r="G240" s="109" t="s">
        <v>1188</v>
      </c>
      <c r="H240" s="110" t="s">
        <v>1189</v>
      </c>
      <c r="I240" s="106">
        <v>100</v>
      </c>
      <c r="J240" s="106">
        <v>0</v>
      </c>
      <c r="K240" s="106">
        <f t="shared" si="49"/>
        <v>100</v>
      </c>
      <c r="L240" s="30">
        <v>50</v>
      </c>
      <c r="M240" s="30">
        <v>50</v>
      </c>
      <c r="N240" s="130">
        <v>100</v>
      </c>
      <c r="O240" s="131">
        <v>0</v>
      </c>
      <c r="P240" s="132">
        <f t="shared" si="50"/>
        <v>100</v>
      </c>
    </row>
    <row r="241" spans="1:16" ht="15.75">
      <c r="A241" s="159"/>
      <c r="B241" s="164" t="s">
        <v>1230</v>
      </c>
      <c r="C241" s="160" t="s">
        <v>1231</v>
      </c>
      <c r="D241" s="161">
        <v>100</v>
      </c>
      <c r="E241" s="162">
        <v>0</v>
      </c>
      <c r="F241" s="162">
        <f t="shared" si="52"/>
        <v>100</v>
      </c>
      <c r="G241" s="129"/>
      <c r="H241" s="163" t="s">
        <v>1185</v>
      </c>
      <c r="I241" s="129"/>
      <c r="J241" s="129"/>
      <c r="K241" s="129"/>
      <c r="L241" s="129"/>
      <c r="M241" s="129"/>
      <c r="N241" s="130"/>
      <c r="O241" s="157"/>
      <c r="P241" s="158"/>
    </row>
    <row r="242" spans="1:16">
      <c r="A242" s="108">
        <v>212</v>
      </c>
      <c r="B242" s="109" t="s">
        <v>1186</v>
      </c>
      <c r="C242" s="110" t="s">
        <v>1187</v>
      </c>
      <c r="D242" s="104">
        <v>100</v>
      </c>
      <c r="E242" s="105">
        <v>0</v>
      </c>
      <c r="F242" s="105">
        <f t="shared" si="52"/>
        <v>100</v>
      </c>
      <c r="G242" s="109" t="s">
        <v>1210</v>
      </c>
      <c r="H242" s="110" t="s">
        <v>1211</v>
      </c>
      <c r="I242" s="106">
        <v>100</v>
      </c>
      <c r="J242" s="106">
        <v>0</v>
      </c>
      <c r="K242" s="106">
        <f t="shared" ref="K242:K266" si="53">I242+J242</f>
        <v>100</v>
      </c>
      <c r="L242" s="30">
        <v>50</v>
      </c>
      <c r="M242" s="30">
        <v>120</v>
      </c>
      <c r="N242" s="130">
        <v>100</v>
      </c>
      <c r="O242" s="131">
        <v>0</v>
      </c>
      <c r="P242" s="132">
        <f t="shared" ref="P242:P269" si="54">O242+N242</f>
        <v>100</v>
      </c>
    </row>
    <row r="243" spans="1:16">
      <c r="A243" s="108">
        <f>A242+1</f>
        <v>213</v>
      </c>
      <c r="B243" s="109" t="s">
        <v>1208</v>
      </c>
      <c r="C243" s="110" t="s">
        <v>1209</v>
      </c>
      <c r="D243" s="104">
        <v>100</v>
      </c>
      <c r="E243" s="105">
        <v>0</v>
      </c>
      <c r="F243" s="105">
        <f t="shared" si="52"/>
        <v>100</v>
      </c>
      <c r="G243" s="109" t="s">
        <v>1212</v>
      </c>
      <c r="H243" s="110" t="s">
        <v>1213</v>
      </c>
      <c r="I243" s="106">
        <v>170</v>
      </c>
      <c r="J243" s="106">
        <v>0</v>
      </c>
      <c r="K243" s="106">
        <f t="shared" si="53"/>
        <v>170</v>
      </c>
      <c r="L243" s="30">
        <v>100</v>
      </c>
      <c r="M243" s="30">
        <v>100</v>
      </c>
      <c r="N243" s="130">
        <v>100</v>
      </c>
      <c r="O243" s="131">
        <v>0</v>
      </c>
      <c r="P243" s="132">
        <v>100</v>
      </c>
    </row>
    <row r="244" spans="1:16">
      <c r="A244" s="108">
        <f t="shared" ref="A244:A269" si="55">A243+1</f>
        <v>214</v>
      </c>
      <c r="B244" s="109" t="s">
        <v>57</v>
      </c>
      <c r="C244" s="110" t="s">
        <v>58</v>
      </c>
      <c r="D244" s="104">
        <v>100</v>
      </c>
      <c r="E244" s="105">
        <v>0</v>
      </c>
      <c r="F244" s="105">
        <f t="shared" si="52"/>
        <v>100</v>
      </c>
      <c r="G244" s="109" t="s">
        <v>59</v>
      </c>
      <c r="H244" s="110" t="s">
        <v>60</v>
      </c>
      <c r="I244" s="106">
        <v>160</v>
      </c>
      <c r="J244" s="106">
        <v>0</v>
      </c>
      <c r="K244" s="106">
        <f t="shared" si="53"/>
        <v>160</v>
      </c>
      <c r="L244" s="30">
        <v>100</v>
      </c>
      <c r="M244" s="30">
        <v>100</v>
      </c>
      <c r="N244" s="130">
        <v>100</v>
      </c>
      <c r="O244" s="131">
        <v>0</v>
      </c>
      <c r="P244" s="132">
        <f t="shared" si="54"/>
        <v>100</v>
      </c>
    </row>
    <row r="245" spans="1:16">
      <c r="A245" s="108">
        <f t="shared" si="55"/>
        <v>215</v>
      </c>
      <c r="B245" s="109"/>
      <c r="C245" s="110"/>
      <c r="D245" s="104"/>
      <c r="E245" s="105"/>
      <c r="F245" s="105"/>
      <c r="G245" s="109" t="s">
        <v>3077</v>
      </c>
      <c r="H245" s="110" t="s">
        <v>3078</v>
      </c>
      <c r="I245" s="106"/>
      <c r="J245" s="106"/>
      <c r="K245" s="106"/>
      <c r="L245" s="30"/>
      <c r="M245" s="30"/>
      <c r="N245" s="130">
        <v>50</v>
      </c>
      <c r="O245" s="131">
        <v>0</v>
      </c>
      <c r="P245" s="132">
        <f t="shared" si="54"/>
        <v>50</v>
      </c>
    </row>
    <row r="246" spans="1:16">
      <c r="A246" s="108">
        <f t="shared" si="55"/>
        <v>216</v>
      </c>
      <c r="B246" s="109" t="s">
        <v>1214</v>
      </c>
      <c r="C246" s="110" t="s">
        <v>1215</v>
      </c>
      <c r="D246" s="104">
        <v>150</v>
      </c>
      <c r="E246" s="105">
        <v>0</v>
      </c>
      <c r="F246" s="105">
        <f t="shared" si="52"/>
        <v>150</v>
      </c>
      <c r="G246" s="109" t="s">
        <v>1218</v>
      </c>
      <c r="H246" s="110" t="s">
        <v>1219</v>
      </c>
      <c r="I246" s="106">
        <v>160</v>
      </c>
      <c r="J246" s="106">
        <v>0</v>
      </c>
      <c r="K246" s="106">
        <f t="shared" si="53"/>
        <v>160</v>
      </c>
      <c r="L246" s="30">
        <v>100</v>
      </c>
      <c r="M246" s="30">
        <v>120</v>
      </c>
      <c r="N246" s="130">
        <v>100</v>
      </c>
      <c r="O246" s="131">
        <v>0</v>
      </c>
      <c r="P246" s="132">
        <v>100</v>
      </c>
    </row>
    <row r="247" spans="1:16">
      <c r="A247" s="108">
        <f t="shared" si="55"/>
        <v>217</v>
      </c>
      <c r="B247" s="109" t="s">
        <v>59</v>
      </c>
      <c r="C247" s="110" t="s">
        <v>60</v>
      </c>
      <c r="D247" s="104">
        <v>150</v>
      </c>
      <c r="E247" s="105">
        <v>0</v>
      </c>
      <c r="F247" s="105">
        <f t="shared" si="52"/>
        <v>150</v>
      </c>
      <c r="G247" s="109" t="s">
        <v>1220</v>
      </c>
      <c r="H247" s="110" t="s">
        <v>1221</v>
      </c>
      <c r="I247" s="106">
        <v>110</v>
      </c>
      <c r="J247" s="106">
        <v>0</v>
      </c>
      <c r="K247" s="106">
        <f t="shared" si="53"/>
        <v>110</v>
      </c>
      <c r="L247" s="30">
        <v>100</v>
      </c>
      <c r="M247" s="30">
        <v>120</v>
      </c>
      <c r="N247" s="130">
        <v>100</v>
      </c>
      <c r="O247" s="131">
        <v>0</v>
      </c>
      <c r="P247" s="132">
        <f t="shared" si="54"/>
        <v>100</v>
      </c>
    </row>
    <row r="248" spans="1:16">
      <c r="A248" s="108">
        <f t="shared" si="55"/>
        <v>218</v>
      </c>
      <c r="B248" s="109" t="s">
        <v>1216</v>
      </c>
      <c r="C248" s="110" t="s">
        <v>1217</v>
      </c>
      <c r="D248" s="104">
        <v>200</v>
      </c>
      <c r="E248" s="105">
        <v>0</v>
      </c>
      <c r="F248" s="105">
        <f t="shared" si="52"/>
        <v>200</v>
      </c>
      <c r="G248" s="109" t="s">
        <v>1224</v>
      </c>
      <c r="H248" s="110" t="s">
        <v>1225</v>
      </c>
      <c r="I248" s="106">
        <v>140</v>
      </c>
      <c r="J248" s="106">
        <v>0</v>
      </c>
      <c r="K248" s="106">
        <f t="shared" si="53"/>
        <v>140</v>
      </c>
      <c r="L248" s="30">
        <v>100</v>
      </c>
      <c r="M248" s="30">
        <v>100</v>
      </c>
      <c r="N248" s="130">
        <v>100</v>
      </c>
      <c r="O248" s="131">
        <v>0</v>
      </c>
      <c r="P248" s="132">
        <f t="shared" si="54"/>
        <v>100</v>
      </c>
    </row>
    <row r="249" spans="1:16">
      <c r="A249" s="108">
        <f t="shared" si="55"/>
        <v>219</v>
      </c>
      <c r="B249" s="109"/>
      <c r="C249" s="110"/>
      <c r="D249" s="104"/>
      <c r="E249" s="105"/>
      <c r="F249" s="105"/>
      <c r="G249" s="109" t="s">
        <v>3079</v>
      </c>
      <c r="H249" s="110" t="s">
        <v>3080</v>
      </c>
      <c r="I249" s="106"/>
      <c r="J249" s="106"/>
      <c r="K249" s="106"/>
      <c r="L249" s="30"/>
      <c r="M249" s="30"/>
      <c r="N249" s="130">
        <v>50</v>
      </c>
      <c r="O249" s="131">
        <v>0</v>
      </c>
      <c r="P249" s="132">
        <f t="shared" si="54"/>
        <v>50</v>
      </c>
    </row>
    <row r="250" spans="1:16">
      <c r="A250" s="108">
        <f t="shared" si="55"/>
        <v>220</v>
      </c>
      <c r="B250" s="109" t="s">
        <v>1222</v>
      </c>
      <c r="C250" s="110" t="s">
        <v>1223</v>
      </c>
      <c r="D250" s="104">
        <v>100</v>
      </c>
      <c r="E250" s="105">
        <v>0</v>
      </c>
      <c r="F250" s="105">
        <f t="shared" si="52"/>
        <v>100</v>
      </c>
      <c r="G250" s="109" t="s">
        <v>1226</v>
      </c>
      <c r="H250" s="110" t="s">
        <v>1227</v>
      </c>
      <c r="I250" s="106">
        <v>140</v>
      </c>
      <c r="J250" s="106">
        <v>0</v>
      </c>
      <c r="K250" s="106">
        <f t="shared" si="53"/>
        <v>140</v>
      </c>
      <c r="L250" s="30">
        <v>100</v>
      </c>
      <c r="M250" s="30">
        <v>100</v>
      </c>
      <c r="N250" s="130">
        <v>100</v>
      </c>
      <c r="O250" s="131">
        <v>0</v>
      </c>
      <c r="P250" s="132">
        <f t="shared" si="54"/>
        <v>100</v>
      </c>
    </row>
    <row r="251" spans="1:16">
      <c r="A251" s="108">
        <f t="shared" si="55"/>
        <v>221</v>
      </c>
      <c r="B251" s="109"/>
      <c r="C251" s="110"/>
      <c r="D251" s="104"/>
      <c r="E251" s="105"/>
      <c r="F251" s="105"/>
      <c r="G251" s="109" t="s">
        <v>3081</v>
      </c>
      <c r="H251" s="110" t="s">
        <v>3082</v>
      </c>
      <c r="I251" s="106"/>
      <c r="J251" s="106"/>
      <c r="K251" s="106"/>
      <c r="L251" s="30"/>
      <c r="M251" s="30"/>
      <c r="N251" s="130">
        <v>50</v>
      </c>
      <c r="O251" s="131">
        <v>0</v>
      </c>
      <c r="P251" s="132">
        <f t="shared" si="54"/>
        <v>50</v>
      </c>
    </row>
    <row r="252" spans="1:16">
      <c r="A252" s="108">
        <f t="shared" si="55"/>
        <v>222</v>
      </c>
      <c r="B252" s="109" t="s">
        <v>1212</v>
      </c>
      <c r="C252" s="110" t="s">
        <v>1213</v>
      </c>
      <c r="D252" s="104">
        <v>150</v>
      </c>
      <c r="E252" s="105">
        <v>0</v>
      </c>
      <c r="F252" s="105">
        <f t="shared" si="52"/>
        <v>150</v>
      </c>
      <c r="G252" s="109" t="s">
        <v>57</v>
      </c>
      <c r="H252" s="110" t="s">
        <v>58</v>
      </c>
      <c r="I252" s="106">
        <v>130</v>
      </c>
      <c r="J252" s="106">
        <v>0</v>
      </c>
      <c r="K252" s="106">
        <f t="shared" si="53"/>
        <v>130</v>
      </c>
      <c r="L252" s="30">
        <v>100</v>
      </c>
      <c r="M252" s="30">
        <v>100</v>
      </c>
      <c r="N252" s="130">
        <v>100</v>
      </c>
      <c r="O252" s="131">
        <v>0</v>
      </c>
      <c r="P252" s="132">
        <f t="shared" si="54"/>
        <v>100</v>
      </c>
    </row>
    <row r="253" spans="1:16">
      <c r="A253" s="108">
        <f t="shared" si="55"/>
        <v>223</v>
      </c>
      <c r="B253" s="109"/>
      <c r="C253" s="110"/>
      <c r="D253" s="104"/>
      <c r="E253" s="105"/>
      <c r="F253" s="105"/>
      <c r="G253" s="109" t="s">
        <v>57</v>
      </c>
      <c r="H253" s="110" t="s">
        <v>3083</v>
      </c>
      <c r="I253" s="106"/>
      <c r="J253" s="106"/>
      <c r="K253" s="106"/>
      <c r="L253" s="30"/>
      <c r="M253" s="30"/>
      <c r="N253" s="130">
        <v>50</v>
      </c>
      <c r="O253" s="131">
        <v>0</v>
      </c>
      <c r="P253" s="132">
        <f t="shared" si="54"/>
        <v>50</v>
      </c>
    </row>
    <row r="254" spans="1:16">
      <c r="A254" s="108">
        <f t="shared" si="55"/>
        <v>224</v>
      </c>
      <c r="B254" s="109" t="s">
        <v>1220</v>
      </c>
      <c r="C254" s="110" t="s">
        <v>1221</v>
      </c>
      <c r="D254" s="104">
        <v>100</v>
      </c>
      <c r="E254" s="105">
        <v>0</v>
      </c>
      <c r="F254" s="105">
        <f t="shared" si="52"/>
        <v>100</v>
      </c>
      <c r="G254" s="109" t="s">
        <v>1230</v>
      </c>
      <c r="H254" s="110" t="s">
        <v>1231</v>
      </c>
      <c r="I254" s="106">
        <v>140</v>
      </c>
      <c r="J254" s="106">
        <v>0</v>
      </c>
      <c r="K254" s="106">
        <f t="shared" si="53"/>
        <v>140</v>
      </c>
      <c r="L254" s="30">
        <v>100</v>
      </c>
      <c r="M254" s="30">
        <v>120</v>
      </c>
      <c r="N254" s="130">
        <v>100</v>
      </c>
      <c r="O254" s="131">
        <v>0</v>
      </c>
      <c r="P254" s="132">
        <f t="shared" si="54"/>
        <v>100</v>
      </c>
    </row>
    <row r="255" spans="1:16">
      <c r="A255" s="108">
        <f t="shared" si="55"/>
        <v>225</v>
      </c>
      <c r="B255" s="109" t="s">
        <v>3084</v>
      </c>
      <c r="C255" s="110" t="s">
        <v>3085</v>
      </c>
      <c r="D255" s="104">
        <v>150</v>
      </c>
      <c r="E255" s="105">
        <v>0</v>
      </c>
      <c r="F255" s="105">
        <f t="shared" si="52"/>
        <v>150</v>
      </c>
      <c r="G255" s="109" t="s">
        <v>1232</v>
      </c>
      <c r="H255" s="110" t="s">
        <v>1233</v>
      </c>
      <c r="I255" s="106">
        <v>280</v>
      </c>
      <c r="J255" s="106">
        <v>0</v>
      </c>
      <c r="K255" s="106">
        <f t="shared" si="53"/>
        <v>280</v>
      </c>
      <c r="L255" s="30">
        <v>150</v>
      </c>
      <c r="M255" s="30">
        <v>120</v>
      </c>
      <c r="N255" s="130">
        <v>150</v>
      </c>
      <c r="O255" s="131">
        <v>0</v>
      </c>
      <c r="P255" s="132">
        <f t="shared" si="54"/>
        <v>150</v>
      </c>
    </row>
    <row r="256" spans="1:16">
      <c r="A256" s="108">
        <f t="shared" si="55"/>
        <v>226</v>
      </c>
      <c r="B256" s="109" t="s">
        <v>1228</v>
      </c>
      <c r="C256" s="110" t="s">
        <v>1229</v>
      </c>
      <c r="D256" s="104">
        <v>100</v>
      </c>
      <c r="E256" s="105">
        <v>0</v>
      </c>
      <c r="F256" s="105">
        <f t="shared" si="52"/>
        <v>100</v>
      </c>
      <c r="G256" s="109" t="s">
        <v>1235</v>
      </c>
      <c r="H256" s="110" t="s">
        <v>1236</v>
      </c>
      <c r="I256" s="106">
        <v>200</v>
      </c>
      <c r="J256" s="106">
        <v>0</v>
      </c>
      <c r="K256" s="106">
        <f t="shared" si="53"/>
        <v>200</v>
      </c>
      <c r="L256" s="30">
        <v>100</v>
      </c>
      <c r="M256" s="30">
        <v>50</v>
      </c>
      <c r="N256" s="130">
        <v>100</v>
      </c>
      <c r="O256" s="131">
        <v>0</v>
      </c>
      <c r="P256" s="132">
        <f t="shared" si="54"/>
        <v>100</v>
      </c>
    </row>
    <row r="257" spans="1:16">
      <c r="A257" s="108">
        <f t="shared" si="55"/>
        <v>227</v>
      </c>
      <c r="B257" s="109"/>
      <c r="C257" s="110"/>
      <c r="D257" s="104"/>
      <c r="E257" s="105"/>
      <c r="F257" s="105"/>
      <c r="G257" s="109" t="s">
        <v>1239</v>
      </c>
      <c r="H257" s="110" t="s">
        <v>1240</v>
      </c>
      <c r="I257" s="106"/>
      <c r="J257" s="106"/>
      <c r="K257" s="106"/>
      <c r="L257" s="30"/>
      <c r="M257" s="30"/>
      <c r="N257" s="130">
        <v>100</v>
      </c>
      <c r="O257" s="131">
        <v>0</v>
      </c>
      <c r="P257" s="132">
        <f t="shared" si="54"/>
        <v>100</v>
      </c>
    </row>
    <row r="258" spans="1:16">
      <c r="A258" s="108">
        <f t="shared" si="55"/>
        <v>228</v>
      </c>
      <c r="B258" s="109" t="s">
        <v>1226</v>
      </c>
      <c r="C258" s="110" t="s">
        <v>1234</v>
      </c>
      <c r="D258" s="104">
        <v>100</v>
      </c>
      <c r="E258" s="105">
        <v>0</v>
      </c>
      <c r="F258" s="105">
        <f t="shared" si="52"/>
        <v>100</v>
      </c>
      <c r="G258" s="109" t="s">
        <v>1228</v>
      </c>
      <c r="H258" s="110" t="s">
        <v>1229</v>
      </c>
      <c r="I258" s="106">
        <v>130</v>
      </c>
      <c r="J258" s="106">
        <v>0</v>
      </c>
      <c r="K258" s="106">
        <f t="shared" si="53"/>
        <v>130</v>
      </c>
      <c r="L258" s="30">
        <v>100</v>
      </c>
      <c r="M258" s="30">
        <v>100</v>
      </c>
      <c r="N258" s="130">
        <v>100</v>
      </c>
      <c r="O258" s="131">
        <v>0</v>
      </c>
      <c r="P258" s="132">
        <f t="shared" si="54"/>
        <v>100</v>
      </c>
    </row>
    <row r="259" spans="1:16">
      <c r="A259" s="108">
        <f t="shared" si="55"/>
        <v>229</v>
      </c>
      <c r="B259" s="109" t="s">
        <v>1237</v>
      </c>
      <c r="C259" s="110" t="s">
        <v>1238</v>
      </c>
      <c r="D259" s="104">
        <v>150</v>
      </c>
      <c r="E259" s="105">
        <v>0</v>
      </c>
      <c r="F259" s="105">
        <f t="shared" si="52"/>
        <v>150</v>
      </c>
      <c r="G259" s="109" t="s">
        <v>1216</v>
      </c>
      <c r="H259" s="110" t="s">
        <v>1217</v>
      </c>
      <c r="I259" s="106">
        <v>250</v>
      </c>
      <c r="J259" s="106">
        <v>0</v>
      </c>
      <c r="K259" s="106">
        <f t="shared" si="53"/>
        <v>250</v>
      </c>
      <c r="L259" s="30">
        <v>100</v>
      </c>
      <c r="M259" s="30">
        <v>100</v>
      </c>
      <c r="N259" s="130">
        <v>100</v>
      </c>
      <c r="O259" s="131">
        <v>0</v>
      </c>
      <c r="P259" s="132">
        <f t="shared" si="54"/>
        <v>100</v>
      </c>
    </row>
    <row r="260" spans="1:16">
      <c r="A260" s="108">
        <f t="shared" si="55"/>
        <v>230</v>
      </c>
      <c r="B260" s="109" t="s">
        <v>1241</v>
      </c>
      <c r="C260" s="110" t="s">
        <v>1242</v>
      </c>
      <c r="D260" s="104">
        <v>100</v>
      </c>
      <c r="E260" s="105">
        <v>0</v>
      </c>
      <c r="F260" s="105">
        <f t="shared" si="52"/>
        <v>100</v>
      </c>
      <c r="G260" s="109" t="s">
        <v>1222</v>
      </c>
      <c r="H260" s="110" t="s">
        <v>1223</v>
      </c>
      <c r="I260" s="106">
        <v>130</v>
      </c>
      <c r="J260" s="106">
        <v>0</v>
      </c>
      <c r="K260" s="106">
        <f t="shared" si="53"/>
        <v>130</v>
      </c>
      <c r="L260" s="30">
        <v>100</v>
      </c>
      <c r="M260" s="30">
        <v>120</v>
      </c>
      <c r="N260" s="130">
        <v>100</v>
      </c>
      <c r="O260" s="131">
        <v>0</v>
      </c>
      <c r="P260" s="132">
        <f t="shared" si="54"/>
        <v>100</v>
      </c>
    </row>
    <row r="261" spans="1:16">
      <c r="A261" s="108">
        <f t="shared" si="55"/>
        <v>231</v>
      </c>
      <c r="B261" s="109" t="s">
        <v>1244</v>
      </c>
      <c r="C261" s="110" t="s">
        <v>1245</v>
      </c>
      <c r="D261" s="104">
        <v>150</v>
      </c>
      <c r="E261" s="105">
        <v>0</v>
      </c>
      <c r="F261" s="105">
        <f t="shared" si="52"/>
        <v>150</v>
      </c>
      <c r="G261" s="109" t="s">
        <v>1237</v>
      </c>
      <c r="H261" s="110" t="s">
        <v>1238</v>
      </c>
      <c r="I261" s="106">
        <v>200</v>
      </c>
      <c r="J261" s="106">
        <v>0</v>
      </c>
      <c r="K261" s="106">
        <f t="shared" si="53"/>
        <v>200</v>
      </c>
      <c r="L261" s="30">
        <v>100</v>
      </c>
      <c r="M261" s="30" t="s">
        <v>1250</v>
      </c>
      <c r="N261" s="130">
        <v>100</v>
      </c>
      <c r="O261" s="131">
        <v>0</v>
      </c>
      <c r="P261" s="132">
        <f t="shared" si="54"/>
        <v>100</v>
      </c>
    </row>
    <row r="262" spans="1:16">
      <c r="A262" s="108">
        <f t="shared" si="55"/>
        <v>232</v>
      </c>
      <c r="B262" s="109" t="s">
        <v>1246</v>
      </c>
      <c r="C262" s="110" t="s">
        <v>1247</v>
      </c>
      <c r="D262" s="104">
        <v>200</v>
      </c>
      <c r="E262" s="105">
        <v>0</v>
      </c>
      <c r="F262" s="105">
        <f t="shared" si="52"/>
        <v>200</v>
      </c>
      <c r="G262" s="109" t="s">
        <v>1241</v>
      </c>
      <c r="H262" s="110" t="s">
        <v>1252</v>
      </c>
      <c r="I262" s="106">
        <v>170</v>
      </c>
      <c r="J262" s="106">
        <v>0</v>
      </c>
      <c r="K262" s="106">
        <f t="shared" si="53"/>
        <v>170</v>
      </c>
      <c r="L262" s="30">
        <v>100</v>
      </c>
      <c r="M262" s="30">
        <v>150</v>
      </c>
      <c r="N262" s="130">
        <v>150</v>
      </c>
      <c r="O262" s="131">
        <v>0</v>
      </c>
      <c r="P262" s="132">
        <f t="shared" si="54"/>
        <v>150</v>
      </c>
    </row>
    <row r="263" spans="1:16">
      <c r="A263" s="108">
        <f t="shared" si="55"/>
        <v>233</v>
      </c>
      <c r="B263" s="109" t="s">
        <v>1248</v>
      </c>
      <c r="C263" s="110" t="s">
        <v>1249</v>
      </c>
      <c r="D263" s="104">
        <v>100</v>
      </c>
      <c r="E263" s="105">
        <v>0</v>
      </c>
      <c r="F263" s="105">
        <f t="shared" si="52"/>
        <v>100</v>
      </c>
      <c r="G263" s="109" t="s">
        <v>1254</v>
      </c>
      <c r="H263" s="110" t="s">
        <v>1255</v>
      </c>
      <c r="I263" s="106">
        <v>270</v>
      </c>
      <c r="J263" s="106">
        <v>0</v>
      </c>
      <c r="K263" s="106">
        <f t="shared" si="53"/>
        <v>270</v>
      </c>
      <c r="L263" s="30">
        <v>100</v>
      </c>
      <c r="M263" s="30">
        <v>100</v>
      </c>
      <c r="N263" s="130">
        <v>100</v>
      </c>
      <c r="O263" s="131">
        <v>0</v>
      </c>
      <c r="P263" s="132">
        <f t="shared" si="54"/>
        <v>100</v>
      </c>
    </row>
    <row r="264" spans="1:16">
      <c r="A264" s="108">
        <f t="shared" si="55"/>
        <v>234</v>
      </c>
      <c r="B264" s="108"/>
      <c r="C264" s="103" t="s">
        <v>1251</v>
      </c>
      <c r="D264" s="104"/>
      <c r="E264" s="105"/>
      <c r="F264" s="105"/>
      <c r="G264" s="109" t="s">
        <v>1214</v>
      </c>
      <c r="H264" s="110" t="s">
        <v>1258</v>
      </c>
      <c r="I264" s="106">
        <v>260</v>
      </c>
      <c r="J264" s="106">
        <v>0</v>
      </c>
      <c r="K264" s="106">
        <f t="shared" si="53"/>
        <v>260</v>
      </c>
      <c r="L264" s="30">
        <v>100</v>
      </c>
      <c r="M264" s="30"/>
      <c r="N264" s="130">
        <v>120</v>
      </c>
      <c r="O264" s="131">
        <v>0</v>
      </c>
      <c r="P264" s="132">
        <f t="shared" si="54"/>
        <v>120</v>
      </c>
    </row>
    <row r="265" spans="1:16">
      <c r="A265" s="108">
        <f t="shared" si="55"/>
        <v>235</v>
      </c>
      <c r="B265" s="109" t="s">
        <v>1224</v>
      </c>
      <c r="C265" s="110" t="s">
        <v>1253</v>
      </c>
      <c r="D265" s="104">
        <v>100</v>
      </c>
      <c r="E265" s="105">
        <v>0</v>
      </c>
      <c r="F265" s="105">
        <f>D265</f>
        <v>100</v>
      </c>
      <c r="G265" s="109" t="s">
        <v>1208</v>
      </c>
      <c r="H265" s="110" t="s">
        <v>1209</v>
      </c>
      <c r="I265" s="106">
        <v>130</v>
      </c>
      <c r="J265" s="106">
        <v>0</v>
      </c>
      <c r="K265" s="106">
        <f t="shared" si="53"/>
        <v>130</v>
      </c>
      <c r="L265" s="30">
        <v>100</v>
      </c>
      <c r="M265" s="30">
        <v>120</v>
      </c>
      <c r="N265" s="130">
        <v>70</v>
      </c>
      <c r="O265" s="131">
        <v>0</v>
      </c>
      <c r="P265" s="132">
        <f t="shared" si="54"/>
        <v>70</v>
      </c>
    </row>
    <row r="266" spans="1:16" s="84" customFormat="1">
      <c r="A266" s="108">
        <f t="shared" si="55"/>
        <v>236</v>
      </c>
      <c r="B266" s="140" t="s">
        <v>1256</v>
      </c>
      <c r="C266" s="143" t="s">
        <v>1257</v>
      </c>
      <c r="D266" s="166">
        <v>550</v>
      </c>
      <c r="E266" s="166">
        <v>0</v>
      </c>
      <c r="F266" s="166">
        <v>550</v>
      </c>
      <c r="G266" s="109" t="s">
        <v>1248</v>
      </c>
      <c r="H266" s="110" t="s">
        <v>1249</v>
      </c>
      <c r="I266" s="106">
        <v>130</v>
      </c>
      <c r="J266" s="106">
        <v>0</v>
      </c>
      <c r="K266" s="106">
        <f t="shared" si="53"/>
        <v>130</v>
      </c>
      <c r="L266" s="30">
        <v>100</v>
      </c>
      <c r="M266" s="30">
        <v>120</v>
      </c>
      <c r="N266" s="130">
        <v>70</v>
      </c>
      <c r="O266" s="131">
        <v>0</v>
      </c>
      <c r="P266" s="132">
        <f t="shared" si="54"/>
        <v>70</v>
      </c>
    </row>
    <row r="267" spans="1:16" s="84" customFormat="1">
      <c r="A267" s="108">
        <f t="shared" si="55"/>
        <v>237</v>
      </c>
      <c r="B267" s="140"/>
      <c r="C267" s="143"/>
      <c r="D267" s="166"/>
      <c r="E267" s="166"/>
      <c r="F267" s="166"/>
      <c r="G267" s="109" t="s">
        <v>1259</v>
      </c>
      <c r="H267" s="110" t="s">
        <v>1260</v>
      </c>
      <c r="I267" s="106"/>
      <c r="J267" s="106"/>
      <c r="K267" s="106"/>
      <c r="L267" s="30"/>
      <c r="M267" s="30"/>
      <c r="N267" s="130">
        <v>350</v>
      </c>
      <c r="O267" s="131">
        <v>0</v>
      </c>
      <c r="P267" s="132">
        <f t="shared" si="54"/>
        <v>350</v>
      </c>
    </row>
    <row r="268" spans="1:16">
      <c r="A268" s="108">
        <f t="shared" si="55"/>
        <v>238</v>
      </c>
      <c r="B268" s="140" t="s">
        <v>1300</v>
      </c>
      <c r="C268" s="143" t="s">
        <v>1301</v>
      </c>
      <c r="D268" s="166">
        <v>470</v>
      </c>
      <c r="E268" s="166">
        <v>0</v>
      </c>
      <c r="F268" s="166">
        <v>470</v>
      </c>
      <c r="G268" s="109" t="s">
        <v>1261</v>
      </c>
      <c r="H268" s="110" t="s">
        <v>1263</v>
      </c>
      <c r="I268" s="106">
        <v>160</v>
      </c>
      <c r="J268" s="106">
        <v>0</v>
      </c>
      <c r="K268" s="106">
        <f>I268+J268</f>
        <v>160</v>
      </c>
      <c r="L268" s="30">
        <v>100</v>
      </c>
      <c r="M268" s="30">
        <v>150</v>
      </c>
      <c r="N268" s="130">
        <v>150</v>
      </c>
      <c r="O268" s="131">
        <v>0</v>
      </c>
      <c r="P268" s="132">
        <f t="shared" si="54"/>
        <v>150</v>
      </c>
    </row>
    <row r="269" spans="1:16">
      <c r="A269" s="108">
        <f t="shared" si="55"/>
        <v>239</v>
      </c>
      <c r="B269" s="140"/>
      <c r="C269" s="143"/>
      <c r="D269" s="166"/>
      <c r="E269" s="166"/>
      <c r="F269" s="166"/>
      <c r="G269" s="109" t="s">
        <v>1266</v>
      </c>
      <c r="H269" s="110" t="s">
        <v>1267</v>
      </c>
      <c r="I269" s="106"/>
      <c r="J269" s="106"/>
      <c r="K269" s="106"/>
      <c r="L269" s="30"/>
      <c r="M269" s="30"/>
      <c r="N269" s="130">
        <v>100</v>
      </c>
      <c r="O269" s="131">
        <v>0</v>
      </c>
      <c r="P269" s="132">
        <f t="shared" si="54"/>
        <v>100</v>
      </c>
    </row>
    <row r="270" spans="1:16" ht="15.75">
      <c r="A270" s="159"/>
      <c r="B270" s="164" t="s">
        <v>1261</v>
      </c>
      <c r="C270" s="160" t="s">
        <v>1262</v>
      </c>
      <c r="D270" s="161">
        <v>100</v>
      </c>
      <c r="E270" s="162">
        <v>0</v>
      </c>
      <c r="F270" s="162">
        <f>D270</f>
        <v>100</v>
      </c>
      <c r="G270" s="129"/>
      <c r="H270" s="163" t="s">
        <v>1296</v>
      </c>
      <c r="I270" s="129"/>
      <c r="J270" s="129"/>
      <c r="K270" s="129"/>
      <c r="L270" s="129"/>
      <c r="M270" s="129"/>
      <c r="N270" s="130"/>
      <c r="O270" s="157"/>
      <c r="P270" s="158"/>
    </row>
    <row r="271" spans="1:16">
      <c r="A271" s="108">
        <v>240</v>
      </c>
      <c r="B271" s="140" t="s">
        <v>1264</v>
      </c>
      <c r="C271" s="141" t="s">
        <v>1265</v>
      </c>
      <c r="D271" s="166">
        <v>500</v>
      </c>
      <c r="E271" s="166">
        <v>0</v>
      </c>
      <c r="F271" s="166">
        <v>500</v>
      </c>
      <c r="G271" s="109" t="s">
        <v>1298</v>
      </c>
      <c r="H271" s="143" t="s">
        <v>1299</v>
      </c>
      <c r="I271" s="106">
        <v>650</v>
      </c>
      <c r="J271" s="106">
        <v>0</v>
      </c>
      <c r="K271" s="106">
        <f>I271+J271</f>
        <v>650</v>
      </c>
      <c r="L271" s="30">
        <v>250</v>
      </c>
      <c r="M271" s="30">
        <v>250</v>
      </c>
      <c r="N271" s="130">
        <v>300</v>
      </c>
      <c r="O271" s="131">
        <v>0</v>
      </c>
      <c r="P271" s="132">
        <f t="shared" ref="P271:P279" si="56">O271+N271</f>
        <v>300</v>
      </c>
    </row>
    <row r="272" spans="1:16">
      <c r="A272" s="108">
        <f>A271+1</f>
        <v>241</v>
      </c>
      <c r="B272" s="140" t="s">
        <v>1294</v>
      </c>
      <c r="C272" s="143" t="s">
        <v>1295</v>
      </c>
      <c r="D272" s="166">
        <v>570</v>
      </c>
      <c r="E272" s="166">
        <v>0</v>
      </c>
      <c r="F272" s="166">
        <v>570</v>
      </c>
      <c r="G272" s="112" t="s">
        <v>3086</v>
      </c>
      <c r="H272" s="141" t="s">
        <v>3087</v>
      </c>
      <c r="I272" s="106">
        <v>500</v>
      </c>
      <c r="J272" s="106">
        <v>0</v>
      </c>
      <c r="K272" s="106">
        <f>I272+J272</f>
        <v>500</v>
      </c>
      <c r="L272" s="30">
        <v>200</v>
      </c>
      <c r="M272" s="30"/>
      <c r="N272" s="130"/>
      <c r="O272" s="157"/>
      <c r="P272" s="132">
        <f t="shared" si="56"/>
        <v>0</v>
      </c>
    </row>
    <row r="273" spans="1:16">
      <c r="A273" s="108">
        <f t="shared" ref="A273:A279" si="57">A272+1</f>
        <v>242</v>
      </c>
      <c r="B273" s="109"/>
      <c r="C273" s="167" t="s">
        <v>1297</v>
      </c>
      <c r="D273" s="104"/>
      <c r="E273" s="105"/>
      <c r="F273" s="105"/>
      <c r="G273" s="112" t="s">
        <v>1300</v>
      </c>
      <c r="H273" s="143" t="s">
        <v>1301</v>
      </c>
      <c r="I273" s="106">
        <v>480</v>
      </c>
      <c r="J273" s="106">
        <v>0</v>
      </c>
      <c r="K273" s="106">
        <f>I273+J273</f>
        <v>480</v>
      </c>
      <c r="L273" s="30">
        <v>250</v>
      </c>
      <c r="M273" s="30">
        <v>250</v>
      </c>
      <c r="N273" s="130">
        <v>300</v>
      </c>
      <c r="O273" s="131">
        <v>0</v>
      </c>
      <c r="P273" s="132">
        <f t="shared" si="56"/>
        <v>300</v>
      </c>
    </row>
    <row r="274" spans="1:16" s="84" customFormat="1">
      <c r="A274" s="108">
        <f t="shared" si="57"/>
        <v>243</v>
      </c>
      <c r="B274" s="112" t="s">
        <v>3088</v>
      </c>
      <c r="C274" s="141" t="s">
        <v>1316</v>
      </c>
      <c r="D274" s="166">
        <v>350</v>
      </c>
      <c r="E274" s="144">
        <v>0</v>
      </c>
      <c r="F274" s="144">
        <v>350</v>
      </c>
      <c r="G274" s="112" t="s">
        <v>1302</v>
      </c>
      <c r="H274" s="143" t="s">
        <v>1295</v>
      </c>
      <c r="I274" s="106">
        <v>580</v>
      </c>
      <c r="J274" s="106">
        <v>0</v>
      </c>
      <c r="K274" s="106">
        <f>I274+J274</f>
        <v>580</v>
      </c>
      <c r="L274" s="30">
        <v>250</v>
      </c>
      <c r="M274" s="30">
        <v>300</v>
      </c>
      <c r="N274" s="130">
        <v>300</v>
      </c>
      <c r="O274" s="131">
        <v>0</v>
      </c>
      <c r="P274" s="132">
        <f t="shared" si="56"/>
        <v>300</v>
      </c>
    </row>
    <row r="275" spans="1:16" s="84" customFormat="1">
      <c r="A275" s="108">
        <f t="shared" si="57"/>
        <v>244</v>
      </c>
      <c r="B275" s="112"/>
      <c r="C275" s="141"/>
      <c r="D275" s="166"/>
      <c r="E275" s="144"/>
      <c r="F275" s="144"/>
      <c r="G275" s="112" t="s">
        <v>1303</v>
      </c>
      <c r="H275" s="143" t="s">
        <v>1304</v>
      </c>
      <c r="I275" s="106"/>
      <c r="J275" s="106"/>
      <c r="K275" s="106"/>
      <c r="L275" s="30"/>
      <c r="M275" s="30"/>
      <c r="N275" s="130">
        <v>300</v>
      </c>
      <c r="O275" s="131">
        <v>0</v>
      </c>
      <c r="P275" s="132">
        <f t="shared" si="56"/>
        <v>300</v>
      </c>
    </row>
    <row r="276" spans="1:16" s="84" customFormat="1">
      <c r="A276" s="108">
        <f t="shared" si="57"/>
        <v>245</v>
      </c>
      <c r="B276" s="112"/>
      <c r="C276" s="141"/>
      <c r="D276" s="166"/>
      <c r="E276" s="144"/>
      <c r="F276" s="144"/>
      <c r="G276" s="112" t="s">
        <v>1305</v>
      </c>
      <c r="H276" s="143" t="s">
        <v>1306</v>
      </c>
      <c r="I276" s="106"/>
      <c r="J276" s="106"/>
      <c r="K276" s="106"/>
      <c r="L276" s="30"/>
      <c r="M276" s="30"/>
      <c r="N276" s="130">
        <v>300</v>
      </c>
      <c r="O276" s="131">
        <v>0</v>
      </c>
      <c r="P276" s="132">
        <f t="shared" si="56"/>
        <v>300</v>
      </c>
    </row>
    <row r="277" spans="1:16" s="84" customFormat="1">
      <c r="A277" s="108">
        <f t="shared" si="57"/>
        <v>246</v>
      </c>
      <c r="B277" s="112"/>
      <c r="C277" s="141"/>
      <c r="D277" s="166"/>
      <c r="E277" s="144"/>
      <c r="F277" s="144"/>
      <c r="G277" s="112" t="s">
        <v>3089</v>
      </c>
      <c r="H277" s="143" t="s">
        <v>3090</v>
      </c>
      <c r="I277" s="106"/>
      <c r="J277" s="106"/>
      <c r="K277" s="106"/>
      <c r="L277" s="30"/>
      <c r="M277" s="30"/>
      <c r="N277" s="130">
        <v>300</v>
      </c>
      <c r="O277" s="131">
        <v>0</v>
      </c>
      <c r="P277" s="132">
        <f t="shared" si="56"/>
        <v>300</v>
      </c>
    </row>
    <row r="278" spans="1:16" s="84" customFormat="1">
      <c r="A278" s="108">
        <f t="shared" si="57"/>
        <v>247</v>
      </c>
      <c r="B278" s="112"/>
      <c r="C278" s="141"/>
      <c r="D278" s="166"/>
      <c r="E278" s="144"/>
      <c r="F278" s="144"/>
      <c r="G278" s="112" t="s">
        <v>3091</v>
      </c>
      <c r="H278" s="143" t="s">
        <v>3092</v>
      </c>
      <c r="I278" s="106"/>
      <c r="J278" s="106"/>
      <c r="K278" s="106"/>
      <c r="L278" s="30"/>
      <c r="M278" s="30"/>
      <c r="N278" s="130">
        <v>300</v>
      </c>
      <c r="O278" s="131">
        <v>0</v>
      </c>
      <c r="P278" s="132">
        <f t="shared" si="56"/>
        <v>300</v>
      </c>
    </row>
    <row r="279" spans="1:16" s="84" customFormat="1">
      <c r="A279" s="108">
        <f t="shared" si="57"/>
        <v>248</v>
      </c>
      <c r="B279" s="112"/>
      <c r="C279" s="141"/>
      <c r="D279" s="166"/>
      <c r="E279" s="144"/>
      <c r="F279" s="144"/>
      <c r="G279" s="112" t="s">
        <v>1308</v>
      </c>
      <c r="H279" s="143" t="s">
        <v>1309</v>
      </c>
      <c r="I279" s="106"/>
      <c r="J279" s="106"/>
      <c r="K279" s="106"/>
      <c r="L279" s="30"/>
      <c r="M279" s="30"/>
      <c r="N279" s="130">
        <v>300</v>
      </c>
      <c r="O279" s="131">
        <v>0</v>
      </c>
      <c r="P279" s="132">
        <f t="shared" si="56"/>
        <v>300</v>
      </c>
    </row>
    <row r="280" spans="1:16" s="85" customFormat="1" ht="15.75">
      <c r="A280" s="168"/>
      <c r="B280" s="168" t="s">
        <v>3093</v>
      </c>
      <c r="C280" s="169" t="s">
        <v>3094</v>
      </c>
      <c r="D280" s="170">
        <v>380</v>
      </c>
      <c r="E280" s="171">
        <v>0</v>
      </c>
      <c r="F280" s="171">
        <v>380</v>
      </c>
      <c r="G280" s="129"/>
      <c r="H280" s="172" t="s">
        <v>3095</v>
      </c>
      <c r="I280" s="129"/>
      <c r="J280" s="129"/>
      <c r="K280" s="129"/>
      <c r="L280" s="129"/>
      <c r="M280" s="129"/>
      <c r="N280" s="130"/>
      <c r="O280" s="177"/>
      <c r="P280" s="178"/>
    </row>
    <row r="281" spans="1:16" s="85" customFormat="1">
      <c r="A281" s="108">
        <v>249</v>
      </c>
      <c r="B281" s="108"/>
      <c r="C281" s="103" t="s">
        <v>1307</v>
      </c>
      <c r="D281" s="104"/>
      <c r="E281" s="105"/>
      <c r="F281" s="105"/>
      <c r="G281" s="109" t="s">
        <v>1315</v>
      </c>
      <c r="H281" s="141" t="s">
        <v>1316</v>
      </c>
      <c r="I281" s="106">
        <v>400</v>
      </c>
      <c r="J281" s="106">
        <v>0</v>
      </c>
      <c r="K281" s="106">
        <f>I281+J281</f>
        <v>400</v>
      </c>
      <c r="L281" s="30">
        <v>250</v>
      </c>
      <c r="M281" s="30">
        <v>200</v>
      </c>
      <c r="N281" s="130">
        <v>250</v>
      </c>
      <c r="O281" s="131">
        <v>0</v>
      </c>
      <c r="P281" s="132">
        <f t="shared" ref="P281:P288" si="58">O281+N281</f>
        <v>250</v>
      </c>
    </row>
    <row r="282" spans="1:16">
      <c r="A282" s="108">
        <f>A281+1</f>
        <v>250</v>
      </c>
      <c r="B282" s="109" t="s">
        <v>1312</v>
      </c>
      <c r="C282" s="110" t="s">
        <v>1313</v>
      </c>
      <c r="D282" s="104">
        <v>150</v>
      </c>
      <c r="E282" s="105">
        <v>0</v>
      </c>
      <c r="F282" s="105">
        <f>D282</f>
        <v>150</v>
      </c>
      <c r="G282" s="109" t="s">
        <v>1317</v>
      </c>
      <c r="H282" s="141" t="s">
        <v>1318</v>
      </c>
      <c r="I282" s="106">
        <v>430</v>
      </c>
      <c r="J282" s="106">
        <v>0</v>
      </c>
      <c r="K282" s="106">
        <f>I282+J282</f>
        <v>430</v>
      </c>
      <c r="L282" s="30">
        <v>250</v>
      </c>
      <c r="M282" s="30">
        <v>200</v>
      </c>
      <c r="N282" s="130">
        <v>250</v>
      </c>
      <c r="O282" s="131">
        <v>0</v>
      </c>
      <c r="P282" s="132">
        <f t="shared" si="58"/>
        <v>250</v>
      </c>
    </row>
    <row r="283" spans="1:16" s="84" customFormat="1" ht="15.75">
      <c r="A283" s="108">
        <f t="shared" ref="A283:A288" si="59">A282+1</f>
        <v>251</v>
      </c>
      <c r="B283" s="109"/>
      <c r="C283" s="110"/>
      <c r="D283" s="104"/>
      <c r="E283" s="105"/>
      <c r="F283" s="105"/>
      <c r="G283" s="173" t="s">
        <v>1319</v>
      </c>
      <c r="H283" s="174" t="s">
        <v>1320</v>
      </c>
      <c r="I283" s="106">
        <v>400</v>
      </c>
      <c r="J283" s="106">
        <v>0</v>
      </c>
      <c r="K283" s="106">
        <f>I283+J283</f>
        <v>400</v>
      </c>
      <c r="L283" s="30">
        <v>250</v>
      </c>
      <c r="M283" s="30">
        <v>200</v>
      </c>
      <c r="N283" s="130">
        <v>250</v>
      </c>
      <c r="O283" s="131">
        <v>0</v>
      </c>
      <c r="P283" s="132">
        <f t="shared" si="58"/>
        <v>250</v>
      </c>
    </row>
    <row r="284" spans="1:16" s="84" customFormat="1" ht="15.75">
      <c r="A284" s="108">
        <f t="shared" si="59"/>
        <v>252</v>
      </c>
      <c r="B284" s="109"/>
      <c r="C284" s="110"/>
      <c r="D284" s="104"/>
      <c r="E284" s="105"/>
      <c r="F284" s="105"/>
      <c r="G284" s="173" t="s">
        <v>1321</v>
      </c>
      <c r="H284" s="174" t="s">
        <v>1322</v>
      </c>
      <c r="I284" s="106"/>
      <c r="J284" s="106"/>
      <c r="K284" s="106"/>
      <c r="L284" s="30"/>
      <c r="M284" s="30"/>
      <c r="N284" s="130">
        <v>250</v>
      </c>
      <c r="O284" s="131">
        <v>0</v>
      </c>
      <c r="P284" s="132">
        <f t="shared" si="58"/>
        <v>250</v>
      </c>
    </row>
    <row r="285" spans="1:16" s="84" customFormat="1" ht="15.75">
      <c r="A285" s="108">
        <f t="shared" si="59"/>
        <v>253</v>
      </c>
      <c r="B285" s="109"/>
      <c r="C285" s="110"/>
      <c r="D285" s="104"/>
      <c r="E285" s="105"/>
      <c r="F285" s="105"/>
      <c r="G285" s="173" t="s">
        <v>1323</v>
      </c>
      <c r="H285" s="174" t="s">
        <v>1324</v>
      </c>
      <c r="I285" s="106"/>
      <c r="J285" s="106"/>
      <c r="K285" s="106"/>
      <c r="L285" s="30"/>
      <c r="M285" s="30"/>
      <c r="N285" s="130">
        <v>250</v>
      </c>
      <c r="O285" s="131">
        <v>0</v>
      </c>
      <c r="P285" s="132">
        <f t="shared" si="58"/>
        <v>250</v>
      </c>
    </row>
    <row r="286" spans="1:16" s="84" customFormat="1" ht="15.75">
      <c r="A286" s="108">
        <f t="shared" si="59"/>
        <v>254</v>
      </c>
      <c r="B286" s="109"/>
      <c r="C286" s="110"/>
      <c r="D286" s="104"/>
      <c r="E286" s="105"/>
      <c r="F286" s="105"/>
      <c r="G286" s="173" t="s">
        <v>1325</v>
      </c>
      <c r="H286" s="174" t="s">
        <v>1326</v>
      </c>
      <c r="I286" s="106"/>
      <c r="J286" s="106"/>
      <c r="K286" s="106"/>
      <c r="L286" s="30"/>
      <c r="M286" s="30"/>
      <c r="N286" s="130">
        <v>250</v>
      </c>
      <c r="O286" s="131">
        <v>0</v>
      </c>
      <c r="P286" s="132">
        <f t="shared" si="58"/>
        <v>250</v>
      </c>
    </row>
    <row r="287" spans="1:16" s="84" customFormat="1" ht="15.75">
      <c r="A287" s="108">
        <f t="shared" si="59"/>
        <v>255</v>
      </c>
      <c r="B287" s="109"/>
      <c r="C287" s="110"/>
      <c r="D287" s="104"/>
      <c r="E287" s="105"/>
      <c r="F287" s="105"/>
      <c r="G287" s="173" t="s">
        <v>1327</v>
      </c>
      <c r="H287" s="174" t="s">
        <v>1328</v>
      </c>
      <c r="I287" s="106"/>
      <c r="J287" s="106"/>
      <c r="K287" s="106"/>
      <c r="L287" s="30"/>
      <c r="M287" s="30"/>
      <c r="N287" s="130">
        <v>250</v>
      </c>
      <c r="O287" s="131">
        <v>0</v>
      </c>
      <c r="P287" s="132">
        <f t="shared" si="58"/>
        <v>250</v>
      </c>
    </row>
    <row r="288" spans="1:16" s="84" customFormat="1" ht="15.75">
      <c r="A288" s="108">
        <f t="shared" si="59"/>
        <v>256</v>
      </c>
      <c r="B288" s="109"/>
      <c r="C288" s="110"/>
      <c r="D288" s="104"/>
      <c r="E288" s="105"/>
      <c r="F288" s="105"/>
      <c r="G288" s="173" t="s">
        <v>1330</v>
      </c>
      <c r="H288" s="174" t="s">
        <v>1331</v>
      </c>
      <c r="I288" s="106"/>
      <c r="J288" s="106"/>
      <c r="K288" s="106"/>
      <c r="L288" s="30"/>
      <c r="M288" s="30"/>
      <c r="N288" s="130">
        <v>250</v>
      </c>
      <c r="O288" s="131">
        <v>0</v>
      </c>
      <c r="P288" s="132">
        <f t="shared" si="58"/>
        <v>250</v>
      </c>
    </row>
    <row r="289" spans="1:133" ht="15.75">
      <c r="A289" s="159"/>
      <c r="B289" s="164"/>
      <c r="C289" s="160"/>
      <c r="D289" s="161"/>
      <c r="E289" s="162"/>
      <c r="F289" s="162"/>
      <c r="G289" s="129"/>
      <c r="H289" s="163" t="s">
        <v>1307</v>
      </c>
      <c r="I289" s="129"/>
      <c r="J289" s="129"/>
      <c r="K289" s="129"/>
      <c r="L289" s="129"/>
      <c r="M289" s="129"/>
      <c r="N289" s="130"/>
      <c r="O289" s="131"/>
      <c r="P289" s="132"/>
      <c r="Q289" s="84"/>
      <c r="R289" s="84"/>
      <c r="S289" s="84"/>
      <c r="T289" s="84"/>
      <c r="U289" s="84"/>
      <c r="V289" s="84"/>
      <c r="W289" s="84"/>
      <c r="X289" s="84"/>
      <c r="Y289" s="84"/>
      <c r="Z289" s="84"/>
      <c r="AA289" s="84"/>
      <c r="AB289" s="84"/>
      <c r="AC289" s="84"/>
      <c r="AD289" s="84"/>
      <c r="AE289" s="84"/>
      <c r="AF289" s="84"/>
      <c r="AG289" s="84"/>
      <c r="AH289" s="84"/>
      <c r="AI289" s="84"/>
      <c r="AJ289" s="84"/>
      <c r="AK289" s="84"/>
      <c r="AL289" s="84"/>
      <c r="AM289" s="84"/>
      <c r="AN289" s="84"/>
      <c r="AO289" s="84"/>
      <c r="AP289" s="84"/>
      <c r="AQ289" s="84"/>
      <c r="AR289" s="84"/>
      <c r="AS289" s="84"/>
      <c r="AT289" s="84"/>
      <c r="AU289" s="84"/>
      <c r="AV289" s="84"/>
      <c r="AW289" s="84"/>
      <c r="AX289" s="84"/>
      <c r="AY289" s="84"/>
      <c r="AZ289" s="84"/>
      <c r="BA289" s="84"/>
      <c r="BB289" s="84"/>
      <c r="BC289" s="84"/>
      <c r="BD289" s="84"/>
      <c r="BE289" s="84"/>
      <c r="BF289" s="84"/>
      <c r="BG289" s="84"/>
      <c r="BH289" s="84"/>
      <c r="BI289" s="84"/>
      <c r="BJ289" s="84"/>
      <c r="BK289" s="84"/>
      <c r="BL289" s="84"/>
      <c r="BM289" s="84"/>
      <c r="BN289" s="84"/>
      <c r="BO289" s="84"/>
      <c r="BP289" s="84"/>
      <c r="BQ289" s="84"/>
      <c r="BR289" s="84"/>
      <c r="BS289" s="84"/>
      <c r="BT289" s="84"/>
      <c r="BU289" s="84"/>
      <c r="BV289" s="84"/>
      <c r="BW289" s="84"/>
      <c r="BX289" s="84"/>
      <c r="BY289" s="84"/>
      <c r="BZ289" s="84"/>
      <c r="CA289" s="84"/>
      <c r="CB289" s="84"/>
      <c r="CC289" s="84"/>
      <c r="CD289" s="84"/>
      <c r="CE289" s="84"/>
      <c r="CF289" s="84"/>
      <c r="CG289" s="84"/>
      <c r="CH289" s="84"/>
      <c r="CI289" s="84"/>
      <c r="CJ289" s="84"/>
      <c r="CK289" s="84"/>
      <c r="CL289" s="84"/>
      <c r="CM289" s="84"/>
      <c r="CN289" s="84"/>
      <c r="CO289" s="84"/>
      <c r="CP289" s="84"/>
      <c r="CQ289" s="84"/>
      <c r="CR289" s="84"/>
      <c r="CS289" s="84"/>
      <c r="CT289" s="84"/>
      <c r="CU289" s="84"/>
      <c r="CV289" s="84"/>
      <c r="CW289" s="84"/>
      <c r="CX289" s="84"/>
      <c r="CY289" s="84"/>
      <c r="CZ289" s="84"/>
      <c r="DA289" s="84"/>
      <c r="DB289" s="84"/>
      <c r="DC289" s="84"/>
      <c r="DD289" s="84"/>
      <c r="DE289" s="84"/>
      <c r="DF289" s="84"/>
      <c r="DG289" s="84"/>
      <c r="DH289" s="84"/>
      <c r="DI289" s="84"/>
      <c r="DJ289" s="84"/>
      <c r="DK289" s="84"/>
      <c r="DL289" s="84"/>
      <c r="DM289" s="84"/>
      <c r="DN289" s="84"/>
      <c r="DO289" s="84"/>
      <c r="DP289" s="84"/>
      <c r="DQ289" s="84"/>
      <c r="DR289" s="84"/>
      <c r="DS289" s="84"/>
      <c r="DT289" s="84"/>
      <c r="DU289" s="84"/>
      <c r="DV289" s="84"/>
      <c r="DW289" s="84"/>
      <c r="DX289" s="84"/>
      <c r="DY289" s="84"/>
      <c r="DZ289" s="84"/>
      <c r="EA289" s="84"/>
      <c r="EB289" s="84"/>
      <c r="EC289" s="84"/>
    </row>
    <row r="290" spans="1:133">
      <c r="A290" s="108">
        <v>257</v>
      </c>
      <c r="B290" s="109" t="s">
        <v>1329</v>
      </c>
      <c r="C290" s="110" t="s">
        <v>1189</v>
      </c>
      <c r="D290" s="104">
        <v>100</v>
      </c>
      <c r="E290" s="105">
        <v>0</v>
      </c>
      <c r="F290" s="105">
        <f>D290</f>
        <v>100</v>
      </c>
      <c r="G290" s="109" t="s">
        <v>1347</v>
      </c>
      <c r="H290" s="110" t="s">
        <v>1348</v>
      </c>
      <c r="I290" s="106">
        <v>120</v>
      </c>
      <c r="J290" s="106">
        <v>0</v>
      </c>
      <c r="K290" s="106">
        <f>I290+J290</f>
        <v>120</v>
      </c>
      <c r="L290" s="129"/>
      <c r="M290" s="129">
        <v>150</v>
      </c>
      <c r="N290" s="130">
        <v>150</v>
      </c>
      <c r="O290" s="131">
        <v>0</v>
      </c>
      <c r="P290" s="132">
        <f t="shared" ref="P290:P294" si="60">O290+N290</f>
        <v>150</v>
      </c>
      <c r="Q290" s="84"/>
      <c r="R290" s="84"/>
      <c r="S290" s="84"/>
      <c r="T290" s="84"/>
      <c r="U290" s="84"/>
      <c r="V290" s="84"/>
      <c r="W290" s="84"/>
      <c r="X290" s="84"/>
      <c r="Y290" s="84"/>
      <c r="Z290" s="84"/>
      <c r="AA290" s="84"/>
      <c r="AB290" s="84"/>
      <c r="AC290" s="84"/>
      <c r="AD290" s="84"/>
      <c r="AE290" s="84"/>
      <c r="AF290" s="84"/>
      <c r="AG290" s="84"/>
      <c r="AH290" s="84"/>
      <c r="AI290" s="84"/>
      <c r="AJ290" s="84"/>
      <c r="AK290" s="84"/>
      <c r="AL290" s="84"/>
      <c r="AM290" s="84"/>
      <c r="AN290" s="84"/>
      <c r="AO290" s="84"/>
      <c r="AP290" s="84"/>
      <c r="AQ290" s="84"/>
      <c r="AR290" s="84"/>
      <c r="AS290" s="84"/>
      <c r="AT290" s="84"/>
      <c r="AU290" s="84"/>
      <c r="AV290" s="84"/>
      <c r="AW290" s="84"/>
      <c r="AX290" s="84"/>
      <c r="AY290" s="84"/>
      <c r="AZ290" s="84"/>
      <c r="BA290" s="84"/>
      <c r="BB290" s="84"/>
      <c r="BC290" s="84"/>
      <c r="BD290" s="84"/>
      <c r="BE290" s="84"/>
      <c r="BF290" s="84"/>
      <c r="BG290" s="84"/>
      <c r="BH290" s="84"/>
      <c r="BI290" s="84"/>
      <c r="BJ290" s="84"/>
      <c r="BK290" s="84"/>
      <c r="BL290" s="84"/>
      <c r="BM290" s="84"/>
      <c r="BN290" s="84"/>
      <c r="BO290" s="84"/>
      <c r="BP290" s="84"/>
      <c r="BQ290" s="84"/>
      <c r="BR290" s="84"/>
      <c r="BS290" s="84"/>
      <c r="BT290" s="84"/>
      <c r="BU290" s="84"/>
      <c r="BV290" s="84"/>
      <c r="BW290" s="84"/>
      <c r="BX290" s="84"/>
      <c r="BY290" s="84"/>
      <c r="BZ290" s="84"/>
      <c r="CA290" s="84"/>
      <c r="CB290" s="84"/>
      <c r="CC290" s="84"/>
      <c r="CD290" s="84"/>
      <c r="CE290" s="84"/>
      <c r="CF290" s="84"/>
      <c r="CG290" s="84"/>
      <c r="CH290" s="84"/>
      <c r="CI290" s="84"/>
      <c r="CJ290" s="84"/>
      <c r="CK290" s="84"/>
      <c r="CL290" s="84"/>
      <c r="CM290" s="84"/>
      <c r="CN290" s="84"/>
      <c r="CO290" s="84"/>
      <c r="CP290" s="84"/>
      <c r="CQ290" s="84"/>
      <c r="CR290" s="84"/>
      <c r="CS290" s="84"/>
      <c r="CT290" s="84"/>
      <c r="CU290" s="84"/>
      <c r="CV290" s="84"/>
      <c r="CW290" s="84"/>
      <c r="CX290" s="84"/>
      <c r="CY290" s="84"/>
      <c r="CZ290" s="84"/>
      <c r="DA290" s="84"/>
      <c r="DB290" s="84"/>
      <c r="DC290" s="84"/>
      <c r="DD290" s="84"/>
      <c r="DE290" s="84"/>
      <c r="DF290" s="84"/>
      <c r="DG290" s="84"/>
      <c r="DH290" s="84"/>
      <c r="DI290" s="84"/>
      <c r="DJ290" s="84"/>
      <c r="DK290" s="84"/>
      <c r="DL290" s="84"/>
      <c r="DM290" s="84"/>
      <c r="DN290" s="84"/>
      <c r="DO290" s="84"/>
      <c r="DP290" s="84"/>
      <c r="DQ290" s="84"/>
      <c r="DR290" s="84"/>
      <c r="DS290" s="84"/>
      <c r="DT290" s="84"/>
      <c r="DU290" s="84"/>
      <c r="DV290" s="84"/>
      <c r="DW290" s="84"/>
      <c r="DX290" s="84"/>
      <c r="DY290" s="84"/>
      <c r="DZ290" s="84"/>
      <c r="EA290" s="84"/>
      <c r="EB290" s="84"/>
      <c r="EC290" s="84"/>
    </row>
    <row r="291" spans="1:133">
      <c r="A291" s="108">
        <f>A290+1</f>
        <v>258</v>
      </c>
      <c r="B291" s="109"/>
      <c r="C291" s="110"/>
      <c r="D291" s="104"/>
      <c r="E291" s="105"/>
      <c r="F291" s="105"/>
      <c r="G291" s="109" t="s">
        <v>1349</v>
      </c>
      <c r="H291" s="110" t="s">
        <v>1350</v>
      </c>
      <c r="I291" s="106">
        <v>130</v>
      </c>
      <c r="J291" s="106">
        <v>0</v>
      </c>
      <c r="K291" s="106">
        <f>I291+J291</f>
        <v>130</v>
      </c>
      <c r="L291" s="129">
        <v>150</v>
      </c>
      <c r="M291" s="129">
        <v>150</v>
      </c>
      <c r="N291" s="130">
        <v>150</v>
      </c>
      <c r="O291" s="131">
        <v>0</v>
      </c>
      <c r="P291" s="132">
        <f t="shared" si="60"/>
        <v>150</v>
      </c>
      <c r="Q291" s="84"/>
      <c r="R291" s="84"/>
      <c r="S291" s="84"/>
      <c r="T291" s="84"/>
      <c r="U291" s="84"/>
      <c r="V291" s="84"/>
      <c r="W291" s="84"/>
      <c r="X291" s="84"/>
      <c r="Y291" s="84"/>
      <c r="Z291" s="84"/>
      <c r="AA291" s="84"/>
      <c r="AB291" s="84"/>
      <c r="AC291" s="84"/>
      <c r="AD291" s="84"/>
      <c r="AE291" s="84"/>
      <c r="AF291" s="84"/>
      <c r="AG291" s="84"/>
      <c r="AH291" s="84"/>
      <c r="AI291" s="84"/>
      <c r="AJ291" s="84"/>
      <c r="AK291" s="84"/>
      <c r="AL291" s="84"/>
      <c r="AM291" s="84"/>
      <c r="AN291" s="84"/>
      <c r="AO291" s="84"/>
      <c r="AP291" s="84"/>
      <c r="AQ291" s="84"/>
      <c r="AR291" s="84"/>
      <c r="AS291" s="84"/>
      <c r="AT291" s="84"/>
      <c r="AU291" s="84"/>
      <c r="AV291" s="84"/>
      <c r="AW291" s="84"/>
      <c r="AX291" s="84"/>
      <c r="AY291" s="84"/>
      <c r="AZ291" s="84"/>
      <c r="BA291" s="84"/>
      <c r="BB291" s="84"/>
      <c r="BC291" s="84"/>
      <c r="BD291" s="84"/>
      <c r="BE291" s="84"/>
      <c r="BF291" s="84"/>
      <c r="BG291" s="84"/>
      <c r="BH291" s="84"/>
      <c r="BI291" s="84"/>
      <c r="BJ291" s="84"/>
      <c r="BK291" s="84"/>
      <c r="BL291" s="84"/>
      <c r="BM291" s="84"/>
      <c r="BN291" s="84"/>
      <c r="BO291" s="84"/>
      <c r="BP291" s="84"/>
      <c r="BQ291" s="84"/>
      <c r="BR291" s="84"/>
      <c r="BS291" s="84"/>
      <c r="BT291" s="84"/>
      <c r="BU291" s="84"/>
      <c r="BV291" s="84"/>
      <c r="BW291" s="84"/>
      <c r="BX291" s="84"/>
      <c r="BY291" s="84"/>
      <c r="BZ291" s="84"/>
      <c r="CA291" s="84"/>
      <c r="CB291" s="84"/>
      <c r="CC291" s="84"/>
      <c r="CD291" s="84"/>
      <c r="CE291" s="84"/>
      <c r="CF291" s="84"/>
      <c r="CG291" s="84"/>
      <c r="CH291" s="84"/>
      <c r="CI291" s="84"/>
      <c r="CJ291" s="84"/>
      <c r="CK291" s="84"/>
      <c r="CL291" s="84"/>
      <c r="CM291" s="84"/>
      <c r="CN291" s="84"/>
      <c r="CO291" s="84"/>
      <c r="CP291" s="84"/>
      <c r="CQ291" s="84"/>
      <c r="CR291" s="84"/>
      <c r="CS291" s="84"/>
      <c r="CT291" s="84"/>
      <c r="CU291" s="84"/>
      <c r="CV291" s="84"/>
      <c r="CW291" s="84"/>
      <c r="CX291" s="84"/>
      <c r="CY291" s="84"/>
      <c r="CZ291" s="84"/>
      <c r="DA291" s="84"/>
      <c r="DB291" s="84"/>
      <c r="DC291" s="84"/>
      <c r="DD291" s="84"/>
      <c r="DE291" s="84"/>
      <c r="DF291" s="84"/>
      <c r="DG291" s="84"/>
      <c r="DH291" s="84"/>
      <c r="DI291" s="84"/>
      <c r="DJ291" s="84"/>
      <c r="DK291" s="84"/>
      <c r="DL291" s="84"/>
      <c r="DM291" s="84"/>
      <c r="DN291" s="84"/>
      <c r="DO291" s="84"/>
      <c r="DP291" s="84"/>
      <c r="DQ291" s="84"/>
      <c r="DR291" s="84"/>
      <c r="DS291" s="84"/>
      <c r="DT291" s="84"/>
      <c r="DU291" s="84"/>
      <c r="DV291" s="84"/>
      <c r="DW291" s="84"/>
      <c r="DX291" s="84"/>
      <c r="DY291" s="84"/>
      <c r="DZ291" s="84"/>
      <c r="EA291" s="84"/>
      <c r="EB291" s="84"/>
      <c r="EC291" s="84"/>
    </row>
    <row r="292" spans="1:133">
      <c r="A292" s="108">
        <f t="shared" ref="A292:A296" si="61">A291+1</f>
        <v>259</v>
      </c>
      <c r="B292" s="109" t="s">
        <v>1346</v>
      </c>
      <c r="C292" s="110" t="s">
        <v>63</v>
      </c>
      <c r="D292" s="104">
        <v>250</v>
      </c>
      <c r="E292" s="105">
        <v>0</v>
      </c>
      <c r="F292" s="105">
        <f>D292</f>
        <v>250</v>
      </c>
      <c r="G292" s="109" t="s">
        <v>1351</v>
      </c>
      <c r="H292" s="110" t="s">
        <v>1352</v>
      </c>
      <c r="I292" s="106">
        <v>210</v>
      </c>
      <c r="J292" s="106">
        <v>0</v>
      </c>
      <c r="K292" s="106">
        <f>I292+J292</f>
        <v>210</v>
      </c>
      <c r="L292" s="129">
        <v>150</v>
      </c>
      <c r="M292" s="129">
        <v>120</v>
      </c>
      <c r="N292" s="130">
        <v>150</v>
      </c>
      <c r="O292" s="131">
        <v>0</v>
      </c>
      <c r="P292" s="132">
        <f t="shared" si="60"/>
        <v>150</v>
      </c>
      <c r="Q292" s="84"/>
      <c r="R292" s="84"/>
      <c r="S292" s="84"/>
      <c r="T292" s="84"/>
      <c r="U292" s="84"/>
      <c r="V292" s="84"/>
      <c r="W292" s="84"/>
      <c r="X292" s="84"/>
      <c r="Y292" s="84"/>
      <c r="Z292" s="84"/>
      <c r="AA292" s="84"/>
      <c r="AB292" s="84"/>
      <c r="AC292" s="84"/>
      <c r="AD292" s="84"/>
      <c r="AE292" s="84"/>
      <c r="AF292" s="84"/>
      <c r="AG292" s="84"/>
      <c r="AH292" s="84"/>
      <c r="AI292" s="84"/>
      <c r="AJ292" s="84"/>
      <c r="AK292" s="84"/>
      <c r="AL292" s="84"/>
      <c r="AM292" s="84"/>
      <c r="AN292" s="84"/>
      <c r="AO292" s="84"/>
      <c r="AP292" s="84"/>
      <c r="AQ292" s="84"/>
      <c r="AR292" s="84"/>
      <c r="AS292" s="84"/>
      <c r="AT292" s="84"/>
      <c r="AU292" s="84"/>
      <c r="AV292" s="84"/>
      <c r="AW292" s="84"/>
      <c r="AX292" s="84"/>
      <c r="AY292" s="84"/>
      <c r="AZ292" s="84"/>
      <c r="BA292" s="84"/>
      <c r="BB292" s="84"/>
      <c r="BC292" s="84"/>
      <c r="BD292" s="84"/>
      <c r="BE292" s="84"/>
      <c r="BF292" s="84"/>
      <c r="BG292" s="84"/>
      <c r="BH292" s="84"/>
      <c r="BI292" s="84"/>
      <c r="BJ292" s="84"/>
      <c r="BK292" s="84"/>
      <c r="BL292" s="84"/>
      <c r="BM292" s="84"/>
      <c r="BN292" s="84"/>
      <c r="BO292" s="84"/>
      <c r="BP292" s="84"/>
      <c r="BQ292" s="84"/>
      <c r="BR292" s="84"/>
      <c r="BS292" s="84"/>
      <c r="BT292" s="84"/>
      <c r="BU292" s="84"/>
      <c r="BV292" s="84"/>
      <c r="BW292" s="84"/>
      <c r="BX292" s="84"/>
      <c r="BY292" s="84"/>
      <c r="BZ292" s="84"/>
      <c r="CA292" s="84"/>
      <c r="CB292" s="84"/>
      <c r="CC292" s="84"/>
      <c r="CD292" s="84"/>
      <c r="CE292" s="84"/>
      <c r="CF292" s="84"/>
      <c r="CG292" s="84"/>
      <c r="CH292" s="84"/>
      <c r="CI292" s="84"/>
      <c r="CJ292" s="84"/>
      <c r="CK292" s="84"/>
      <c r="CL292" s="84"/>
      <c r="CM292" s="84"/>
      <c r="CN292" s="84"/>
      <c r="CO292" s="84"/>
      <c r="CP292" s="84"/>
      <c r="CQ292" s="84"/>
      <c r="CR292" s="84"/>
      <c r="CS292" s="84"/>
      <c r="CT292" s="84"/>
      <c r="CU292" s="84"/>
      <c r="CV292" s="84"/>
      <c r="CW292" s="84"/>
      <c r="CX292" s="84"/>
      <c r="CY292" s="84"/>
      <c r="CZ292" s="84"/>
      <c r="DA292" s="84"/>
      <c r="DB292" s="84"/>
      <c r="DC292" s="84"/>
      <c r="DD292" s="84"/>
      <c r="DE292" s="84"/>
      <c r="DF292" s="84"/>
      <c r="DG292" s="84"/>
      <c r="DH292" s="84"/>
      <c r="DI292" s="84"/>
      <c r="DJ292" s="84"/>
      <c r="DK292" s="84"/>
      <c r="DL292" s="84"/>
      <c r="DM292" s="84"/>
      <c r="DN292" s="84"/>
      <c r="DO292" s="84"/>
      <c r="DP292" s="84"/>
      <c r="DQ292" s="84"/>
      <c r="DR292" s="84"/>
      <c r="DS292" s="84"/>
      <c r="DT292" s="84"/>
      <c r="DU292" s="84"/>
      <c r="DV292" s="84"/>
      <c r="DW292" s="84"/>
      <c r="DX292" s="84"/>
      <c r="DY292" s="84"/>
      <c r="DZ292" s="84"/>
      <c r="EA292" s="84"/>
      <c r="EB292" s="84"/>
      <c r="EC292" s="84"/>
    </row>
    <row r="293" spans="1:133">
      <c r="A293" s="108">
        <f t="shared" si="61"/>
        <v>260</v>
      </c>
      <c r="B293" s="109"/>
      <c r="C293" s="110"/>
      <c r="D293" s="104"/>
      <c r="E293" s="105"/>
      <c r="F293" s="105"/>
      <c r="G293" s="109" t="s">
        <v>1353</v>
      </c>
      <c r="H293" s="110" t="s">
        <v>1354</v>
      </c>
      <c r="I293" s="106">
        <v>130</v>
      </c>
      <c r="J293" s="106">
        <v>0</v>
      </c>
      <c r="K293" s="106">
        <f>I293+J293</f>
        <v>130</v>
      </c>
      <c r="L293" s="129">
        <v>150</v>
      </c>
      <c r="M293" s="129"/>
      <c r="N293" s="130">
        <v>150</v>
      </c>
      <c r="O293" s="131">
        <v>0</v>
      </c>
      <c r="P293" s="132">
        <f t="shared" si="60"/>
        <v>150</v>
      </c>
      <c r="Q293" s="84"/>
      <c r="R293" s="84"/>
      <c r="S293" s="84"/>
      <c r="T293" s="84"/>
      <c r="U293" s="84"/>
      <c r="V293" s="84"/>
      <c r="W293" s="84"/>
      <c r="X293" s="84"/>
      <c r="Y293" s="84"/>
      <c r="Z293" s="84"/>
      <c r="AA293" s="84"/>
      <c r="AB293" s="84"/>
      <c r="AC293" s="84"/>
      <c r="AD293" s="84"/>
      <c r="AE293" s="84"/>
      <c r="AF293" s="84"/>
      <c r="AG293" s="84"/>
      <c r="AH293" s="84"/>
      <c r="AI293" s="84"/>
      <c r="AJ293" s="84"/>
      <c r="AK293" s="84"/>
      <c r="AL293" s="84"/>
      <c r="AM293" s="84"/>
      <c r="AN293" s="84"/>
      <c r="AO293" s="84"/>
      <c r="AP293" s="84"/>
      <c r="AQ293" s="84"/>
      <c r="AR293" s="84"/>
      <c r="AS293" s="84"/>
      <c r="AT293" s="84"/>
      <c r="AU293" s="84"/>
      <c r="AV293" s="84"/>
      <c r="AW293" s="84"/>
      <c r="AX293" s="84"/>
      <c r="AY293" s="84"/>
      <c r="AZ293" s="84"/>
      <c r="BA293" s="84"/>
      <c r="BB293" s="84"/>
      <c r="BC293" s="84"/>
      <c r="BD293" s="84"/>
      <c r="BE293" s="84"/>
      <c r="BF293" s="84"/>
      <c r="BG293" s="84"/>
      <c r="BH293" s="84"/>
      <c r="BI293" s="84"/>
      <c r="BJ293" s="84"/>
      <c r="BK293" s="84"/>
      <c r="BL293" s="84"/>
      <c r="BM293" s="84"/>
      <c r="BN293" s="84"/>
      <c r="BO293" s="84"/>
      <c r="BP293" s="84"/>
      <c r="BQ293" s="84"/>
      <c r="BR293" s="84"/>
      <c r="BS293" s="84"/>
      <c r="BT293" s="84"/>
      <c r="BU293" s="84"/>
      <c r="BV293" s="84"/>
      <c r="BW293" s="84"/>
      <c r="BX293" s="84"/>
      <c r="BY293" s="84"/>
      <c r="BZ293" s="84"/>
      <c r="CA293" s="84"/>
      <c r="CB293" s="84"/>
      <c r="CC293" s="84"/>
      <c r="CD293" s="84"/>
      <c r="CE293" s="84"/>
      <c r="CF293" s="84"/>
      <c r="CG293" s="84"/>
      <c r="CH293" s="84"/>
      <c r="CI293" s="84"/>
      <c r="CJ293" s="84"/>
      <c r="CK293" s="84"/>
      <c r="CL293" s="84"/>
      <c r="CM293" s="84"/>
      <c r="CN293" s="84"/>
      <c r="CO293" s="84"/>
      <c r="CP293" s="84"/>
      <c r="CQ293" s="84"/>
      <c r="CR293" s="84"/>
      <c r="CS293" s="84"/>
      <c r="CT293" s="84"/>
      <c r="CU293" s="84"/>
      <c r="CV293" s="84"/>
      <c r="CW293" s="84"/>
      <c r="CX293" s="84"/>
      <c r="CY293" s="84"/>
      <c r="CZ293" s="84"/>
      <c r="DA293" s="84"/>
      <c r="DB293" s="84"/>
      <c r="DC293" s="84"/>
      <c r="DD293" s="84"/>
      <c r="DE293" s="84"/>
      <c r="DF293" s="84"/>
      <c r="DG293" s="84"/>
      <c r="DH293" s="84"/>
      <c r="DI293" s="84"/>
      <c r="DJ293" s="84"/>
      <c r="DK293" s="84"/>
      <c r="DL293" s="84"/>
      <c r="DM293" s="84"/>
      <c r="DN293" s="84"/>
      <c r="DO293" s="84"/>
      <c r="DP293" s="84"/>
      <c r="DQ293" s="84"/>
      <c r="DR293" s="84"/>
      <c r="DS293" s="84"/>
      <c r="DT293" s="84"/>
      <c r="DU293" s="84"/>
      <c r="DV293" s="84"/>
      <c r="DW293" s="84"/>
      <c r="DX293" s="84"/>
      <c r="DY293" s="84"/>
      <c r="DZ293" s="84"/>
      <c r="EA293" s="84"/>
      <c r="EB293" s="84"/>
      <c r="EC293" s="84"/>
    </row>
    <row r="294" spans="1:133" s="84" customFormat="1">
      <c r="A294" s="108">
        <f t="shared" si="61"/>
        <v>261</v>
      </c>
      <c r="B294" s="109"/>
      <c r="C294" s="110"/>
      <c r="D294" s="104"/>
      <c r="E294" s="105"/>
      <c r="F294" s="105"/>
      <c r="G294" s="109" t="s">
        <v>1312</v>
      </c>
      <c r="H294" s="110" t="s">
        <v>1313</v>
      </c>
      <c r="I294" s="106">
        <v>170</v>
      </c>
      <c r="J294" s="106">
        <v>0</v>
      </c>
      <c r="K294" s="106">
        <f>I294+J294</f>
        <v>170</v>
      </c>
      <c r="L294" s="129">
        <v>100</v>
      </c>
      <c r="M294" s="129">
        <v>150</v>
      </c>
      <c r="N294" s="130">
        <v>150</v>
      </c>
      <c r="O294" s="131">
        <v>0</v>
      </c>
      <c r="P294" s="132">
        <f t="shared" si="60"/>
        <v>150</v>
      </c>
    </row>
    <row r="295" spans="1:133" s="84" customFormat="1">
      <c r="A295" s="108">
        <f t="shared" si="61"/>
        <v>262</v>
      </c>
      <c r="B295" s="109"/>
      <c r="C295" s="110"/>
      <c r="D295" s="104"/>
      <c r="E295" s="105"/>
      <c r="F295" s="105"/>
      <c r="G295" s="109" t="s">
        <v>1357</v>
      </c>
      <c r="H295" s="110" t="s">
        <v>1358</v>
      </c>
      <c r="I295" s="106"/>
      <c r="J295" s="106"/>
      <c r="K295" s="106"/>
      <c r="L295" s="129"/>
      <c r="M295" s="129"/>
      <c r="N295" s="130">
        <v>370</v>
      </c>
      <c r="O295" s="131">
        <v>0</v>
      </c>
      <c r="P295" s="132">
        <v>370</v>
      </c>
    </row>
    <row r="296" spans="1:133" s="84" customFormat="1">
      <c r="A296" s="108">
        <f t="shared" si="61"/>
        <v>263</v>
      </c>
      <c r="B296" s="109"/>
      <c r="C296" s="110"/>
      <c r="D296" s="104"/>
      <c r="E296" s="105"/>
      <c r="F296" s="105"/>
      <c r="G296" s="109" t="s">
        <v>1361</v>
      </c>
      <c r="H296" s="110" t="s">
        <v>1362</v>
      </c>
      <c r="I296" s="106"/>
      <c r="J296" s="106"/>
      <c r="K296" s="106"/>
      <c r="L296" s="129"/>
      <c r="M296" s="129"/>
      <c r="N296" s="130">
        <v>150</v>
      </c>
      <c r="O296" s="131">
        <v>0</v>
      </c>
      <c r="P296" s="132">
        <v>150</v>
      </c>
    </row>
    <row r="297" spans="1:133" ht="15.75">
      <c r="A297" s="159"/>
      <c r="B297" s="164" t="s">
        <v>1355</v>
      </c>
      <c r="C297" s="160" t="s">
        <v>1356</v>
      </c>
      <c r="D297" s="161">
        <v>1100</v>
      </c>
      <c r="E297" s="162">
        <v>0</v>
      </c>
      <c r="F297" s="162">
        <f>D297</f>
        <v>1100</v>
      </c>
      <c r="G297" s="168"/>
      <c r="H297" s="163" t="s">
        <v>1372</v>
      </c>
      <c r="I297" s="129"/>
      <c r="J297" s="129"/>
      <c r="K297" s="129"/>
      <c r="L297" s="129"/>
      <c r="M297" s="129"/>
      <c r="N297" s="130"/>
      <c r="O297" s="131"/>
      <c r="P297" s="132"/>
      <c r="Q297" s="84"/>
      <c r="R297" s="84"/>
      <c r="S297" s="84"/>
      <c r="T297" s="84"/>
      <c r="U297" s="84"/>
      <c r="V297" s="84"/>
      <c r="W297" s="84"/>
      <c r="X297" s="84"/>
      <c r="Y297" s="84"/>
      <c r="Z297" s="84"/>
      <c r="AA297" s="84"/>
      <c r="AB297" s="84"/>
      <c r="AC297" s="84"/>
      <c r="AD297" s="84"/>
      <c r="AE297" s="84"/>
      <c r="AF297" s="84"/>
      <c r="AG297" s="84"/>
      <c r="AH297" s="84"/>
      <c r="AI297" s="84"/>
      <c r="AJ297" s="84"/>
      <c r="AK297" s="84"/>
      <c r="AL297" s="84"/>
      <c r="AM297" s="84"/>
      <c r="AN297" s="84"/>
      <c r="AO297" s="84"/>
      <c r="AP297" s="84"/>
      <c r="AQ297" s="84"/>
      <c r="AR297" s="84"/>
      <c r="AS297" s="84"/>
      <c r="AT297" s="84"/>
      <c r="AU297" s="84"/>
      <c r="AV297" s="84"/>
      <c r="AW297" s="84"/>
      <c r="AX297" s="84"/>
      <c r="AY297" s="84"/>
      <c r="AZ297" s="84"/>
      <c r="BA297" s="84"/>
      <c r="BB297" s="84"/>
      <c r="BC297" s="84"/>
      <c r="BD297" s="84"/>
      <c r="BE297" s="84"/>
      <c r="BF297" s="84"/>
      <c r="BG297" s="84"/>
      <c r="BH297" s="84"/>
      <c r="BI297" s="84"/>
      <c r="BJ297" s="84"/>
      <c r="BK297" s="84"/>
      <c r="BL297" s="84"/>
      <c r="BM297" s="84"/>
      <c r="BN297" s="84"/>
      <c r="BO297" s="84"/>
      <c r="BP297" s="84"/>
      <c r="BQ297" s="84"/>
      <c r="BR297" s="84"/>
      <c r="BS297" s="84"/>
      <c r="BT297" s="84"/>
      <c r="BU297" s="84"/>
      <c r="BV297" s="84"/>
      <c r="BW297" s="84"/>
      <c r="BX297" s="84"/>
      <c r="BY297" s="84"/>
      <c r="BZ297" s="84"/>
      <c r="CA297" s="84"/>
      <c r="CB297" s="84"/>
      <c r="CC297" s="84"/>
      <c r="CD297" s="84"/>
      <c r="CE297" s="84"/>
      <c r="CF297" s="84"/>
      <c r="CG297" s="84"/>
      <c r="CH297" s="84"/>
      <c r="CI297" s="84"/>
      <c r="CJ297" s="84"/>
      <c r="CK297" s="84"/>
      <c r="CL297" s="84"/>
      <c r="CM297" s="84"/>
      <c r="CN297" s="84"/>
      <c r="CO297" s="84"/>
      <c r="CP297" s="84"/>
      <c r="CQ297" s="84"/>
      <c r="CR297" s="84"/>
      <c r="CS297" s="84"/>
      <c r="CT297" s="84"/>
      <c r="CU297" s="84"/>
      <c r="CV297" s="84"/>
      <c r="CW297" s="84"/>
      <c r="CX297" s="84"/>
      <c r="CY297" s="84"/>
      <c r="CZ297" s="84"/>
      <c r="DA297" s="84"/>
      <c r="DB297" s="84"/>
      <c r="DC297" s="84"/>
      <c r="DD297" s="84"/>
      <c r="DE297" s="84"/>
      <c r="DF297" s="84"/>
      <c r="DG297" s="84"/>
      <c r="DH297" s="84"/>
      <c r="DI297" s="84"/>
      <c r="DJ297" s="84"/>
      <c r="DK297" s="84"/>
      <c r="DL297" s="84"/>
      <c r="DM297" s="84"/>
      <c r="DN297" s="84"/>
      <c r="DO297" s="84"/>
      <c r="DP297" s="84"/>
      <c r="DQ297" s="84"/>
      <c r="DR297" s="84"/>
      <c r="DS297" s="84"/>
      <c r="DT297" s="84"/>
      <c r="DU297" s="84"/>
      <c r="DV297" s="84"/>
      <c r="DW297" s="84"/>
      <c r="DX297" s="84"/>
      <c r="DY297" s="84"/>
      <c r="DZ297" s="84"/>
      <c r="EA297" s="84"/>
      <c r="EB297" s="84"/>
      <c r="EC297" s="84"/>
    </row>
    <row r="298" spans="1:133" ht="15.75">
      <c r="A298" s="108">
        <v>264</v>
      </c>
      <c r="B298" s="109" t="s">
        <v>1359</v>
      </c>
      <c r="C298" s="110" t="s">
        <v>1360</v>
      </c>
      <c r="D298" s="104">
        <v>1100</v>
      </c>
      <c r="E298" s="105">
        <v>0</v>
      </c>
      <c r="F298" s="105">
        <f>D298</f>
        <v>1100</v>
      </c>
      <c r="G298" s="175" t="s">
        <v>1374</v>
      </c>
      <c r="H298" s="110" t="s">
        <v>1147</v>
      </c>
      <c r="I298" s="106">
        <v>2750</v>
      </c>
      <c r="J298" s="106">
        <v>0</v>
      </c>
      <c r="K298" s="106">
        <f>I298+J298</f>
        <v>2750</v>
      </c>
      <c r="L298" s="129"/>
      <c r="M298" s="129"/>
      <c r="N298" s="130">
        <v>2750</v>
      </c>
      <c r="O298" s="131">
        <v>0</v>
      </c>
      <c r="P298" s="132">
        <f t="shared" ref="P298:P300" si="62">O298+N298</f>
        <v>2750</v>
      </c>
      <c r="Q298" s="84"/>
      <c r="R298" s="84"/>
      <c r="S298" s="84"/>
      <c r="T298" s="84"/>
      <c r="U298" s="84"/>
      <c r="V298" s="84"/>
      <c r="W298" s="84"/>
      <c r="X298" s="84"/>
      <c r="Y298" s="84"/>
      <c r="Z298" s="84"/>
      <c r="AA298" s="84"/>
      <c r="AB298" s="84"/>
      <c r="AC298" s="84"/>
      <c r="AD298" s="84"/>
      <c r="AE298" s="84"/>
      <c r="AF298" s="84"/>
      <c r="AG298" s="84"/>
      <c r="AH298" s="84"/>
      <c r="AI298" s="84"/>
      <c r="AJ298" s="84"/>
      <c r="AK298" s="84"/>
      <c r="AL298" s="84"/>
      <c r="AM298" s="84"/>
      <c r="AN298" s="84"/>
      <c r="AO298" s="84"/>
      <c r="AP298" s="84"/>
      <c r="AQ298" s="84"/>
      <c r="AR298" s="84"/>
      <c r="AS298" s="84"/>
      <c r="AT298" s="84"/>
      <c r="AU298" s="84"/>
      <c r="AV298" s="84"/>
      <c r="AW298" s="84"/>
      <c r="AX298" s="84"/>
      <c r="AY298" s="84"/>
      <c r="AZ298" s="84"/>
      <c r="BA298" s="84"/>
      <c r="BB298" s="84"/>
      <c r="BC298" s="84"/>
      <c r="BD298" s="84"/>
      <c r="BE298" s="84"/>
      <c r="BF298" s="84"/>
      <c r="BG298" s="84"/>
      <c r="BH298" s="84"/>
      <c r="BI298" s="84"/>
      <c r="BJ298" s="84"/>
      <c r="BK298" s="84"/>
      <c r="BL298" s="84"/>
      <c r="BM298" s="84"/>
      <c r="BN298" s="84"/>
      <c r="BO298" s="84"/>
      <c r="BP298" s="84"/>
      <c r="BQ298" s="84"/>
      <c r="BR298" s="84"/>
      <c r="BS298" s="84"/>
      <c r="BT298" s="84"/>
      <c r="BU298" s="84"/>
      <c r="BV298" s="84"/>
      <c r="BW298" s="84"/>
      <c r="BX298" s="84"/>
      <c r="BY298" s="84"/>
      <c r="BZ298" s="84"/>
      <c r="CA298" s="84"/>
      <c r="CB298" s="84"/>
      <c r="CC298" s="84"/>
      <c r="CD298" s="84"/>
      <c r="CE298" s="84"/>
      <c r="CF298" s="84"/>
      <c r="CG298" s="84"/>
      <c r="CH298" s="84"/>
      <c r="CI298" s="84"/>
      <c r="CJ298" s="84"/>
      <c r="CK298" s="84"/>
      <c r="CL298" s="84"/>
      <c r="CM298" s="84"/>
      <c r="CN298" s="84"/>
      <c r="CO298" s="84"/>
      <c r="CP298" s="84"/>
      <c r="CQ298" s="84"/>
      <c r="CR298" s="84"/>
      <c r="CS298" s="84"/>
      <c r="CT298" s="84"/>
      <c r="CU298" s="84"/>
      <c r="CV298" s="84"/>
      <c r="CW298" s="84"/>
      <c r="CX298" s="84"/>
      <c r="CY298" s="84"/>
      <c r="CZ298" s="84"/>
      <c r="DA298" s="84"/>
      <c r="DB298" s="84"/>
      <c r="DC298" s="84"/>
      <c r="DD298" s="84"/>
      <c r="DE298" s="84"/>
      <c r="DF298" s="84"/>
      <c r="DG298" s="84"/>
      <c r="DH298" s="84"/>
      <c r="DI298" s="84"/>
      <c r="DJ298" s="84"/>
      <c r="DK298" s="84"/>
      <c r="DL298" s="84"/>
      <c r="DM298" s="84"/>
      <c r="DN298" s="84"/>
      <c r="DO298" s="84"/>
      <c r="DP298" s="84"/>
      <c r="DQ298" s="84"/>
      <c r="DR298" s="84"/>
      <c r="DS298" s="84"/>
      <c r="DT298" s="84"/>
      <c r="DU298" s="84"/>
      <c r="DV298" s="84"/>
      <c r="DW298" s="84"/>
      <c r="DX298" s="84"/>
      <c r="DY298" s="84"/>
      <c r="DZ298" s="84"/>
      <c r="EA298" s="84"/>
      <c r="EB298" s="84"/>
      <c r="EC298" s="84"/>
    </row>
    <row r="299" spans="1:133">
      <c r="A299" s="108">
        <f>A298+1</f>
        <v>265</v>
      </c>
      <c r="B299" s="102"/>
      <c r="C299" s="103" t="s">
        <v>1371</v>
      </c>
      <c r="D299" s="104"/>
      <c r="E299" s="105"/>
      <c r="F299" s="105"/>
      <c r="G299" s="112" t="s">
        <v>1375</v>
      </c>
      <c r="H299" s="110" t="s">
        <v>1356</v>
      </c>
      <c r="I299" s="106">
        <v>2300</v>
      </c>
      <c r="J299" s="106">
        <v>0</v>
      </c>
      <c r="K299" s="106">
        <f>I299+J299</f>
        <v>2300</v>
      </c>
      <c r="L299" s="129"/>
      <c r="M299" s="129"/>
      <c r="N299" s="130">
        <v>2300</v>
      </c>
      <c r="O299" s="131">
        <v>0</v>
      </c>
      <c r="P299" s="132">
        <f t="shared" si="62"/>
        <v>2300</v>
      </c>
      <c r="Q299" s="84"/>
      <c r="R299" s="84"/>
      <c r="S299" s="84"/>
      <c r="T299" s="84"/>
      <c r="U299" s="84"/>
      <c r="V299" s="84"/>
      <c r="W299" s="84"/>
      <c r="X299" s="84"/>
      <c r="Y299" s="84"/>
      <c r="Z299" s="84"/>
      <c r="AA299" s="84"/>
      <c r="AB299" s="84"/>
      <c r="AC299" s="84"/>
      <c r="AD299" s="84"/>
      <c r="AE299" s="84"/>
      <c r="AF299" s="84"/>
      <c r="AG299" s="84"/>
      <c r="AH299" s="84"/>
      <c r="AI299" s="84"/>
      <c r="AJ299" s="84"/>
      <c r="AK299" s="84"/>
      <c r="AL299" s="84"/>
      <c r="AM299" s="84"/>
      <c r="AN299" s="84"/>
      <c r="AO299" s="84"/>
      <c r="AP299" s="84"/>
      <c r="AQ299" s="84"/>
      <c r="AR299" s="84"/>
      <c r="AS299" s="84"/>
      <c r="AT299" s="84"/>
      <c r="AU299" s="84"/>
      <c r="AV299" s="84"/>
      <c r="AW299" s="84"/>
      <c r="AX299" s="84"/>
      <c r="AY299" s="84"/>
      <c r="AZ299" s="84"/>
      <c r="BA299" s="84"/>
      <c r="BB299" s="84"/>
      <c r="BC299" s="84"/>
      <c r="BD299" s="84"/>
      <c r="BE299" s="84"/>
      <c r="BF299" s="84"/>
      <c r="BG299" s="84"/>
      <c r="BH299" s="84"/>
      <c r="BI299" s="84"/>
      <c r="BJ299" s="84"/>
      <c r="BK299" s="84"/>
      <c r="BL299" s="84"/>
      <c r="BM299" s="84"/>
      <c r="BN299" s="84"/>
      <c r="BO299" s="84"/>
      <c r="BP299" s="84"/>
      <c r="BQ299" s="84"/>
      <c r="BR299" s="84"/>
      <c r="BS299" s="84"/>
      <c r="BT299" s="84"/>
      <c r="BU299" s="84"/>
      <c r="BV299" s="84"/>
      <c r="BW299" s="84"/>
      <c r="BX299" s="84"/>
      <c r="BY299" s="84"/>
      <c r="BZ299" s="84"/>
      <c r="CA299" s="84"/>
      <c r="CB299" s="84"/>
      <c r="CC299" s="84"/>
      <c r="CD299" s="84"/>
      <c r="CE299" s="84"/>
      <c r="CF299" s="84"/>
      <c r="CG299" s="84"/>
      <c r="CH299" s="84"/>
      <c r="CI299" s="84"/>
      <c r="CJ299" s="84"/>
      <c r="CK299" s="84"/>
      <c r="CL299" s="84"/>
      <c r="CM299" s="84"/>
      <c r="CN299" s="84"/>
      <c r="CO299" s="84"/>
      <c r="CP299" s="84"/>
      <c r="CQ299" s="84"/>
      <c r="CR299" s="84"/>
      <c r="CS299" s="84"/>
      <c r="CT299" s="84"/>
      <c r="CU299" s="84"/>
      <c r="CV299" s="84"/>
      <c r="CW299" s="84"/>
      <c r="CX299" s="84"/>
      <c r="CY299" s="84"/>
      <c r="CZ299" s="84"/>
      <c r="DA299" s="84"/>
      <c r="DB299" s="84"/>
      <c r="DC299" s="84"/>
      <c r="DD299" s="84"/>
      <c r="DE299" s="84"/>
      <c r="DF299" s="84"/>
      <c r="DG299" s="84"/>
      <c r="DH299" s="84"/>
      <c r="DI299" s="84"/>
      <c r="DJ299" s="84"/>
      <c r="DK299" s="84"/>
      <c r="DL299" s="84"/>
      <c r="DM299" s="84"/>
      <c r="DN299" s="84"/>
      <c r="DO299" s="84"/>
      <c r="DP299" s="84"/>
      <c r="DQ299" s="84"/>
      <c r="DR299" s="84"/>
      <c r="DS299" s="84"/>
      <c r="DT299" s="84"/>
      <c r="DU299" s="84"/>
      <c r="DV299" s="84"/>
      <c r="DW299" s="84"/>
      <c r="DX299" s="84"/>
      <c r="DY299" s="84"/>
      <c r="DZ299" s="84"/>
      <c r="EA299" s="84"/>
      <c r="EB299" s="84"/>
      <c r="EC299" s="84"/>
    </row>
    <row r="300" spans="1:133">
      <c r="A300" s="108">
        <f>A299+1</f>
        <v>266</v>
      </c>
      <c r="B300" s="108" t="s">
        <v>124</v>
      </c>
      <c r="C300" s="110" t="s">
        <v>1373</v>
      </c>
      <c r="D300" s="104">
        <v>100</v>
      </c>
      <c r="E300" s="105">
        <v>0</v>
      </c>
      <c r="F300" s="105">
        <f>D300</f>
        <v>100</v>
      </c>
      <c r="G300" s="112" t="s">
        <v>1376</v>
      </c>
      <c r="H300" s="110" t="s">
        <v>1360</v>
      </c>
      <c r="I300" s="106">
        <v>2350</v>
      </c>
      <c r="J300" s="106">
        <v>0</v>
      </c>
      <c r="K300" s="106">
        <f>I300+J300</f>
        <v>2350</v>
      </c>
      <c r="L300" s="129"/>
      <c r="M300" s="129"/>
      <c r="N300" s="130">
        <v>2350</v>
      </c>
      <c r="O300" s="131">
        <v>0</v>
      </c>
      <c r="P300" s="132">
        <f t="shared" si="62"/>
        <v>2350</v>
      </c>
      <c r="Q300" s="84"/>
      <c r="R300" s="84"/>
      <c r="S300" s="84"/>
      <c r="T300" s="84"/>
      <c r="U300" s="84"/>
      <c r="V300" s="84"/>
      <c r="W300" s="84"/>
      <c r="X300" s="84"/>
      <c r="Y300" s="84"/>
      <c r="Z300" s="84"/>
      <c r="AA300" s="84"/>
      <c r="AB300" s="84"/>
      <c r="AC300" s="84"/>
      <c r="AD300" s="84"/>
      <c r="AE300" s="84"/>
      <c r="AF300" s="84"/>
      <c r="AG300" s="84"/>
      <c r="AH300" s="84"/>
      <c r="AI300" s="84"/>
      <c r="AJ300" s="84"/>
      <c r="AK300" s="84"/>
      <c r="AL300" s="84"/>
      <c r="AM300" s="84"/>
      <c r="AN300" s="84"/>
      <c r="AO300" s="84"/>
      <c r="AP300" s="84"/>
      <c r="AQ300" s="84"/>
      <c r="AR300" s="84"/>
      <c r="AS300" s="84"/>
      <c r="AT300" s="84"/>
      <c r="AU300" s="84"/>
      <c r="AV300" s="84"/>
      <c r="AW300" s="84"/>
      <c r="AX300" s="84"/>
      <c r="AY300" s="84"/>
      <c r="AZ300" s="84"/>
      <c r="BA300" s="84"/>
      <c r="BB300" s="84"/>
      <c r="BC300" s="84"/>
      <c r="BD300" s="84"/>
      <c r="BE300" s="84"/>
      <c r="BF300" s="84"/>
      <c r="BG300" s="84"/>
      <c r="BH300" s="84"/>
      <c r="BI300" s="84"/>
      <c r="BJ300" s="84"/>
      <c r="BK300" s="84"/>
      <c r="BL300" s="84"/>
      <c r="BM300" s="84"/>
      <c r="BN300" s="84"/>
      <c r="BO300" s="84"/>
      <c r="BP300" s="84"/>
      <c r="BQ300" s="84"/>
      <c r="BR300" s="84"/>
      <c r="BS300" s="84"/>
      <c r="BT300" s="84"/>
      <c r="BU300" s="84"/>
      <c r="BV300" s="84"/>
      <c r="BW300" s="84"/>
      <c r="BX300" s="84"/>
      <c r="BY300" s="84"/>
      <c r="BZ300" s="84"/>
      <c r="CA300" s="84"/>
      <c r="CB300" s="84"/>
      <c r="CC300" s="84"/>
      <c r="CD300" s="84"/>
      <c r="CE300" s="84"/>
      <c r="CF300" s="84"/>
      <c r="CG300" s="84"/>
      <c r="CH300" s="84"/>
      <c r="CI300" s="84"/>
      <c r="CJ300" s="84"/>
      <c r="CK300" s="84"/>
      <c r="CL300" s="84"/>
      <c r="CM300" s="84"/>
      <c r="CN300" s="84"/>
      <c r="CO300" s="84"/>
      <c r="CP300" s="84"/>
      <c r="CQ300" s="84"/>
      <c r="CR300" s="84"/>
      <c r="CS300" s="84"/>
      <c r="CT300" s="84"/>
      <c r="CU300" s="84"/>
      <c r="CV300" s="84"/>
      <c r="CW300" s="84"/>
      <c r="CX300" s="84"/>
      <c r="CY300" s="84"/>
      <c r="CZ300" s="84"/>
      <c r="DA300" s="84"/>
      <c r="DB300" s="84"/>
      <c r="DC300" s="84"/>
      <c r="DD300" s="84"/>
      <c r="DE300" s="84"/>
      <c r="DF300" s="84"/>
      <c r="DG300" s="84"/>
      <c r="DH300" s="84"/>
      <c r="DI300" s="84"/>
      <c r="DJ300" s="84"/>
      <c r="DK300" s="84"/>
      <c r="DL300" s="84"/>
      <c r="DM300" s="84"/>
      <c r="DN300" s="84"/>
      <c r="DO300" s="84"/>
      <c r="DP300" s="84"/>
      <c r="DQ300" s="84"/>
      <c r="DR300" s="84"/>
      <c r="DS300" s="84"/>
      <c r="DT300" s="84"/>
      <c r="DU300" s="84"/>
      <c r="DV300" s="84"/>
      <c r="DW300" s="84"/>
      <c r="DX300" s="84"/>
      <c r="DY300" s="84"/>
      <c r="DZ300" s="84"/>
      <c r="EA300" s="84"/>
      <c r="EB300" s="84"/>
      <c r="EC300" s="84"/>
    </row>
    <row r="301" spans="1:133" s="7" customFormat="1" ht="15.75">
      <c r="A301" s="108"/>
      <c r="B301" s="108" t="s">
        <v>1377</v>
      </c>
      <c r="C301" s="110" t="s">
        <v>1378</v>
      </c>
      <c r="D301" s="104">
        <v>100</v>
      </c>
      <c r="E301" s="105">
        <v>0</v>
      </c>
      <c r="F301" s="105">
        <f t="shared" ref="F301:F311" si="63">D301</f>
        <v>100</v>
      </c>
      <c r="G301" s="106"/>
      <c r="H301" s="107" t="s">
        <v>1371</v>
      </c>
      <c r="I301" s="106"/>
      <c r="J301" s="106"/>
      <c r="K301" s="106"/>
      <c r="L301" s="129"/>
      <c r="M301" s="129"/>
      <c r="N301" s="130"/>
      <c r="O301" s="131"/>
      <c r="P301" s="132"/>
      <c r="Q301" s="84"/>
      <c r="R301" s="84"/>
      <c r="S301" s="84"/>
      <c r="T301" s="84"/>
      <c r="U301" s="84"/>
      <c r="V301" s="84"/>
      <c r="W301" s="84"/>
      <c r="X301" s="84"/>
      <c r="Y301" s="84"/>
      <c r="Z301" s="84"/>
      <c r="AA301" s="84"/>
      <c r="AB301" s="84"/>
      <c r="AC301" s="84"/>
      <c r="AD301" s="84"/>
      <c r="AE301" s="84"/>
      <c r="AF301" s="84"/>
      <c r="AG301" s="84"/>
      <c r="AH301" s="84"/>
      <c r="AI301" s="84"/>
      <c r="AJ301" s="84"/>
      <c r="AK301" s="84"/>
      <c r="AL301" s="84"/>
      <c r="AM301" s="84"/>
      <c r="AN301" s="84"/>
      <c r="AO301" s="84"/>
      <c r="AP301" s="84"/>
      <c r="AQ301" s="84"/>
      <c r="AR301" s="84"/>
      <c r="AS301" s="84"/>
      <c r="AT301" s="84"/>
      <c r="AU301" s="84"/>
      <c r="AV301" s="84"/>
      <c r="AW301" s="84"/>
      <c r="AX301" s="84"/>
      <c r="AY301" s="84"/>
      <c r="AZ301" s="84"/>
      <c r="BA301" s="84"/>
      <c r="BB301" s="84"/>
      <c r="BC301" s="84"/>
      <c r="BD301" s="84"/>
      <c r="BE301" s="84"/>
      <c r="BF301" s="84"/>
      <c r="BG301" s="84"/>
      <c r="BH301" s="84"/>
      <c r="BI301" s="84"/>
      <c r="BJ301" s="84"/>
      <c r="BK301" s="84"/>
      <c r="BL301" s="84"/>
      <c r="BM301" s="84"/>
      <c r="BN301" s="84"/>
      <c r="BO301" s="84"/>
      <c r="BP301" s="84"/>
      <c r="BQ301" s="84"/>
      <c r="BR301" s="84"/>
      <c r="BS301" s="84"/>
      <c r="BT301" s="84"/>
      <c r="BU301" s="84"/>
      <c r="BV301" s="84"/>
      <c r="BW301" s="84"/>
      <c r="BX301" s="84"/>
      <c r="BY301" s="84"/>
      <c r="BZ301" s="84"/>
      <c r="CA301" s="84"/>
      <c r="CB301" s="84"/>
      <c r="CC301" s="84"/>
      <c r="CD301" s="84"/>
      <c r="CE301" s="84"/>
      <c r="CF301" s="84"/>
      <c r="CG301" s="84"/>
      <c r="CH301" s="84"/>
      <c r="CI301" s="84"/>
      <c r="CJ301" s="84"/>
      <c r="CK301" s="84"/>
      <c r="CL301" s="84"/>
      <c r="CM301" s="84"/>
      <c r="CN301" s="84"/>
      <c r="CO301" s="84"/>
      <c r="CP301" s="84"/>
      <c r="CQ301" s="84"/>
      <c r="CR301" s="84"/>
      <c r="CS301" s="84"/>
      <c r="CT301" s="84"/>
      <c r="CU301" s="84"/>
      <c r="CV301" s="84"/>
      <c r="CW301" s="84"/>
      <c r="CX301" s="84"/>
      <c r="CY301" s="84"/>
      <c r="CZ301" s="84"/>
      <c r="DA301" s="84"/>
      <c r="DB301" s="84"/>
      <c r="DC301" s="84"/>
      <c r="DD301" s="84"/>
      <c r="DE301" s="84"/>
      <c r="DF301" s="84"/>
      <c r="DG301" s="84"/>
      <c r="DH301" s="84"/>
      <c r="DI301" s="84"/>
      <c r="DJ301" s="84"/>
      <c r="DK301" s="84"/>
      <c r="DL301" s="84"/>
      <c r="DM301" s="84"/>
      <c r="DN301" s="84"/>
      <c r="DO301" s="84"/>
      <c r="DP301" s="84"/>
      <c r="DQ301" s="84"/>
      <c r="DR301" s="84"/>
      <c r="DS301" s="84"/>
      <c r="DT301" s="84"/>
      <c r="DU301" s="84"/>
      <c r="DV301" s="84"/>
      <c r="DW301" s="84"/>
      <c r="DX301" s="84"/>
      <c r="DY301" s="84"/>
      <c r="DZ301" s="84"/>
      <c r="EA301" s="84"/>
      <c r="EB301" s="84"/>
      <c r="EC301" s="84"/>
    </row>
    <row r="302" spans="1:133" s="7" customFormat="1">
      <c r="A302" s="108">
        <v>267</v>
      </c>
      <c r="B302" s="109" t="s">
        <v>123</v>
      </c>
      <c r="C302" s="110" t="s">
        <v>1498</v>
      </c>
      <c r="D302" s="104">
        <v>50</v>
      </c>
      <c r="E302" s="105">
        <v>0</v>
      </c>
      <c r="F302" s="105">
        <f t="shared" si="63"/>
        <v>50</v>
      </c>
      <c r="G302" s="140" t="s">
        <v>1489</v>
      </c>
      <c r="H302" s="141" t="s">
        <v>1373</v>
      </c>
      <c r="I302" s="106">
        <v>100</v>
      </c>
      <c r="J302" s="106">
        <v>0</v>
      </c>
      <c r="K302" s="106">
        <f t="shared" ref="K302:K337" si="64">I302+J302</f>
        <v>100</v>
      </c>
      <c r="L302" s="129"/>
      <c r="M302" s="129">
        <v>50</v>
      </c>
      <c r="N302" s="130">
        <v>50</v>
      </c>
      <c r="O302" s="131">
        <v>0</v>
      </c>
      <c r="P302" s="132">
        <f t="shared" ref="P302:P343" si="65">O302+N302</f>
        <v>50</v>
      </c>
      <c r="Q302" s="84"/>
      <c r="R302" s="84"/>
      <c r="S302" s="84"/>
      <c r="T302" s="84"/>
      <c r="U302" s="84"/>
      <c r="V302" s="84"/>
      <c r="W302" s="84"/>
      <c r="X302" s="84"/>
      <c r="Y302" s="84"/>
      <c r="Z302" s="84"/>
      <c r="AA302" s="84"/>
      <c r="AB302" s="84"/>
      <c r="AC302" s="84"/>
      <c r="AD302" s="84"/>
      <c r="AE302" s="84"/>
      <c r="AF302" s="84"/>
      <c r="AG302" s="84"/>
      <c r="AH302" s="84"/>
      <c r="AI302" s="84"/>
      <c r="AJ302" s="84"/>
      <c r="AK302" s="84"/>
      <c r="AL302" s="84"/>
      <c r="AM302" s="84"/>
      <c r="AN302" s="84"/>
      <c r="AO302" s="84"/>
      <c r="AP302" s="84"/>
      <c r="AQ302" s="84"/>
      <c r="AR302" s="84"/>
      <c r="AS302" s="84"/>
      <c r="AT302" s="84"/>
      <c r="AU302" s="84"/>
      <c r="AV302" s="84"/>
      <c r="AW302" s="84"/>
      <c r="AX302" s="84"/>
      <c r="AY302" s="84"/>
      <c r="AZ302" s="84"/>
      <c r="BA302" s="84"/>
      <c r="BB302" s="84"/>
      <c r="BC302" s="84"/>
      <c r="BD302" s="84"/>
      <c r="BE302" s="84"/>
      <c r="BF302" s="84"/>
      <c r="BG302" s="84"/>
      <c r="BH302" s="84"/>
      <c r="BI302" s="84"/>
      <c r="BJ302" s="84"/>
      <c r="BK302" s="84"/>
      <c r="BL302" s="84"/>
      <c r="BM302" s="84"/>
      <c r="BN302" s="84"/>
      <c r="BO302" s="84"/>
      <c r="BP302" s="84"/>
      <c r="BQ302" s="84"/>
      <c r="BR302" s="84"/>
      <c r="BS302" s="84"/>
      <c r="BT302" s="84"/>
      <c r="BU302" s="84"/>
      <c r="BV302" s="84"/>
      <c r="BW302" s="84"/>
      <c r="BX302" s="84"/>
      <c r="BY302" s="84"/>
      <c r="BZ302" s="84"/>
      <c r="CA302" s="84"/>
      <c r="CB302" s="84"/>
      <c r="CC302" s="84"/>
      <c r="CD302" s="84"/>
      <c r="CE302" s="84"/>
      <c r="CF302" s="84"/>
      <c r="CG302" s="84"/>
      <c r="CH302" s="84"/>
      <c r="CI302" s="84"/>
      <c r="CJ302" s="84"/>
      <c r="CK302" s="84"/>
      <c r="CL302" s="84"/>
      <c r="CM302" s="84"/>
      <c r="CN302" s="84"/>
      <c r="CO302" s="84"/>
      <c r="CP302" s="84"/>
      <c r="CQ302" s="84"/>
      <c r="CR302" s="84"/>
      <c r="CS302" s="84"/>
      <c r="CT302" s="84"/>
      <c r="CU302" s="84"/>
      <c r="CV302" s="84"/>
      <c r="CW302" s="84"/>
      <c r="CX302" s="84"/>
      <c r="CY302" s="84"/>
      <c r="CZ302" s="84"/>
      <c r="DA302" s="84"/>
      <c r="DB302" s="84"/>
      <c r="DC302" s="84"/>
      <c r="DD302" s="84"/>
      <c r="DE302" s="84"/>
      <c r="DF302" s="84"/>
      <c r="DG302" s="84"/>
      <c r="DH302" s="84"/>
      <c r="DI302" s="84"/>
      <c r="DJ302" s="84"/>
      <c r="DK302" s="84"/>
      <c r="DL302" s="84"/>
      <c r="DM302" s="84"/>
      <c r="DN302" s="84"/>
      <c r="DO302" s="84"/>
      <c r="DP302" s="84"/>
      <c r="DQ302" s="84"/>
      <c r="DR302" s="84"/>
      <c r="DS302" s="84"/>
      <c r="DT302" s="84"/>
      <c r="DU302" s="84"/>
      <c r="DV302" s="84"/>
      <c r="DW302" s="84"/>
      <c r="DX302" s="84"/>
      <c r="DY302" s="84"/>
      <c r="DZ302" s="84"/>
      <c r="EA302" s="84"/>
      <c r="EB302" s="84"/>
      <c r="EC302" s="84"/>
    </row>
    <row r="303" spans="1:133" s="7" customFormat="1">
      <c r="A303" s="108">
        <f>A302+1</f>
        <v>268</v>
      </c>
      <c r="B303" s="108" t="s">
        <v>1485</v>
      </c>
      <c r="C303" s="110" t="s">
        <v>1486</v>
      </c>
      <c r="D303" s="106">
        <v>550</v>
      </c>
      <c r="E303" s="105">
        <v>0</v>
      </c>
      <c r="F303" s="105">
        <f t="shared" si="63"/>
        <v>550</v>
      </c>
      <c r="G303" s="140" t="s">
        <v>1493</v>
      </c>
      <c r="H303" s="141" t="s">
        <v>1494</v>
      </c>
      <c r="I303" s="106">
        <v>100</v>
      </c>
      <c r="J303" s="106">
        <v>0</v>
      </c>
      <c r="K303" s="106">
        <f t="shared" si="64"/>
        <v>100</v>
      </c>
      <c r="L303" s="129"/>
      <c r="M303" s="129"/>
      <c r="N303" s="130">
        <v>50</v>
      </c>
      <c r="O303" s="131">
        <v>0</v>
      </c>
      <c r="P303" s="132">
        <f t="shared" si="65"/>
        <v>50</v>
      </c>
      <c r="Q303" s="84"/>
      <c r="R303" s="84"/>
      <c r="S303" s="84"/>
      <c r="T303" s="84"/>
      <c r="U303" s="84"/>
      <c r="V303" s="84"/>
      <c r="W303" s="84"/>
      <c r="X303" s="84"/>
      <c r="Y303" s="84"/>
      <c r="Z303" s="84"/>
      <c r="AA303" s="84"/>
      <c r="AB303" s="84"/>
      <c r="AC303" s="84"/>
      <c r="AD303" s="84"/>
      <c r="AE303" s="84"/>
      <c r="AF303" s="84"/>
      <c r="AG303" s="84"/>
      <c r="AH303" s="84"/>
      <c r="AI303" s="84"/>
      <c r="AJ303" s="84"/>
      <c r="AK303" s="84"/>
      <c r="AL303" s="84"/>
      <c r="AM303" s="84"/>
      <c r="AN303" s="84"/>
      <c r="AO303" s="84"/>
      <c r="AP303" s="84"/>
      <c r="AQ303" s="84"/>
      <c r="AR303" s="84"/>
      <c r="AS303" s="84"/>
      <c r="AT303" s="84"/>
      <c r="AU303" s="84"/>
      <c r="AV303" s="84"/>
      <c r="AW303" s="84"/>
      <c r="AX303" s="84"/>
      <c r="AY303" s="84"/>
      <c r="AZ303" s="84"/>
      <c r="BA303" s="84"/>
      <c r="BB303" s="84"/>
      <c r="BC303" s="84"/>
      <c r="BD303" s="84"/>
      <c r="BE303" s="84"/>
      <c r="BF303" s="84"/>
      <c r="BG303" s="84"/>
      <c r="BH303" s="84"/>
      <c r="BI303" s="84"/>
      <c r="BJ303" s="84"/>
      <c r="BK303" s="84"/>
      <c r="BL303" s="84"/>
      <c r="BM303" s="84"/>
      <c r="BN303" s="84"/>
      <c r="BO303" s="84"/>
      <c r="BP303" s="84"/>
      <c r="BQ303" s="84"/>
      <c r="BR303" s="84"/>
      <c r="BS303" s="84"/>
      <c r="BT303" s="84"/>
      <c r="BU303" s="84"/>
      <c r="BV303" s="84"/>
      <c r="BW303" s="84"/>
      <c r="BX303" s="84"/>
      <c r="BY303" s="84"/>
      <c r="BZ303" s="84"/>
      <c r="CA303" s="84"/>
      <c r="CB303" s="84"/>
      <c r="CC303" s="84"/>
      <c r="CD303" s="84"/>
      <c r="CE303" s="84"/>
      <c r="CF303" s="84"/>
      <c r="CG303" s="84"/>
      <c r="CH303" s="84"/>
      <c r="CI303" s="84"/>
      <c r="CJ303" s="84"/>
      <c r="CK303" s="84"/>
      <c r="CL303" s="84"/>
      <c r="CM303" s="84"/>
      <c r="CN303" s="84"/>
      <c r="CO303" s="84"/>
      <c r="CP303" s="84"/>
      <c r="CQ303" s="84"/>
      <c r="CR303" s="84"/>
      <c r="CS303" s="84"/>
      <c r="CT303" s="84"/>
      <c r="CU303" s="84"/>
      <c r="CV303" s="84"/>
      <c r="CW303" s="84"/>
      <c r="CX303" s="84"/>
      <c r="CY303" s="84"/>
      <c r="CZ303" s="84"/>
      <c r="DA303" s="84"/>
      <c r="DB303" s="84"/>
      <c r="DC303" s="84"/>
      <c r="DD303" s="84"/>
      <c r="DE303" s="84"/>
      <c r="DF303" s="84"/>
      <c r="DG303" s="84"/>
      <c r="DH303" s="84"/>
      <c r="DI303" s="84"/>
      <c r="DJ303" s="84"/>
      <c r="DK303" s="84"/>
      <c r="DL303" s="84"/>
      <c r="DM303" s="84"/>
      <c r="DN303" s="84"/>
      <c r="DO303" s="84"/>
      <c r="DP303" s="84"/>
      <c r="DQ303" s="84"/>
      <c r="DR303" s="84"/>
      <c r="DS303" s="84"/>
      <c r="DT303" s="84"/>
      <c r="DU303" s="84"/>
      <c r="DV303" s="84"/>
      <c r="DW303" s="84"/>
      <c r="DX303" s="84"/>
      <c r="DY303" s="84"/>
      <c r="DZ303" s="84"/>
      <c r="EA303" s="84"/>
      <c r="EB303" s="84"/>
      <c r="EC303" s="84"/>
    </row>
    <row r="304" spans="1:133" s="7" customFormat="1" ht="14.45" customHeight="1">
      <c r="A304" s="108">
        <f t="shared" ref="A304:A343" si="66">A303+1</f>
        <v>269</v>
      </c>
      <c r="B304" s="108" t="s">
        <v>1487</v>
      </c>
      <c r="C304" s="110" t="s">
        <v>1488</v>
      </c>
      <c r="D304" s="106">
        <v>350</v>
      </c>
      <c r="E304" s="105">
        <v>0</v>
      </c>
      <c r="F304" s="105">
        <f t="shared" si="63"/>
        <v>350</v>
      </c>
      <c r="G304" s="112" t="s">
        <v>1497</v>
      </c>
      <c r="H304" s="110" t="s">
        <v>1498</v>
      </c>
      <c r="I304" s="106">
        <v>50</v>
      </c>
      <c r="J304" s="106">
        <v>0</v>
      </c>
      <c r="K304" s="106">
        <f t="shared" si="64"/>
        <v>50</v>
      </c>
      <c r="L304" s="129"/>
      <c r="M304" s="129">
        <v>40</v>
      </c>
      <c r="N304" s="130">
        <v>50</v>
      </c>
      <c r="O304" s="131">
        <v>0</v>
      </c>
      <c r="P304" s="132">
        <f t="shared" si="65"/>
        <v>50</v>
      </c>
      <c r="Q304" s="84"/>
      <c r="R304" s="84"/>
      <c r="S304" s="84"/>
      <c r="T304" s="84"/>
      <c r="U304" s="84"/>
      <c r="V304" s="84"/>
      <c r="W304" s="84"/>
      <c r="X304" s="84"/>
      <c r="Y304" s="84"/>
      <c r="Z304" s="84"/>
      <c r="AA304" s="84"/>
      <c r="AB304" s="84"/>
      <c r="AC304" s="84"/>
      <c r="AD304" s="84"/>
      <c r="AE304" s="84"/>
      <c r="AF304" s="84"/>
      <c r="AG304" s="84"/>
      <c r="AH304" s="84"/>
      <c r="AI304" s="84"/>
      <c r="AJ304" s="84"/>
      <c r="AK304" s="84"/>
      <c r="AL304" s="84"/>
      <c r="AM304" s="84"/>
      <c r="AN304" s="84"/>
      <c r="AO304" s="84"/>
      <c r="AP304" s="84"/>
      <c r="AQ304" s="84"/>
      <c r="AR304" s="84"/>
      <c r="AS304" s="84"/>
      <c r="AT304" s="84"/>
      <c r="AU304" s="84"/>
      <c r="AV304" s="84"/>
      <c r="AW304" s="84"/>
      <c r="AX304" s="84"/>
      <c r="AY304" s="84"/>
      <c r="AZ304" s="84"/>
      <c r="BA304" s="84"/>
      <c r="BB304" s="84"/>
      <c r="BC304" s="84"/>
      <c r="BD304" s="84"/>
      <c r="BE304" s="84"/>
      <c r="BF304" s="84"/>
      <c r="BG304" s="84"/>
      <c r="BH304" s="84"/>
      <c r="BI304" s="84"/>
      <c r="BJ304" s="84"/>
      <c r="BK304" s="84"/>
      <c r="BL304" s="84"/>
      <c r="BM304" s="84"/>
      <c r="BN304" s="84"/>
      <c r="BO304" s="84"/>
      <c r="BP304" s="84"/>
      <c r="BQ304" s="84"/>
      <c r="BR304" s="84"/>
      <c r="BS304" s="84"/>
      <c r="BT304" s="84"/>
      <c r="BU304" s="84"/>
      <c r="BV304" s="84"/>
      <c r="BW304" s="84"/>
      <c r="BX304" s="84"/>
      <c r="BY304" s="84"/>
      <c r="BZ304" s="84"/>
      <c r="CA304" s="84"/>
      <c r="CB304" s="84"/>
      <c r="CC304" s="84"/>
      <c r="CD304" s="84"/>
      <c r="CE304" s="84"/>
      <c r="CF304" s="84"/>
      <c r="CG304" s="84"/>
      <c r="CH304" s="84"/>
      <c r="CI304" s="84"/>
      <c r="CJ304" s="84"/>
      <c r="CK304" s="84"/>
      <c r="CL304" s="84"/>
      <c r="CM304" s="84"/>
      <c r="CN304" s="84"/>
      <c r="CO304" s="84"/>
      <c r="CP304" s="84"/>
      <c r="CQ304" s="84"/>
      <c r="CR304" s="84"/>
      <c r="CS304" s="84"/>
      <c r="CT304" s="84"/>
      <c r="CU304" s="84"/>
      <c r="CV304" s="84"/>
      <c r="CW304" s="84"/>
      <c r="CX304" s="84"/>
      <c r="CY304" s="84"/>
      <c r="CZ304" s="84"/>
      <c r="DA304" s="84"/>
      <c r="DB304" s="84"/>
      <c r="DC304" s="84"/>
      <c r="DD304" s="84"/>
      <c r="DE304" s="84"/>
      <c r="DF304" s="84"/>
      <c r="DG304" s="84"/>
      <c r="DH304" s="84"/>
      <c r="DI304" s="84"/>
      <c r="DJ304" s="84"/>
      <c r="DK304" s="84"/>
      <c r="DL304" s="84"/>
      <c r="DM304" s="84"/>
      <c r="DN304" s="84"/>
      <c r="DO304" s="84"/>
      <c r="DP304" s="84"/>
      <c r="DQ304" s="84"/>
      <c r="DR304" s="84"/>
      <c r="DS304" s="84"/>
      <c r="DT304" s="84"/>
      <c r="DU304" s="84"/>
      <c r="DV304" s="84"/>
      <c r="DW304" s="84"/>
      <c r="DX304" s="84"/>
      <c r="DY304" s="84"/>
      <c r="DZ304" s="84"/>
      <c r="EA304" s="84"/>
      <c r="EB304" s="84"/>
      <c r="EC304" s="84"/>
    </row>
    <row r="305" spans="1:133" s="7" customFormat="1">
      <c r="A305" s="108">
        <f t="shared" si="66"/>
        <v>270</v>
      </c>
      <c r="B305" s="108" t="s">
        <v>1491</v>
      </c>
      <c r="C305" s="110" t="s">
        <v>1492</v>
      </c>
      <c r="D305" s="106">
        <v>500</v>
      </c>
      <c r="E305" s="105">
        <v>0</v>
      </c>
      <c r="F305" s="105">
        <f t="shared" si="63"/>
        <v>500</v>
      </c>
      <c r="G305" s="140" t="s">
        <v>1501</v>
      </c>
      <c r="H305" s="141" t="s">
        <v>1502</v>
      </c>
      <c r="I305" s="106">
        <v>650</v>
      </c>
      <c r="J305" s="106">
        <v>0</v>
      </c>
      <c r="K305" s="106">
        <f t="shared" si="64"/>
        <v>650</v>
      </c>
      <c r="L305" s="129"/>
      <c r="M305" s="129"/>
      <c r="N305" s="130">
        <v>650</v>
      </c>
      <c r="O305" s="131">
        <v>0</v>
      </c>
      <c r="P305" s="132">
        <f t="shared" si="65"/>
        <v>650</v>
      </c>
      <c r="Q305" s="84"/>
      <c r="R305" s="84"/>
      <c r="S305" s="84"/>
      <c r="T305" s="84"/>
      <c r="U305" s="84"/>
      <c r="V305" s="84"/>
      <c r="W305" s="84"/>
      <c r="X305" s="84"/>
      <c r="Y305" s="84"/>
      <c r="Z305" s="84"/>
      <c r="AA305" s="84"/>
      <c r="AB305" s="84"/>
      <c r="AC305" s="84"/>
      <c r="AD305" s="84"/>
      <c r="AE305" s="84"/>
      <c r="AF305" s="84"/>
      <c r="AG305" s="84"/>
      <c r="AH305" s="84"/>
      <c r="AI305" s="84"/>
      <c r="AJ305" s="84"/>
      <c r="AK305" s="84"/>
      <c r="AL305" s="84"/>
      <c r="AM305" s="84"/>
      <c r="AN305" s="84"/>
      <c r="AO305" s="84"/>
      <c r="AP305" s="84"/>
      <c r="AQ305" s="84"/>
      <c r="AR305" s="84"/>
      <c r="AS305" s="84"/>
      <c r="AT305" s="84"/>
      <c r="AU305" s="84"/>
      <c r="AV305" s="84"/>
      <c r="AW305" s="84"/>
      <c r="AX305" s="84"/>
      <c r="AY305" s="84"/>
      <c r="AZ305" s="84"/>
      <c r="BA305" s="84"/>
      <c r="BB305" s="84"/>
      <c r="BC305" s="84"/>
      <c r="BD305" s="84"/>
      <c r="BE305" s="84"/>
      <c r="BF305" s="84"/>
      <c r="BG305" s="84"/>
      <c r="BH305" s="84"/>
      <c r="BI305" s="84"/>
      <c r="BJ305" s="84"/>
      <c r="BK305" s="84"/>
      <c r="BL305" s="84"/>
      <c r="BM305" s="84"/>
      <c r="BN305" s="84"/>
      <c r="BO305" s="84"/>
      <c r="BP305" s="84"/>
      <c r="BQ305" s="84"/>
      <c r="BR305" s="84"/>
      <c r="BS305" s="84"/>
      <c r="BT305" s="84"/>
      <c r="BU305" s="84"/>
      <c r="BV305" s="84"/>
      <c r="BW305" s="84"/>
      <c r="BX305" s="84"/>
      <c r="BY305" s="84"/>
      <c r="BZ305" s="84"/>
      <c r="CA305" s="84"/>
      <c r="CB305" s="84"/>
      <c r="CC305" s="84"/>
      <c r="CD305" s="84"/>
      <c r="CE305" s="84"/>
      <c r="CF305" s="84"/>
      <c r="CG305" s="84"/>
      <c r="CH305" s="84"/>
      <c r="CI305" s="84"/>
      <c r="CJ305" s="84"/>
      <c r="CK305" s="84"/>
      <c r="CL305" s="84"/>
      <c r="CM305" s="84"/>
      <c r="CN305" s="84"/>
      <c r="CO305" s="84"/>
      <c r="CP305" s="84"/>
      <c r="CQ305" s="84"/>
      <c r="CR305" s="84"/>
      <c r="CS305" s="84"/>
      <c r="CT305" s="84"/>
      <c r="CU305" s="84"/>
      <c r="CV305" s="84"/>
      <c r="CW305" s="84"/>
      <c r="CX305" s="84"/>
      <c r="CY305" s="84"/>
      <c r="CZ305" s="84"/>
      <c r="DA305" s="84"/>
      <c r="DB305" s="84"/>
      <c r="DC305" s="84"/>
      <c r="DD305" s="84"/>
      <c r="DE305" s="84"/>
      <c r="DF305" s="84"/>
      <c r="DG305" s="84"/>
      <c r="DH305" s="84"/>
      <c r="DI305" s="84"/>
      <c r="DJ305" s="84"/>
      <c r="DK305" s="84"/>
      <c r="DL305" s="84"/>
      <c r="DM305" s="84"/>
      <c r="DN305" s="84"/>
      <c r="DO305" s="84"/>
      <c r="DP305" s="84"/>
      <c r="DQ305" s="84"/>
      <c r="DR305" s="84"/>
      <c r="DS305" s="84"/>
      <c r="DT305" s="84"/>
      <c r="DU305" s="84"/>
      <c r="DV305" s="84"/>
      <c r="DW305" s="84"/>
      <c r="DX305" s="84"/>
      <c r="DY305" s="84"/>
      <c r="DZ305" s="84"/>
      <c r="EA305" s="84"/>
      <c r="EB305" s="84"/>
      <c r="EC305" s="84"/>
    </row>
    <row r="306" spans="1:133" s="7" customFormat="1">
      <c r="A306" s="108">
        <f t="shared" si="66"/>
        <v>271</v>
      </c>
      <c r="B306" s="108" t="s">
        <v>1495</v>
      </c>
      <c r="C306" s="110" t="s">
        <v>1496</v>
      </c>
      <c r="D306" s="106">
        <v>300</v>
      </c>
      <c r="E306" s="105">
        <v>0</v>
      </c>
      <c r="F306" s="105">
        <f t="shared" si="63"/>
        <v>300</v>
      </c>
      <c r="G306" s="140" t="s">
        <v>1505</v>
      </c>
      <c r="H306" s="141" t="s">
        <v>1506</v>
      </c>
      <c r="I306" s="106">
        <v>350</v>
      </c>
      <c r="J306" s="106">
        <v>0</v>
      </c>
      <c r="K306" s="106">
        <f t="shared" si="64"/>
        <v>350</v>
      </c>
      <c r="L306" s="129"/>
      <c r="M306" s="129"/>
      <c r="N306" s="130">
        <v>350</v>
      </c>
      <c r="O306" s="131">
        <v>0</v>
      </c>
      <c r="P306" s="132">
        <f t="shared" si="65"/>
        <v>350</v>
      </c>
      <c r="Q306" s="84"/>
      <c r="R306" s="84"/>
      <c r="S306" s="84"/>
      <c r="T306" s="84"/>
      <c r="U306" s="84"/>
      <c r="V306" s="84"/>
      <c r="W306" s="84"/>
      <c r="X306" s="84"/>
      <c r="Y306" s="84"/>
      <c r="Z306" s="84"/>
      <c r="AA306" s="84"/>
      <c r="AB306" s="84"/>
      <c r="AC306" s="84"/>
      <c r="AD306" s="84"/>
      <c r="AE306" s="84"/>
      <c r="AF306" s="84"/>
      <c r="AG306" s="84"/>
      <c r="AH306" s="84"/>
      <c r="AI306" s="84"/>
      <c r="AJ306" s="84"/>
      <c r="AK306" s="84"/>
      <c r="AL306" s="84"/>
      <c r="AM306" s="84"/>
      <c r="AN306" s="84"/>
      <c r="AO306" s="84"/>
      <c r="AP306" s="84"/>
      <c r="AQ306" s="84"/>
      <c r="AR306" s="84"/>
      <c r="AS306" s="84"/>
      <c r="AT306" s="84"/>
      <c r="AU306" s="84"/>
      <c r="AV306" s="84"/>
      <c r="AW306" s="84"/>
      <c r="AX306" s="84"/>
      <c r="AY306" s="84"/>
      <c r="AZ306" s="84"/>
      <c r="BA306" s="84"/>
      <c r="BB306" s="84"/>
      <c r="BC306" s="84"/>
      <c r="BD306" s="84"/>
      <c r="BE306" s="84"/>
      <c r="BF306" s="84"/>
      <c r="BG306" s="84"/>
      <c r="BH306" s="84"/>
      <c r="BI306" s="84"/>
      <c r="BJ306" s="84"/>
      <c r="BK306" s="84"/>
      <c r="BL306" s="84"/>
      <c r="BM306" s="84"/>
      <c r="BN306" s="84"/>
      <c r="BO306" s="84"/>
      <c r="BP306" s="84"/>
      <c r="BQ306" s="84"/>
      <c r="BR306" s="84"/>
      <c r="BS306" s="84"/>
      <c r="BT306" s="84"/>
      <c r="BU306" s="84"/>
      <c r="BV306" s="84"/>
      <c r="BW306" s="84"/>
      <c r="BX306" s="84"/>
      <c r="BY306" s="84"/>
      <c r="BZ306" s="84"/>
      <c r="CA306" s="84"/>
      <c r="CB306" s="84"/>
      <c r="CC306" s="84"/>
      <c r="CD306" s="84"/>
      <c r="CE306" s="84"/>
      <c r="CF306" s="84"/>
      <c r="CG306" s="84"/>
      <c r="CH306" s="84"/>
      <c r="CI306" s="84"/>
      <c r="CJ306" s="84"/>
      <c r="CK306" s="84"/>
      <c r="CL306" s="84"/>
      <c r="CM306" s="84"/>
      <c r="CN306" s="84"/>
      <c r="CO306" s="84"/>
      <c r="CP306" s="84"/>
      <c r="CQ306" s="84"/>
      <c r="CR306" s="84"/>
      <c r="CS306" s="84"/>
      <c r="CT306" s="84"/>
      <c r="CU306" s="84"/>
      <c r="CV306" s="84"/>
      <c r="CW306" s="84"/>
      <c r="CX306" s="84"/>
      <c r="CY306" s="84"/>
      <c r="CZ306" s="84"/>
      <c r="DA306" s="84"/>
      <c r="DB306" s="84"/>
      <c r="DC306" s="84"/>
      <c r="DD306" s="84"/>
      <c r="DE306" s="84"/>
      <c r="DF306" s="84"/>
      <c r="DG306" s="84"/>
      <c r="DH306" s="84"/>
      <c r="DI306" s="84"/>
      <c r="DJ306" s="84"/>
      <c r="DK306" s="84"/>
      <c r="DL306" s="84"/>
      <c r="DM306" s="84"/>
      <c r="DN306" s="84"/>
      <c r="DO306" s="84"/>
      <c r="DP306" s="84"/>
      <c r="DQ306" s="84"/>
      <c r="DR306" s="84"/>
      <c r="DS306" s="84"/>
      <c r="DT306" s="84"/>
      <c r="DU306" s="84"/>
      <c r="DV306" s="84"/>
      <c r="DW306" s="84"/>
      <c r="DX306" s="84"/>
      <c r="DY306" s="84"/>
      <c r="DZ306" s="84"/>
      <c r="EA306" s="84"/>
      <c r="EB306" s="84"/>
      <c r="EC306" s="84"/>
    </row>
    <row r="307" spans="1:133" s="7" customFormat="1">
      <c r="A307" s="108">
        <f t="shared" si="66"/>
        <v>272</v>
      </c>
      <c r="B307" s="108" t="s">
        <v>1499</v>
      </c>
      <c r="C307" s="110" t="s">
        <v>1500</v>
      </c>
      <c r="D307" s="104">
        <v>550</v>
      </c>
      <c r="E307" s="105">
        <v>0</v>
      </c>
      <c r="F307" s="105">
        <f t="shared" si="63"/>
        <v>550</v>
      </c>
      <c r="G307" s="140" t="s">
        <v>1515</v>
      </c>
      <c r="H307" s="141" t="s">
        <v>1516</v>
      </c>
      <c r="I307" s="106">
        <v>650</v>
      </c>
      <c r="J307" s="106">
        <v>0</v>
      </c>
      <c r="K307" s="106">
        <f t="shared" si="64"/>
        <v>650</v>
      </c>
      <c r="L307" s="129"/>
      <c r="M307" s="129"/>
      <c r="N307" s="130">
        <v>650</v>
      </c>
      <c r="O307" s="131">
        <v>0</v>
      </c>
      <c r="P307" s="132">
        <f t="shared" si="65"/>
        <v>650</v>
      </c>
      <c r="Q307" s="84"/>
      <c r="R307" s="84"/>
      <c r="S307" s="84"/>
      <c r="T307" s="84"/>
      <c r="U307" s="84"/>
      <c r="V307" s="84"/>
      <c r="W307" s="84"/>
      <c r="X307" s="84"/>
      <c r="Y307" s="84"/>
      <c r="Z307" s="84"/>
      <c r="AA307" s="84"/>
      <c r="AB307" s="84"/>
      <c r="AC307" s="84"/>
      <c r="AD307" s="84"/>
      <c r="AE307" s="84"/>
      <c r="AF307" s="84"/>
      <c r="AG307" s="84"/>
      <c r="AH307" s="84"/>
      <c r="AI307" s="84"/>
      <c r="AJ307" s="84"/>
      <c r="AK307" s="84"/>
      <c r="AL307" s="84"/>
      <c r="AM307" s="84"/>
      <c r="AN307" s="84"/>
      <c r="AO307" s="84"/>
      <c r="AP307" s="84"/>
      <c r="AQ307" s="84"/>
      <c r="AR307" s="84"/>
      <c r="AS307" s="84"/>
      <c r="AT307" s="84"/>
      <c r="AU307" s="84"/>
      <c r="AV307" s="84"/>
      <c r="AW307" s="84"/>
      <c r="AX307" s="84"/>
      <c r="AY307" s="84"/>
      <c r="AZ307" s="84"/>
      <c r="BA307" s="84"/>
      <c r="BB307" s="84"/>
      <c r="BC307" s="84"/>
      <c r="BD307" s="84"/>
      <c r="BE307" s="84"/>
      <c r="BF307" s="84"/>
      <c r="BG307" s="84"/>
      <c r="BH307" s="84"/>
      <c r="BI307" s="84"/>
      <c r="BJ307" s="84"/>
      <c r="BK307" s="84"/>
      <c r="BL307" s="84"/>
      <c r="BM307" s="84"/>
      <c r="BN307" s="84"/>
      <c r="BO307" s="84"/>
      <c r="BP307" s="84"/>
      <c r="BQ307" s="84"/>
      <c r="BR307" s="84"/>
      <c r="BS307" s="84"/>
      <c r="BT307" s="84"/>
      <c r="BU307" s="84"/>
      <c r="BV307" s="84"/>
      <c r="BW307" s="84"/>
      <c r="BX307" s="84"/>
      <c r="BY307" s="84"/>
      <c r="BZ307" s="84"/>
      <c r="CA307" s="84"/>
      <c r="CB307" s="84"/>
      <c r="CC307" s="84"/>
      <c r="CD307" s="84"/>
      <c r="CE307" s="84"/>
      <c r="CF307" s="84"/>
      <c r="CG307" s="84"/>
      <c r="CH307" s="84"/>
      <c r="CI307" s="84"/>
      <c r="CJ307" s="84"/>
      <c r="CK307" s="84"/>
      <c r="CL307" s="84"/>
      <c r="CM307" s="84"/>
      <c r="CN307" s="84"/>
      <c r="CO307" s="84"/>
      <c r="CP307" s="84"/>
      <c r="CQ307" s="84"/>
      <c r="CR307" s="84"/>
      <c r="CS307" s="84"/>
      <c r="CT307" s="84"/>
      <c r="CU307" s="84"/>
      <c r="CV307" s="84"/>
      <c r="CW307" s="84"/>
      <c r="CX307" s="84"/>
      <c r="CY307" s="84"/>
      <c r="CZ307" s="84"/>
      <c r="DA307" s="84"/>
      <c r="DB307" s="84"/>
      <c r="DC307" s="84"/>
      <c r="DD307" s="84"/>
      <c r="DE307" s="84"/>
      <c r="DF307" s="84"/>
      <c r="DG307" s="84"/>
      <c r="DH307" s="84"/>
      <c r="DI307" s="84"/>
      <c r="DJ307" s="84"/>
      <c r="DK307" s="84"/>
      <c r="DL307" s="84"/>
      <c r="DM307" s="84"/>
      <c r="DN307" s="84"/>
      <c r="DO307" s="84"/>
      <c r="DP307" s="84"/>
      <c r="DQ307" s="84"/>
      <c r="DR307" s="84"/>
      <c r="DS307" s="84"/>
      <c r="DT307" s="84"/>
      <c r="DU307" s="84"/>
      <c r="DV307" s="84"/>
      <c r="DW307" s="84"/>
      <c r="DX307" s="84"/>
      <c r="DY307" s="84"/>
      <c r="DZ307" s="84"/>
      <c r="EA307" s="84"/>
      <c r="EB307" s="84"/>
      <c r="EC307" s="84"/>
    </row>
    <row r="308" spans="1:133" s="7" customFormat="1">
      <c r="A308" s="108">
        <f t="shared" si="66"/>
        <v>273</v>
      </c>
      <c r="B308" s="108" t="s">
        <v>1503</v>
      </c>
      <c r="C308" s="110" t="s">
        <v>1504</v>
      </c>
      <c r="D308" s="104">
        <v>350</v>
      </c>
      <c r="E308" s="105">
        <v>0</v>
      </c>
      <c r="F308" s="105">
        <f t="shared" si="63"/>
        <v>350</v>
      </c>
      <c r="G308" s="140" t="s">
        <v>1519</v>
      </c>
      <c r="H308" s="141" t="s">
        <v>1520</v>
      </c>
      <c r="I308" s="106">
        <v>350</v>
      </c>
      <c r="J308" s="106">
        <v>0</v>
      </c>
      <c r="K308" s="106">
        <f t="shared" si="64"/>
        <v>350</v>
      </c>
      <c r="L308" s="129"/>
      <c r="M308" s="129"/>
      <c r="N308" s="130">
        <v>350</v>
      </c>
      <c r="O308" s="131">
        <v>0</v>
      </c>
      <c r="P308" s="132">
        <f t="shared" si="65"/>
        <v>350</v>
      </c>
      <c r="Q308" s="84"/>
      <c r="R308" s="84"/>
      <c r="S308" s="84"/>
      <c r="T308" s="84"/>
      <c r="U308" s="84"/>
      <c r="V308" s="84"/>
      <c r="W308" s="84"/>
      <c r="X308" s="84"/>
      <c r="Y308" s="84"/>
      <c r="Z308" s="84"/>
      <c r="AA308" s="84"/>
      <c r="AB308" s="84"/>
      <c r="AC308" s="84"/>
      <c r="AD308" s="84"/>
      <c r="AE308" s="84"/>
      <c r="AF308" s="84"/>
      <c r="AG308" s="84"/>
      <c r="AH308" s="84"/>
      <c r="AI308" s="84"/>
      <c r="AJ308" s="84"/>
      <c r="AK308" s="84"/>
      <c r="AL308" s="84"/>
      <c r="AM308" s="84"/>
      <c r="AN308" s="84"/>
      <c r="AO308" s="84"/>
      <c r="AP308" s="84"/>
      <c r="AQ308" s="84"/>
      <c r="AR308" s="84"/>
      <c r="AS308" s="84"/>
      <c r="AT308" s="84"/>
      <c r="AU308" s="84"/>
      <c r="AV308" s="84"/>
      <c r="AW308" s="84"/>
      <c r="AX308" s="84"/>
      <c r="AY308" s="84"/>
      <c r="AZ308" s="84"/>
      <c r="BA308" s="84"/>
      <c r="BB308" s="84"/>
      <c r="BC308" s="84"/>
      <c r="BD308" s="84"/>
      <c r="BE308" s="84"/>
      <c r="BF308" s="84"/>
      <c r="BG308" s="84"/>
      <c r="BH308" s="84"/>
      <c r="BI308" s="84"/>
      <c r="BJ308" s="84"/>
      <c r="BK308" s="84"/>
      <c r="BL308" s="84"/>
      <c r="BM308" s="84"/>
      <c r="BN308" s="84"/>
      <c r="BO308" s="84"/>
      <c r="BP308" s="84"/>
      <c r="BQ308" s="84"/>
      <c r="BR308" s="84"/>
      <c r="BS308" s="84"/>
      <c r="BT308" s="84"/>
      <c r="BU308" s="84"/>
      <c r="BV308" s="84"/>
      <c r="BW308" s="84"/>
      <c r="BX308" s="84"/>
      <c r="BY308" s="84"/>
      <c r="BZ308" s="84"/>
      <c r="CA308" s="84"/>
      <c r="CB308" s="84"/>
      <c r="CC308" s="84"/>
      <c r="CD308" s="84"/>
      <c r="CE308" s="84"/>
      <c r="CF308" s="84"/>
      <c r="CG308" s="84"/>
      <c r="CH308" s="84"/>
      <c r="CI308" s="84"/>
      <c r="CJ308" s="84"/>
      <c r="CK308" s="84"/>
      <c r="CL308" s="84"/>
      <c r="CM308" s="84"/>
      <c r="CN308" s="84"/>
      <c r="CO308" s="84"/>
      <c r="CP308" s="84"/>
      <c r="CQ308" s="84"/>
      <c r="CR308" s="84"/>
      <c r="CS308" s="84"/>
      <c r="CT308" s="84"/>
      <c r="CU308" s="84"/>
      <c r="CV308" s="84"/>
      <c r="CW308" s="84"/>
      <c r="CX308" s="84"/>
      <c r="CY308" s="84"/>
      <c r="CZ308" s="84"/>
      <c r="DA308" s="84"/>
      <c r="DB308" s="84"/>
      <c r="DC308" s="84"/>
      <c r="DD308" s="84"/>
      <c r="DE308" s="84"/>
      <c r="DF308" s="84"/>
      <c r="DG308" s="84"/>
      <c r="DH308" s="84"/>
      <c r="DI308" s="84"/>
      <c r="DJ308" s="84"/>
      <c r="DK308" s="84"/>
      <c r="DL308" s="84"/>
      <c r="DM308" s="84"/>
      <c r="DN308" s="84"/>
      <c r="DO308" s="84"/>
      <c r="DP308" s="84"/>
      <c r="DQ308" s="84"/>
      <c r="DR308" s="84"/>
      <c r="DS308" s="84"/>
      <c r="DT308" s="84"/>
      <c r="DU308" s="84"/>
      <c r="DV308" s="84"/>
      <c r="DW308" s="84"/>
      <c r="DX308" s="84"/>
      <c r="DY308" s="84"/>
      <c r="DZ308" s="84"/>
      <c r="EA308" s="84"/>
      <c r="EB308" s="84"/>
      <c r="EC308" s="84"/>
    </row>
    <row r="309" spans="1:133" s="7" customFormat="1">
      <c r="A309" s="108">
        <f t="shared" si="66"/>
        <v>274</v>
      </c>
      <c r="B309" s="108" t="s">
        <v>1513</v>
      </c>
      <c r="C309" s="110" t="s">
        <v>1514</v>
      </c>
      <c r="D309" s="104">
        <v>500</v>
      </c>
      <c r="E309" s="105">
        <v>0</v>
      </c>
      <c r="F309" s="105">
        <f t="shared" si="63"/>
        <v>500</v>
      </c>
      <c r="G309" s="140" t="s">
        <v>1523</v>
      </c>
      <c r="H309" s="141" t="s">
        <v>1524</v>
      </c>
      <c r="I309" s="106">
        <v>650</v>
      </c>
      <c r="J309" s="106">
        <v>0</v>
      </c>
      <c r="K309" s="106">
        <f t="shared" si="64"/>
        <v>650</v>
      </c>
      <c r="L309" s="129"/>
      <c r="M309" s="129">
        <v>1000</v>
      </c>
      <c r="N309" s="130">
        <v>650</v>
      </c>
      <c r="O309" s="131">
        <v>0</v>
      </c>
      <c r="P309" s="132">
        <f t="shared" si="65"/>
        <v>650</v>
      </c>
      <c r="Q309" s="84"/>
      <c r="R309" s="84"/>
      <c r="S309" s="84"/>
      <c r="T309" s="84"/>
      <c r="U309" s="84"/>
      <c r="V309" s="84"/>
      <c r="W309" s="84"/>
      <c r="X309" s="84"/>
      <c r="Y309" s="84"/>
      <c r="Z309" s="84"/>
      <c r="AA309" s="84"/>
      <c r="AB309" s="84"/>
      <c r="AC309" s="84"/>
      <c r="AD309" s="84"/>
      <c r="AE309" s="84"/>
      <c r="AF309" s="84"/>
      <c r="AG309" s="84"/>
      <c r="AH309" s="84"/>
      <c r="AI309" s="84"/>
      <c r="AJ309" s="84"/>
      <c r="AK309" s="84"/>
      <c r="AL309" s="84"/>
      <c r="AM309" s="84"/>
      <c r="AN309" s="84"/>
      <c r="AO309" s="84"/>
      <c r="AP309" s="84"/>
      <c r="AQ309" s="84"/>
      <c r="AR309" s="84"/>
      <c r="AS309" s="84"/>
      <c r="AT309" s="84"/>
      <c r="AU309" s="84"/>
      <c r="AV309" s="84"/>
      <c r="AW309" s="84"/>
      <c r="AX309" s="84"/>
      <c r="AY309" s="84"/>
      <c r="AZ309" s="84"/>
      <c r="BA309" s="84"/>
      <c r="BB309" s="84"/>
      <c r="BC309" s="84"/>
      <c r="BD309" s="84"/>
      <c r="BE309" s="84"/>
      <c r="BF309" s="84"/>
      <c r="BG309" s="84"/>
      <c r="BH309" s="84"/>
      <c r="BI309" s="84"/>
      <c r="BJ309" s="84"/>
      <c r="BK309" s="84"/>
      <c r="BL309" s="84"/>
      <c r="BM309" s="84"/>
      <c r="BN309" s="84"/>
      <c r="BO309" s="84"/>
      <c r="BP309" s="84"/>
      <c r="BQ309" s="84"/>
      <c r="BR309" s="84"/>
      <c r="BS309" s="84"/>
      <c r="BT309" s="84"/>
      <c r="BU309" s="84"/>
      <c r="BV309" s="84"/>
      <c r="BW309" s="84"/>
      <c r="BX309" s="84"/>
      <c r="BY309" s="84"/>
      <c r="BZ309" s="84"/>
      <c r="CA309" s="84"/>
      <c r="CB309" s="84"/>
      <c r="CC309" s="84"/>
      <c r="CD309" s="84"/>
      <c r="CE309" s="84"/>
      <c r="CF309" s="84"/>
      <c r="CG309" s="84"/>
      <c r="CH309" s="84"/>
      <c r="CI309" s="84"/>
      <c r="CJ309" s="84"/>
      <c r="CK309" s="84"/>
      <c r="CL309" s="84"/>
      <c r="CM309" s="84"/>
      <c r="CN309" s="84"/>
      <c r="CO309" s="84"/>
      <c r="CP309" s="84"/>
      <c r="CQ309" s="84"/>
      <c r="CR309" s="84"/>
      <c r="CS309" s="84"/>
      <c r="CT309" s="84"/>
      <c r="CU309" s="84"/>
      <c r="CV309" s="84"/>
      <c r="CW309" s="84"/>
      <c r="CX309" s="84"/>
      <c r="CY309" s="84"/>
      <c r="CZ309" s="84"/>
      <c r="DA309" s="84"/>
      <c r="DB309" s="84"/>
      <c r="DC309" s="84"/>
      <c r="DD309" s="84"/>
      <c r="DE309" s="84"/>
      <c r="DF309" s="84"/>
      <c r="DG309" s="84"/>
      <c r="DH309" s="84"/>
      <c r="DI309" s="84"/>
      <c r="DJ309" s="84"/>
      <c r="DK309" s="84"/>
      <c r="DL309" s="84"/>
      <c r="DM309" s="84"/>
      <c r="DN309" s="84"/>
      <c r="DO309" s="84"/>
      <c r="DP309" s="84"/>
      <c r="DQ309" s="84"/>
      <c r="DR309" s="84"/>
      <c r="DS309" s="84"/>
      <c r="DT309" s="84"/>
      <c r="DU309" s="84"/>
      <c r="DV309" s="84"/>
      <c r="DW309" s="84"/>
      <c r="DX309" s="84"/>
      <c r="DY309" s="84"/>
      <c r="DZ309" s="84"/>
      <c r="EA309" s="84"/>
      <c r="EB309" s="84"/>
      <c r="EC309" s="84"/>
    </row>
    <row r="310" spans="1:133" s="7" customFormat="1">
      <c r="A310" s="108">
        <f t="shared" si="66"/>
        <v>275</v>
      </c>
      <c r="B310" s="108" t="s">
        <v>1517</v>
      </c>
      <c r="C310" s="110" t="s">
        <v>1518</v>
      </c>
      <c r="D310" s="104">
        <v>300</v>
      </c>
      <c r="E310" s="105">
        <v>0</v>
      </c>
      <c r="F310" s="105">
        <f t="shared" si="63"/>
        <v>300</v>
      </c>
      <c r="G310" s="140" t="s">
        <v>1527</v>
      </c>
      <c r="H310" s="141" t="s">
        <v>1528</v>
      </c>
      <c r="I310" s="106">
        <v>350</v>
      </c>
      <c r="J310" s="106">
        <v>0</v>
      </c>
      <c r="K310" s="106">
        <f t="shared" si="64"/>
        <v>350</v>
      </c>
      <c r="L310" s="129"/>
      <c r="M310" s="129">
        <v>600</v>
      </c>
      <c r="N310" s="130">
        <v>350</v>
      </c>
      <c r="O310" s="131">
        <v>0</v>
      </c>
      <c r="P310" s="132">
        <f t="shared" si="65"/>
        <v>350</v>
      </c>
      <c r="Q310" s="84"/>
      <c r="R310" s="84"/>
      <c r="S310" s="84"/>
      <c r="T310" s="84"/>
      <c r="U310" s="84"/>
      <c r="V310" s="84"/>
      <c r="W310" s="84"/>
      <c r="X310" s="84"/>
      <c r="Y310" s="84"/>
      <c r="Z310" s="84"/>
      <c r="AA310" s="84"/>
      <c r="AB310" s="84"/>
      <c r="AC310" s="84"/>
      <c r="AD310" s="84"/>
      <c r="AE310" s="84"/>
      <c r="AF310" s="84"/>
      <c r="AG310" s="84"/>
      <c r="AH310" s="84"/>
      <c r="AI310" s="84"/>
      <c r="AJ310" s="84"/>
      <c r="AK310" s="84"/>
      <c r="AL310" s="84"/>
      <c r="AM310" s="84"/>
      <c r="AN310" s="84"/>
      <c r="AO310" s="84"/>
      <c r="AP310" s="84"/>
      <c r="AQ310" s="84"/>
      <c r="AR310" s="84"/>
      <c r="AS310" s="84"/>
      <c r="AT310" s="84"/>
      <c r="AU310" s="84"/>
      <c r="AV310" s="84"/>
      <c r="AW310" s="84"/>
      <c r="AX310" s="84"/>
      <c r="AY310" s="84"/>
      <c r="AZ310" s="84"/>
      <c r="BA310" s="84"/>
      <c r="BB310" s="84"/>
      <c r="BC310" s="84"/>
      <c r="BD310" s="84"/>
      <c r="BE310" s="84"/>
      <c r="BF310" s="84"/>
      <c r="BG310" s="84"/>
      <c r="BH310" s="84"/>
      <c r="BI310" s="84"/>
      <c r="BJ310" s="84"/>
      <c r="BK310" s="84"/>
      <c r="BL310" s="84"/>
      <c r="BM310" s="84"/>
      <c r="BN310" s="84"/>
      <c r="BO310" s="84"/>
      <c r="BP310" s="84"/>
      <c r="BQ310" s="84"/>
      <c r="BR310" s="84"/>
      <c r="BS310" s="84"/>
      <c r="BT310" s="84"/>
      <c r="BU310" s="84"/>
      <c r="BV310" s="84"/>
      <c r="BW310" s="84"/>
      <c r="BX310" s="84"/>
      <c r="BY310" s="84"/>
      <c r="BZ310" s="84"/>
      <c r="CA310" s="84"/>
      <c r="CB310" s="84"/>
      <c r="CC310" s="84"/>
      <c r="CD310" s="84"/>
      <c r="CE310" s="84"/>
      <c r="CF310" s="84"/>
      <c r="CG310" s="84"/>
      <c r="CH310" s="84"/>
      <c r="CI310" s="84"/>
      <c r="CJ310" s="84"/>
      <c r="CK310" s="84"/>
      <c r="CL310" s="84"/>
      <c r="CM310" s="84"/>
      <c r="CN310" s="84"/>
      <c r="CO310" s="84"/>
      <c r="CP310" s="84"/>
      <c r="CQ310" s="84"/>
      <c r="CR310" s="84"/>
      <c r="CS310" s="84"/>
      <c r="CT310" s="84"/>
      <c r="CU310" s="84"/>
      <c r="CV310" s="84"/>
      <c r="CW310" s="84"/>
      <c r="CX310" s="84"/>
      <c r="CY310" s="84"/>
      <c r="CZ310" s="84"/>
      <c r="DA310" s="84"/>
      <c r="DB310" s="84"/>
      <c r="DC310" s="84"/>
      <c r="DD310" s="84"/>
      <c r="DE310" s="84"/>
      <c r="DF310" s="84"/>
      <c r="DG310" s="84"/>
      <c r="DH310" s="84"/>
      <c r="DI310" s="84"/>
      <c r="DJ310" s="84"/>
      <c r="DK310" s="84"/>
      <c r="DL310" s="84"/>
      <c r="DM310" s="84"/>
      <c r="DN310" s="84"/>
      <c r="DO310" s="84"/>
      <c r="DP310" s="84"/>
      <c r="DQ310" s="84"/>
      <c r="DR310" s="84"/>
      <c r="DS310" s="84"/>
      <c r="DT310" s="84"/>
      <c r="DU310" s="84"/>
      <c r="DV310" s="84"/>
      <c r="DW310" s="84"/>
      <c r="DX310" s="84"/>
      <c r="DY310" s="84"/>
      <c r="DZ310" s="84"/>
      <c r="EA310" s="84"/>
      <c r="EB310" s="84"/>
      <c r="EC310" s="84"/>
    </row>
    <row r="311" spans="1:133" ht="15.6" customHeight="1">
      <c r="A311" s="108">
        <f t="shared" si="66"/>
        <v>276</v>
      </c>
      <c r="B311" s="176" t="s">
        <v>1521</v>
      </c>
      <c r="C311" s="110" t="s">
        <v>1522</v>
      </c>
      <c r="D311" s="104">
        <v>600</v>
      </c>
      <c r="E311" s="105">
        <v>0</v>
      </c>
      <c r="F311" s="105">
        <f t="shared" si="63"/>
        <v>600</v>
      </c>
      <c r="G311" s="140" t="s">
        <v>383</v>
      </c>
      <c r="H311" s="141" t="s">
        <v>384</v>
      </c>
      <c r="I311" s="106">
        <v>1400</v>
      </c>
      <c r="J311" s="106">
        <v>0</v>
      </c>
      <c r="K311" s="106">
        <f t="shared" si="64"/>
        <v>1400</v>
      </c>
      <c r="L311" s="129"/>
      <c r="M311" s="129">
        <v>440</v>
      </c>
      <c r="N311" s="130">
        <v>500</v>
      </c>
      <c r="O311" s="131">
        <v>0</v>
      </c>
      <c r="P311" s="132">
        <f t="shared" si="65"/>
        <v>500</v>
      </c>
      <c r="Q311" s="84"/>
      <c r="R311" s="84"/>
      <c r="S311" s="84"/>
      <c r="T311" s="84"/>
      <c r="U311" s="84"/>
      <c r="V311" s="84"/>
      <c r="W311" s="84"/>
      <c r="X311" s="84"/>
      <c r="Y311" s="84"/>
      <c r="Z311" s="84"/>
      <c r="AA311" s="84"/>
      <c r="AB311" s="84"/>
      <c r="AC311" s="84"/>
      <c r="AD311" s="84"/>
      <c r="AE311" s="84"/>
      <c r="AF311" s="84"/>
      <c r="AG311" s="84"/>
      <c r="AH311" s="84"/>
      <c r="AI311" s="84"/>
      <c r="AJ311" s="84"/>
      <c r="AK311" s="84"/>
      <c r="AL311" s="84"/>
      <c r="AM311" s="84"/>
      <c r="AN311" s="84"/>
      <c r="AO311" s="84"/>
      <c r="AP311" s="84"/>
      <c r="AQ311" s="84"/>
      <c r="AR311" s="84"/>
      <c r="AS311" s="84"/>
      <c r="AT311" s="84"/>
      <c r="AU311" s="84"/>
      <c r="AV311" s="84"/>
      <c r="AW311" s="84"/>
      <c r="AX311" s="84"/>
      <c r="AY311" s="84"/>
      <c r="AZ311" s="84"/>
      <c r="BA311" s="84"/>
      <c r="BB311" s="84"/>
      <c r="BC311" s="84"/>
      <c r="BD311" s="84"/>
      <c r="BE311" s="84"/>
      <c r="BF311" s="84"/>
      <c r="BG311" s="84"/>
      <c r="BH311" s="84"/>
      <c r="BI311" s="84"/>
      <c r="BJ311" s="84"/>
      <c r="BK311" s="84"/>
      <c r="BL311" s="84"/>
      <c r="BM311" s="84"/>
      <c r="BN311" s="84"/>
      <c r="BO311" s="84"/>
      <c r="BP311" s="84"/>
      <c r="BQ311" s="84"/>
      <c r="BR311" s="84"/>
      <c r="BS311" s="84"/>
      <c r="BT311" s="84"/>
      <c r="BU311" s="84"/>
      <c r="BV311" s="84"/>
      <c r="BW311" s="84"/>
      <c r="BX311" s="84"/>
      <c r="BY311" s="84"/>
      <c r="BZ311" s="84"/>
      <c r="CA311" s="84"/>
      <c r="CB311" s="84"/>
      <c r="CC311" s="84"/>
      <c r="CD311" s="84"/>
      <c r="CE311" s="84"/>
      <c r="CF311" s="84"/>
      <c r="CG311" s="84"/>
      <c r="CH311" s="84"/>
      <c r="CI311" s="84"/>
      <c r="CJ311" s="84"/>
      <c r="CK311" s="84"/>
      <c r="CL311" s="84"/>
      <c r="CM311" s="84"/>
      <c r="CN311" s="84"/>
      <c r="CO311" s="84"/>
      <c r="CP311" s="84"/>
      <c r="CQ311" s="84"/>
      <c r="CR311" s="84"/>
      <c r="CS311" s="84"/>
      <c r="CT311" s="84"/>
      <c r="CU311" s="84"/>
      <c r="CV311" s="84"/>
      <c r="CW311" s="84"/>
      <c r="CX311" s="84"/>
      <c r="CY311" s="84"/>
      <c r="CZ311" s="84"/>
      <c r="DA311" s="84"/>
      <c r="DB311" s="84"/>
      <c r="DC311" s="84"/>
      <c r="DD311" s="84"/>
      <c r="DE311" s="84"/>
      <c r="DF311" s="84"/>
      <c r="DG311" s="84"/>
      <c r="DH311" s="84"/>
      <c r="DI311" s="84"/>
      <c r="DJ311" s="84"/>
      <c r="DK311" s="84"/>
      <c r="DL311" s="84"/>
      <c r="DM311" s="84"/>
      <c r="DN311" s="84"/>
      <c r="DO311" s="84"/>
      <c r="DP311" s="84"/>
      <c r="DQ311" s="84"/>
      <c r="DR311" s="84"/>
      <c r="DS311" s="84"/>
      <c r="DT311" s="84"/>
      <c r="DU311" s="84"/>
      <c r="DV311" s="84"/>
      <c r="DW311" s="84"/>
      <c r="DX311" s="84"/>
      <c r="DY311" s="84"/>
      <c r="DZ311" s="84"/>
      <c r="EA311" s="84"/>
      <c r="EB311" s="84"/>
      <c r="EC311" s="84"/>
    </row>
    <row r="312" spans="1:133" s="7" customFormat="1">
      <c r="A312" s="108">
        <f t="shared" si="66"/>
        <v>277</v>
      </c>
      <c r="B312" s="108" t="s">
        <v>1525</v>
      </c>
      <c r="C312" s="110" t="s">
        <v>1526</v>
      </c>
      <c r="D312" s="104">
        <v>550</v>
      </c>
      <c r="E312" s="105">
        <v>0</v>
      </c>
      <c r="F312" s="105">
        <f t="shared" ref="F312:F336" si="67">D312</f>
        <v>550</v>
      </c>
      <c r="G312" s="140" t="s">
        <v>1531</v>
      </c>
      <c r="H312" s="141" t="s">
        <v>1532</v>
      </c>
      <c r="I312" s="106">
        <v>600</v>
      </c>
      <c r="J312" s="106">
        <v>0</v>
      </c>
      <c r="K312" s="106">
        <f t="shared" si="64"/>
        <v>600</v>
      </c>
      <c r="L312" s="129"/>
      <c r="M312" s="129">
        <v>650</v>
      </c>
      <c r="N312" s="130">
        <v>650</v>
      </c>
      <c r="O312" s="131">
        <v>0</v>
      </c>
      <c r="P312" s="132">
        <f t="shared" si="65"/>
        <v>650</v>
      </c>
      <c r="Q312" s="84"/>
      <c r="R312" s="84"/>
      <c r="S312" s="84"/>
      <c r="T312" s="84"/>
      <c r="U312" s="84"/>
      <c r="V312" s="84"/>
      <c r="W312" s="84"/>
      <c r="X312" s="84"/>
      <c r="Y312" s="84"/>
      <c r="Z312" s="84"/>
      <c r="AA312" s="84"/>
      <c r="AB312" s="84"/>
      <c r="AC312" s="84"/>
      <c r="AD312" s="84"/>
      <c r="AE312" s="84"/>
      <c r="AF312" s="84"/>
      <c r="AG312" s="84"/>
      <c r="AH312" s="84"/>
      <c r="AI312" s="84"/>
      <c r="AJ312" s="84"/>
      <c r="AK312" s="84"/>
      <c r="AL312" s="84"/>
      <c r="AM312" s="84"/>
      <c r="AN312" s="84"/>
      <c r="AO312" s="84"/>
      <c r="AP312" s="84"/>
      <c r="AQ312" s="84"/>
      <c r="AR312" s="84"/>
      <c r="AS312" s="84"/>
      <c r="AT312" s="84"/>
      <c r="AU312" s="84"/>
      <c r="AV312" s="84"/>
      <c r="AW312" s="84"/>
      <c r="AX312" s="84"/>
      <c r="AY312" s="84"/>
      <c r="AZ312" s="84"/>
      <c r="BA312" s="84"/>
      <c r="BB312" s="84"/>
      <c r="BC312" s="84"/>
      <c r="BD312" s="84"/>
      <c r="BE312" s="84"/>
      <c r="BF312" s="84"/>
      <c r="BG312" s="84"/>
      <c r="BH312" s="84"/>
      <c r="BI312" s="84"/>
      <c r="BJ312" s="84"/>
      <c r="BK312" s="84"/>
      <c r="BL312" s="84"/>
      <c r="BM312" s="84"/>
      <c r="BN312" s="84"/>
      <c r="BO312" s="84"/>
      <c r="BP312" s="84"/>
      <c r="BQ312" s="84"/>
      <c r="BR312" s="84"/>
      <c r="BS312" s="84"/>
      <c r="BT312" s="84"/>
      <c r="BU312" s="84"/>
      <c r="BV312" s="84"/>
      <c r="BW312" s="84"/>
      <c r="BX312" s="84"/>
      <c r="BY312" s="84"/>
      <c r="BZ312" s="84"/>
      <c r="CA312" s="84"/>
      <c r="CB312" s="84"/>
      <c r="CC312" s="84"/>
      <c r="CD312" s="84"/>
      <c r="CE312" s="84"/>
      <c r="CF312" s="84"/>
      <c r="CG312" s="84"/>
      <c r="CH312" s="84"/>
      <c r="CI312" s="84"/>
      <c r="CJ312" s="84"/>
      <c r="CK312" s="84"/>
      <c r="CL312" s="84"/>
      <c r="CM312" s="84"/>
      <c r="CN312" s="84"/>
      <c r="CO312" s="84"/>
      <c r="CP312" s="84"/>
      <c r="CQ312" s="84"/>
      <c r="CR312" s="84"/>
      <c r="CS312" s="84"/>
      <c r="CT312" s="84"/>
      <c r="CU312" s="84"/>
      <c r="CV312" s="84"/>
      <c r="CW312" s="84"/>
      <c r="CX312" s="84"/>
      <c r="CY312" s="84"/>
      <c r="CZ312" s="84"/>
      <c r="DA312" s="84"/>
      <c r="DB312" s="84"/>
      <c r="DC312" s="84"/>
      <c r="DD312" s="84"/>
      <c r="DE312" s="84"/>
      <c r="DF312" s="84"/>
      <c r="DG312" s="84"/>
      <c r="DH312" s="84"/>
      <c r="DI312" s="84"/>
      <c r="DJ312" s="84"/>
      <c r="DK312" s="84"/>
      <c r="DL312" s="84"/>
      <c r="DM312" s="84"/>
      <c r="DN312" s="84"/>
      <c r="DO312" s="84"/>
      <c r="DP312" s="84"/>
      <c r="DQ312" s="84"/>
      <c r="DR312" s="84"/>
      <c r="DS312" s="84"/>
      <c r="DT312" s="84"/>
      <c r="DU312" s="84"/>
      <c r="DV312" s="84"/>
      <c r="DW312" s="84"/>
      <c r="DX312" s="84"/>
      <c r="DY312" s="84"/>
      <c r="DZ312" s="84"/>
      <c r="EA312" s="84"/>
      <c r="EB312" s="84"/>
      <c r="EC312" s="84"/>
    </row>
    <row r="313" spans="1:133" s="7" customFormat="1">
      <c r="A313" s="108">
        <f t="shared" si="66"/>
        <v>278</v>
      </c>
      <c r="B313" s="108" t="s">
        <v>3097</v>
      </c>
      <c r="C313" s="110" t="s">
        <v>3098</v>
      </c>
      <c r="D313" s="104">
        <v>350</v>
      </c>
      <c r="E313" s="105">
        <v>0</v>
      </c>
      <c r="F313" s="105">
        <f t="shared" si="67"/>
        <v>350</v>
      </c>
      <c r="G313" s="140" t="s">
        <v>1535</v>
      </c>
      <c r="H313" s="141" t="s">
        <v>1536</v>
      </c>
      <c r="I313" s="106">
        <v>350</v>
      </c>
      <c r="J313" s="106">
        <v>0</v>
      </c>
      <c r="K313" s="106">
        <f t="shared" si="64"/>
        <v>350</v>
      </c>
      <c r="L313" s="129"/>
      <c r="M313" s="129">
        <v>450</v>
      </c>
      <c r="N313" s="130">
        <v>350</v>
      </c>
      <c r="O313" s="131">
        <v>0</v>
      </c>
      <c r="P313" s="132">
        <f t="shared" si="65"/>
        <v>350</v>
      </c>
      <c r="Q313" s="84"/>
      <c r="R313" s="84"/>
      <c r="S313" s="84"/>
      <c r="T313" s="84"/>
      <c r="U313" s="84"/>
      <c r="V313" s="84"/>
      <c r="W313" s="84"/>
      <c r="X313" s="84"/>
      <c r="Y313" s="84"/>
      <c r="Z313" s="84"/>
      <c r="AA313" s="84"/>
      <c r="AB313" s="84"/>
      <c r="AC313" s="84"/>
      <c r="AD313" s="84"/>
      <c r="AE313" s="84"/>
      <c r="AF313" s="84"/>
      <c r="AG313" s="84"/>
      <c r="AH313" s="84"/>
      <c r="AI313" s="84"/>
      <c r="AJ313" s="84"/>
      <c r="AK313" s="84"/>
      <c r="AL313" s="84"/>
      <c r="AM313" s="84"/>
      <c r="AN313" s="84"/>
      <c r="AO313" s="84"/>
      <c r="AP313" s="84"/>
      <c r="AQ313" s="84"/>
      <c r="AR313" s="84"/>
      <c r="AS313" s="84"/>
      <c r="AT313" s="84"/>
      <c r="AU313" s="84"/>
      <c r="AV313" s="84"/>
      <c r="AW313" s="84"/>
      <c r="AX313" s="84"/>
      <c r="AY313" s="84"/>
      <c r="AZ313" s="84"/>
      <c r="BA313" s="84"/>
      <c r="BB313" s="84"/>
      <c r="BC313" s="84"/>
      <c r="BD313" s="84"/>
      <c r="BE313" s="84"/>
      <c r="BF313" s="84"/>
      <c r="BG313" s="84"/>
      <c r="BH313" s="84"/>
      <c r="BI313" s="84"/>
      <c r="BJ313" s="84"/>
      <c r="BK313" s="84"/>
      <c r="BL313" s="84"/>
      <c r="BM313" s="84"/>
      <c r="BN313" s="84"/>
      <c r="BO313" s="84"/>
      <c r="BP313" s="84"/>
      <c r="BQ313" s="84"/>
      <c r="BR313" s="84"/>
      <c r="BS313" s="84"/>
      <c r="BT313" s="84"/>
      <c r="BU313" s="84"/>
      <c r="BV313" s="84"/>
      <c r="BW313" s="84"/>
      <c r="BX313" s="84"/>
      <c r="BY313" s="84"/>
      <c r="BZ313" s="84"/>
      <c r="CA313" s="84"/>
      <c r="CB313" s="84"/>
      <c r="CC313" s="84"/>
      <c r="CD313" s="84"/>
      <c r="CE313" s="84"/>
      <c r="CF313" s="84"/>
      <c r="CG313" s="84"/>
      <c r="CH313" s="84"/>
      <c r="CI313" s="84"/>
      <c r="CJ313" s="84"/>
      <c r="CK313" s="84"/>
      <c r="CL313" s="84"/>
      <c r="CM313" s="84"/>
      <c r="CN313" s="84"/>
      <c r="CO313" s="84"/>
      <c r="CP313" s="84"/>
      <c r="CQ313" s="84"/>
      <c r="CR313" s="84"/>
      <c r="CS313" s="84"/>
      <c r="CT313" s="84"/>
      <c r="CU313" s="84"/>
      <c r="CV313" s="84"/>
      <c r="CW313" s="84"/>
      <c r="CX313" s="84"/>
      <c r="CY313" s="84"/>
      <c r="CZ313" s="84"/>
      <c r="DA313" s="84"/>
      <c r="DB313" s="84"/>
      <c r="DC313" s="84"/>
      <c r="DD313" s="84"/>
      <c r="DE313" s="84"/>
      <c r="DF313" s="84"/>
      <c r="DG313" s="84"/>
      <c r="DH313" s="84"/>
      <c r="DI313" s="84"/>
      <c r="DJ313" s="84"/>
      <c r="DK313" s="84"/>
      <c r="DL313" s="84"/>
      <c r="DM313" s="84"/>
      <c r="DN313" s="84"/>
      <c r="DO313" s="84"/>
      <c r="DP313" s="84"/>
      <c r="DQ313" s="84"/>
      <c r="DR313" s="84"/>
      <c r="DS313" s="84"/>
      <c r="DT313" s="84"/>
      <c r="DU313" s="84"/>
      <c r="DV313" s="84"/>
      <c r="DW313" s="84"/>
      <c r="DX313" s="84"/>
      <c r="DY313" s="84"/>
      <c r="DZ313" s="84"/>
      <c r="EA313" s="84"/>
      <c r="EB313" s="84"/>
      <c r="EC313" s="84"/>
    </row>
    <row r="314" spans="1:133" s="7" customFormat="1">
      <c r="A314" s="108">
        <f t="shared" si="66"/>
        <v>279</v>
      </c>
      <c r="B314" s="108" t="s">
        <v>1529</v>
      </c>
      <c r="C314" s="110" t="s">
        <v>1530</v>
      </c>
      <c r="D314" s="104">
        <v>550</v>
      </c>
      <c r="E314" s="105">
        <v>0</v>
      </c>
      <c r="F314" s="105">
        <f t="shared" si="67"/>
        <v>550</v>
      </c>
      <c r="G314" s="140" t="s">
        <v>1539</v>
      </c>
      <c r="H314" s="141" t="s">
        <v>1540</v>
      </c>
      <c r="I314" s="106">
        <v>600</v>
      </c>
      <c r="J314" s="106">
        <v>0</v>
      </c>
      <c r="K314" s="106">
        <f t="shared" si="64"/>
        <v>600</v>
      </c>
      <c r="L314" s="129"/>
      <c r="M314" s="129">
        <v>500</v>
      </c>
      <c r="N314" s="130">
        <v>600</v>
      </c>
      <c r="O314" s="131">
        <v>0</v>
      </c>
      <c r="P314" s="132">
        <f t="shared" si="65"/>
        <v>600</v>
      </c>
      <c r="Q314" s="84"/>
      <c r="R314" s="84"/>
      <c r="S314" s="84"/>
      <c r="T314" s="84"/>
      <c r="U314" s="84"/>
      <c r="V314" s="84"/>
      <c r="W314" s="84"/>
      <c r="X314" s="84"/>
      <c r="Y314" s="84"/>
      <c r="Z314" s="84"/>
      <c r="AA314" s="84"/>
      <c r="AB314" s="84"/>
      <c r="AC314" s="84"/>
      <c r="AD314" s="84"/>
      <c r="AE314" s="84"/>
      <c r="AF314" s="84"/>
      <c r="AG314" s="84"/>
      <c r="AH314" s="84"/>
      <c r="AI314" s="84"/>
      <c r="AJ314" s="84"/>
      <c r="AK314" s="84"/>
      <c r="AL314" s="84"/>
      <c r="AM314" s="84"/>
      <c r="AN314" s="84"/>
      <c r="AO314" s="84"/>
      <c r="AP314" s="84"/>
      <c r="AQ314" s="84"/>
      <c r="AR314" s="84"/>
      <c r="AS314" s="84"/>
      <c r="AT314" s="84"/>
      <c r="AU314" s="84"/>
      <c r="AV314" s="84"/>
      <c r="AW314" s="84"/>
      <c r="AX314" s="84"/>
      <c r="AY314" s="84"/>
      <c r="AZ314" s="84"/>
      <c r="BA314" s="84"/>
      <c r="BB314" s="84"/>
      <c r="BC314" s="84"/>
      <c r="BD314" s="84"/>
      <c r="BE314" s="84"/>
      <c r="BF314" s="84"/>
      <c r="BG314" s="84"/>
      <c r="BH314" s="84"/>
      <c r="BI314" s="84"/>
      <c r="BJ314" s="84"/>
      <c r="BK314" s="84"/>
      <c r="BL314" s="84"/>
      <c r="BM314" s="84"/>
      <c r="BN314" s="84"/>
      <c r="BO314" s="84"/>
      <c r="BP314" s="84"/>
      <c r="BQ314" s="84"/>
      <c r="BR314" s="84"/>
      <c r="BS314" s="84"/>
      <c r="BT314" s="84"/>
      <c r="BU314" s="84"/>
      <c r="BV314" s="84"/>
      <c r="BW314" s="84"/>
      <c r="BX314" s="84"/>
      <c r="BY314" s="84"/>
      <c r="BZ314" s="84"/>
      <c r="CA314" s="84"/>
      <c r="CB314" s="84"/>
      <c r="CC314" s="84"/>
      <c r="CD314" s="84"/>
      <c r="CE314" s="84"/>
      <c r="CF314" s="84"/>
      <c r="CG314" s="84"/>
      <c r="CH314" s="84"/>
      <c r="CI314" s="84"/>
      <c r="CJ314" s="84"/>
      <c r="CK314" s="84"/>
      <c r="CL314" s="84"/>
      <c r="CM314" s="84"/>
      <c r="CN314" s="84"/>
      <c r="CO314" s="84"/>
      <c r="CP314" s="84"/>
      <c r="CQ314" s="84"/>
      <c r="CR314" s="84"/>
      <c r="CS314" s="84"/>
      <c r="CT314" s="84"/>
      <c r="CU314" s="84"/>
      <c r="CV314" s="84"/>
      <c r="CW314" s="84"/>
      <c r="CX314" s="84"/>
      <c r="CY314" s="84"/>
      <c r="CZ314" s="84"/>
      <c r="DA314" s="84"/>
      <c r="DB314" s="84"/>
      <c r="DC314" s="84"/>
      <c r="DD314" s="84"/>
      <c r="DE314" s="84"/>
      <c r="DF314" s="84"/>
      <c r="DG314" s="84"/>
      <c r="DH314" s="84"/>
      <c r="DI314" s="84"/>
      <c r="DJ314" s="84"/>
      <c r="DK314" s="84"/>
      <c r="DL314" s="84"/>
      <c r="DM314" s="84"/>
      <c r="DN314" s="84"/>
      <c r="DO314" s="84"/>
      <c r="DP314" s="84"/>
      <c r="DQ314" s="84"/>
      <c r="DR314" s="84"/>
      <c r="DS314" s="84"/>
      <c r="DT314" s="84"/>
      <c r="DU314" s="84"/>
      <c r="DV314" s="84"/>
      <c r="DW314" s="84"/>
      <c r="DX314" s="84"/>
      <c r="DY314" s="84"/>
      <c r="DZ314" s="84"/>
      <c r="EA314" s="84"/>
      <c r="EB314" s="84"/>
      <c r="EC314" s="84"/>
    </row>
    <row r="315" spans="1:133" s="7" customFormat="1">
      <c r="A315" s="108">
        <f t="shared" si="66"/>
        <v>280</v>
      </c>
      <c r="B315" s="108" t="s">
        <v>1533</v>
      </c>
      <c r="C315" s="110" t="s">
        <v>1534</v>
      </c>
      <c r="D315" s="104">
        <v>350</v>
      </c>
      <c r="E315" s="105">
        <v>0</v>
      </c>
      <c r="F315" s="105">
        <f t="shared" si="67"/>
        <v>350</v>
      </c>
      <c r="G315" s="140" t="s">
        <v>1543</v>
      </c>
      <c r="H315" s="141" t="s">
        <v>1544</v>
      </c>
      <c r="I315" s="106">
        <v>400</v>
      </c>
      <c r="J315" s="106">
        <v>0</v>
      </c>
      <c r="K315" s="106">
        <f t="shared" si="64"/>
        <v>400</v>
      </c>
      <c r="L315" s="129"/>
      <c r="M315" s="129">
        <v>300</v>
      </c>
      <c r="N315" s="130">
        <v>350</v>
      </c>
      <c r="O315" s="131">
        <v>0</v>
      </c>
      <c r="P315" s="132">
        <f t="shared" si="65"/>
        <v>350</v>
      </c>
      <c r="Q315" s="84"/>
      <c r="R315" s="84"/>
      <c r="S315" s="84"/>
      <c r="T315" s="84"/>
      <c r="U315" s="84"/>
      <c r="V315" s="84"/>
      <c r="W315" s="84"/>
      <c r="X315" s="84"/>
      <c r="Y315" s="84"/>
      <c r="Z315" s="84"/>
      <c r="AA315" s="84"/>
      <c r="AB315" s="84"/>
      <c r="AC315" s="84"/>
      <c r="AD315" s="84"/>
      <c r="AE315" s="84"/>
      <c r="AF315" s="84"/>
      <c r="AG315" s="84"/>
      <c r="AH315" s="84"/>
      <c r="AI315" s="84"/>
      <c r="AJ315" s="84"/>
      <c r="AK315" s="84"/>
      <c r="AL315" s="84"/>
      <c r="AM315" s="84"/>
      <c r="AN315" s="84"/>
      <c r="AO315" s="84"/>
      <c r="AP315" s="84"/>
      <c r="AQ315" s="84"/>
      <c r="AR315" s="84"/>
      <c r="AS315" s="84"/>
      <c r="AT315" s="84"/>
      <c r="AU315" s="84"/>
      <c r="AV315" s="84"/>
      <c r="AW315" s="84"/>
      <c r="AX315" s="84"/>
      <c r="AY315" s="84"/>
      <c r="AZ315" s="84"/>
      <c r="BA315" s="84"/>
      <c r="BB315" s="84"/>
      <c r="BC315" s="84"/>
      <c r="BD315" s="84"/>
      <c r="BE315" s="84"/>
      <c r="BF315" s="84"/>
      <c r="BG315" s="84"/>
      <c r="BH315" s="84"/>
      <c r="BI315" s="84"/>
      <c r="BJ315" s="84"/>
      <c r="BK315" s="84"/>
      <c r="BL315" s="84"/>
      <c r="BM315" s="84"/>
      <c r="BN315" s="84"/>
      <c r="BO315" s="84"/>
      <c r="BP315" s="84"/>
      <c r="BQ315" s="84"/>
      <c r="BR315" s="84"/>
      <c r="BS315" s="84"/>
      <c r="BT315" s="84"/>
      <c r="BU315" s="84"/>
      <c r="BV315" s="84"/>
      <c r="BW315" s="84"/>
      <c r="BX315" s="84"/>
      <c r="BY315" s="84"/>
      <c r="BZ315" s="84"/>
      <c r="CA315" s="84"/>
      <c r="CB315" s="84"/>
      <c r="CC315" s="84"/>
      <c r="CD315" s="84"/>
      <c r="CE315" s="84"/>
      <c r="CF315" s="84"/>
      <c r="CG315" s="84"/>
      <c r="CH315" s="84"/>
      <c r="CI315" s="84"/>
      <c r="CJ315" s="84"/>
      <c r="CK315" s="84"/>
      <c r="CL315" s="84"/>
      <c r="CM315" s="84"/>
      <c r="CN315" s="84"/>
      <c r="CO315" s="84"/>
      <c r="CP315" s="84"/>
      <c r="CQ315" s="84"/>
      <c r="CR315" s="84"/>
      <c r="CS315" s="84"/>
      <c r="CT315" s="84"/>
      <c r="CU315" s="84"/>
      <c r="CV315" s="84"/>
      <c r="CW315" s="84"/>
      <c r="CX315" s="84"/>
      <c r="CY315" s="84"/>
      <c r="CZ315" s="84"/>
      <c r="DA315" s="84"/>
      <c r="DB315" s="84"/>
      <c r="DC315" s="84"/>
      <c r="DD315" s="84"/>
      <c r="DE315" s="84"/>
      <c r="DF315" s="84"/>
      <c r="DG315" s="84"/>
      <c r="DH315" s="84"/>
      <c r="DI315" s="84"/>
      <c r="DJ315" s="84"/>
      <c r="DK315" s="84"/>
      <c r="DL315" s="84"/>
      <c r="DM315" s="84"/>
      <c r="DN315" s="84"/>
      <c r="DO315" s="84"/>
      <c r="DP315" s="84"/>
      <c r="DQ315" s="84"/>
      <c r="DR315" s="84"/>
      <c r="DS315" s="84"/>
      <c r="DT315" s="84"/>
      <c r="DU315" s="84"/>
      <c r="DV315" s="84"/>
      <c r="DW315" s="84"/>
      <c r="DX315" s="84"/>
      <c r="DY315" s="84"/>
      <c r="DZ315" s="84"/>
      <c r="EA315" s="84"/>
      <c r="EB315" s="84"/>
      <c r="EC315" s="84"/>
    </row>
    <row r="316" spans="1:133" s="7" customFormat="1">
      <c r="A316" s="108">
        <f t="shared" si="66"/>
        <v>281</v>
      </c>
      <c r="B316" s="108" t="s">
        <v>1537</v>
      </c>
      <c r="C316" s="110" t="s">
        <v>1538</v>
      </c>
      <c r="D316" s="104">
        <v>550</v>
      </c>
      <c r="E316" s="105">
        <v>0</v>
      </c>
      <c r="F316" s="105">
        <f t="shared" si="67"/>
        <v>550</v>
      </c>
      <c r="G316" s="140" t="s">
        <v>433</v>
      </c>
      <c r="H316" s="141" t="s">
        <v>1547</v>
      </c>
      <c r="I316" s="106">
        <v>600</v>
      </c>
      <c r="J316" s="106">
        <v>0</v>
      </c>
      <c r="K316" s="106">
        <f t="shared" si="64"/>
        <v>600</v>
      </c>
      <c r="L316" s="129">
        <v>500</v>
      </c>
      <c r="M316" s="129">
        <v>500</v>
      </c>
      <c r="N316" s="130">
        <v>600</v>
      </c>
      <c r="O316" s="131">
        <v>0</v>
      </c>
      <c r="P316" s="132">
        <f t="shared" si="65"/>
        <v>600</v>
      </c>
      <c r="Q316" s="84"/>
      <c r="R316" s="84"/>
      <c r="S316" s="84"/>
      <c r="T316" s="84"/>
      <c r="U316" s="84"/>
      <c r="V316" s="84"/>
      <c r="W316" s="84"/>
      <c r="X316" s="84"/>
      <c r="Y316" s="84"/>
      <c r="Z316" s="84"/>
      <c r="AA316" s="84"/>
      <c r="AB316" s="84"/>
      <c r="AC316" s="84"/>
      <c r="AD316" s="84"/>
      <c r="AE316" s="84"/>
      <c r="AF316" s="84"/>
      <c r="AG316" s="84"/>
      <c r="AH316" s="84"/>
      <c r="AI316" s="84"/>
      <c r="AJ316" s="84"/>
      <c r="AK316" s="84"/>
      <c r="AL316" s="84"/>
      <c r="AM316" s="84"/>
      <c r="AN316" s="84"/>
      <c r="AO316" s="84"/>
      <c r="AP316" s="84"/>
      <c r="AQ316" s="84"/>
      <c r="AR316" s="84"/>
      <c r="AS316" s="84"/>
      <c r="AT316" s="84"/>
      <c r="AU316" s="84"/>
      <c r="AV316" s="84"/>
      <c r="AW316" s="84"/>
      <c r="AX316" s="84"/>
      <c r="AY316" s="84"/>
      <c r="AZ316" s="84"/>
      <c r="BA316" s="84"/>
      <c r="BB316" s="84"/>
      <c r="BC316" s="84"/>
      <c r="BD316" s="84"/>
      <c r="BE316" s="84"/>
      <c r="BF316" s="84"/>
      <c r="BG316" s="84"/>
      <c r="BH316" s="84"/>
      <c r="BI316" s="84"/>
      <c r="BJ316" s="84"/>
      <c r="BK316" s="84"/>
      <c r="BL316" s="84"/>
      <c r="BM316" s="84"/>
      <c r="BN316" s="84"/>
      <c r="BO316" s="84"/>
      <c r="BP316" s="84"/>
      <c r="BQ316" s="84"/>
      <c r="BR316" s="84"/>
      <c r="BS316" s="84"/>
      <c r="BT316" s="84"/>
      <c r="BU316" s="84"/>
      <c r="BV316" s="84"/>
      <c r="BW316" s="84"/>
      <c r="BX316" s="84"/>
      <c r="BY316" s="84"/>
      <c r="BZ316" s="84"/>
      <c r="CA316" s="84"/>
      <c r="CB316" s="84"/>
      <c r="CC316" s="84"/>
      <c r="CD316" s="84"/>
      <c r="CE316" s="84"/>
      <c r="CF316" s="84"/>
      <c r="CG316" s="84"/>
      <c r="CH316" s="84"/>
      <c r="CI316" s="84"/>
      <c r="CJ316" s="84"/>
      <c r="CK316" s="84"/>
      <c r="CL316" s="84"/>
      <c r="CM316" s="84"/>
      <c r="CN316" s="84"/>
      <c r="CO316" s="84"/>
      <c r="CP316" s="84"/>
      <c r="CQ316" s="84"/>
      <c r="CR316" s="84"/>
      <c r="CS316" s="84"/>
      <c r="CT316" s="84"/>
      <c r="CU316" s="84"/>
      <c r="CV316" s="84"/>
      <c r="CW316" s="84"/>
      <c r="CX316" s="84"/>
      <c r="CY316" s="84"/>
      <c r="CZ316" s="84"/>
      <c r="DA316" s="84"/>
      <c r="DB316" s="84"/>
      <c r="DC316" s="84"/>
      <c r="DD316" s="84"/>
      <c r="DE316" s="84"/>
      <c r="DF316" s="84"/>
      <c r="DG316" s="84"/>
      <c r="DH316" s="84"/>
      <c r="DI316" s="84"/>
      <c r="DJ316" s="84"/>
      <c r="DK316" s="84"/>
      <c r="DL316" s="84"/>
      <c r="DM316" s="84"/>
      <c r="DN316" s="84"/>
      <c r="DO316" s="84"/>
      <c r="DP316" s="84"/>
      <c r="DQ316" s="84"/>
      <c r="DR316" s="84"/>
      <c r="DS316" s="84"/>
      <c r="DT316" s="84"/>
      <c r="DU316" s="84"/>
      <c r="DV316" s="84"/>
      <c r="DW316" s="84"/>
      <c r="DX316" s="84"/>
      <c r="DY316" s="84"/>
      <c r="DZ316" s="84"/>
      <c r="EA316" s="84"/>
      <c r="EB316" s="84"/>
      <c r="EC316" s="84"/>
    </row>
    <row r="317" spans="1:133" s="7" customFormat="1">
      <c r="A317" s="108">
        <f t="shared" si="66"/>
        <v>282</v>
      </c>
      <c r="B317" s="108" t="s">
        <v>1541</v>
      </c>
      <c r="C317" s="110" t="s">
        <v>1542</v>
      </c>
      <c r="D317" s="104">
        <v>350</v>
      </c>
      <c r="E317" s="105">
        <v>0</v>
      </c>
      <c r="F317" s="105">
        <f t="shared" si="67"/>
        <v>350</v>
      </c>
      <c r="G317" s="140" t="s">
        <v>435</v>
      </c>
      <c r="H317" s="141" t="s">
        <v>436</v>
      </c>
      <c r="I317" s="106">
        <v>350</v>
      </c>
      <c r="J317" s="106">
        <v>0</v>
      </c>
      <c r="K317" s="106">
        <f t="shared" si="64"/>
        <v>350</v>
      </c>
      <c r="L317" s="129">
        <v>300</v>
      </c>
      <c r="M317" s="129">
        <v>300</v>
      </c>
      <c r="N317" s="130">
        <v>350</v>
      </c>
      <c r="O317" s="131">
        <v>0</v>
      </c>
      <c r="P317" s="132">
        <f t="shared" si="65"/>
        <v>350</v>
      </c>
      <c r="Q317" s="84"/>
      <c r="R317" s="84"/>
      <c r="S317" s="84"/>
      <c r="T317" s="84"/>
      <c r="U317" s="84"/>
      <c r="V317" s="84"/>
      <c r="W317" s="84"/>
      <c r="X317" s="84"/>
      <c r="Y317" s="84"/>
      <c r="Z317" s="84"/>
      <c r="AA317" s="84"/>
      <c r="AB317" s="84"/>
      <c r="AC317" s="84"/>
      <c r="AD317" s="84"/>
      <c r="AE317" s="84"/>
      <c r="AF317" s="84"/>
      <c r="AG317" s="84"/>
      <c r="AH317" s="84"/>
      <c r="AI317" s="84"/>
      <c r="AJ317" s="84"/>
      <c r="AK317" s="84"/>
      <c r="AL317" s="84"/>
      <c r="AM317" s="84"/>
      <c r="AN317" s="84"/>
      <c r="AO317" s="84"/>
      <c r="AP317" s="84"/>
      <c r="AQ317" s="84"/>
      <c r="AR317" s="84"/>
      <c r="AS317" s="84"/>
      <c r="AT317" s="84"/>
      <c r="AU317" s="84"/>
      <c r="AV317" s="84"/>
      <c r="AW317" s="84"/>
      <c r="AX317" s="84"/>
      <c r="AY317" s="84"/>
      <c r="AZ317" s="84"/>
      <c r="BA317" s="84"/>
      <c r="BB317" s="84"/>
      <c r="BC317" s="84"/>
      <c r="BD317" s="84"/>
      <c r="BE317" s="84"/>
      <c r="BF317" s="84"/>
      <c r="BG317" s="84"/>
      <c r="BH317" s="84"/>
      <c r="BI317" s="84"/>
      <c r="BJ317" s="84"/>
      <c r="BK317" s="84"/>
      <c r="BL317" s="84"/>
      <c r="BM317" s="84"/>
      <c r="BN317" s="84"/>
      <c r="BO317" s="84"/>
      <c r="BP317" s="84"/>
      <c r="BQ317" s="84"/>
      <c r="BR317" s="84"/>
      <c r="BS317" s="84"/>
      <c r="BT317" s="84"/>
      <c r="BU317" s="84"/>
      <c r="BV317" s="84"/>
      <c r="BW317" s="84"/>
      <c r="BX317" s="84"/>
      <c r="BY317" s="84"/>
      <c r="BZ317" s="84"/>
      <c r="CA317" s="84"/>
      <c r="CB317" s="84"/>
      <c r="CC317" s="84"/>
      <c r="CD317" s="84"/>
      <c r="CE317" s="84"/>
      <c r="CF317" s="84"/>
      <c r="CG317" s="84"/>
      <c r="CH317" s="84"/>
      <c r="CI317" s="84"/>
      <c r="CJ317" s="84"/>
      <c r="CK317" s="84"/>
      <c r="CL317" s="84"/>
      <c r="CM317" s="84"/>
      <c r="CN317" s="84"/>
      <c r="CO317" s="84"/>
      <c r="CP317" s="84"/>
      <c r="CQ317" s="84"/>
      <c r="CR317" s="84"/>
      <c r="CS317" s="84"/>
      <c r="CT317" s="84"/>
      <c r="CU317" s="84"/>
      <c r="CV317" s="84"/>
      <c r="CW317" s="84"/>
      <c r="CX317" s="84"/>
      <c r="CY317" s="84"/>
      <c r="CZ317" s="84"/>
      <c r="DA317" s="84"/>
      <c r="DB317" s="84"/>
      <c r="DC317" s="84"/>
      <c r="DD317" s="84"/>
      <c r="DE317" s="84"/>
      <c r="DF317" s="84"/>
      <c r="DG317" s="84"/>
      <c r="DH317" s="84"/>
      <c r="DI317" s="84"/>
      <c r="DJ317" s="84"/>
      <c r="DK317" s="84"/>
      <c r="DL317" s="84"/>
      <c r="DM317" s="84"/>
      <c r="DN317" s="84"/>
      <c r="DO317" s="84"/>
      <c r="DP317" s="84"/>
      <c r="DQ317" s="84"/>
      <c r="DR317" s="84"/>
      <c r="DS317" s="84"/>
      <c r="DT317" s="84"/>
      <c r="DU317" s="84"/>
      <c r="DV317" s="84"/>
      <c r="DW317" s="84"/>
      <c r="DX317" s="84"/>
      <c r="DY317" s="84"/>
      <c r="DZ317" s="84"/>
      <c r="EA317" s="84"/>
      <c r="EB317" s="84"/>
      <c r="EC317" s="84"/>
    </row>
    <row r="318" spans="1:133" s="7" customFormat="1">
      <c r="A318" s="108">
        <f t="shared" si="66"/>
        <v>283</v>
      </c>
      <c r="B318" s="108" t="s">
        <v>1545</v>
      </c>
      <c r="C318" s="110" t="s">
        <v>1546</v>
      </c>
      <c r="D318" s="104">
        <v>500</v>
      </c>
      <c r="E318" s="105">
        <v>0</v>
      </c>
      <c r="F318" s="105">
        <f t="shared" si="67"/>
        <v>500</v>
      </c>
      <c r="G318" s="140" t="s">
        <v>1552</v>
      </c>
      <c r="H318" s="141" t="s">
        <v>1553</v>
      </c>
      <c r="I318" s="106">
        <v>600</v>
      </c>
      <c r="J318" s="106">
        <v>0</v>
      </c>
      <c r="K318" s="106">
        <f t="shared" si="64"/>
        <v>600</v>
      </c>
      <c r="L318" s="129">
        <v>500</v>
      </c>
      <c r="M318" s="129">
        <v>600</v>
      </c>
      <c r="N318" s="130">
        <v>600</v>
      </c>
      <c r="O318" s="131">
        <v>0</v>
      </c>
      <c r="P318" s="132">
        <f t="shared" si="65"/>
        <v>600</v>
      </c>
      <c r="Q318" s="84"/>
      <c r="R318" s="84"/>
      <c r="S318" s="84"/>
      <c r="T318" s="84"/>
      <c r="U318" s="84"/>
      <c r="V318" s="84"/>
      <c r="W318" s="84"/>
      <c r="X318" s="84"/>
      <c r="Y318" s="84"/>
      <c r="Z318" s="84"/>
      <c r="AA318" s="84"/>
      <c r="AB318" s="84"/>
      <c r="AC318" s="84"/>
      <c r="AD318" s="84"/>
      <c r="AE318" s="84"/>
      <c r="AF318" s="84"/>
      <c r="AG318" s="84"/>
      <c r="AH318" s="84"/>
      <c r="AI318" s="84"/>
      <c r="AJ318" s="84"/>
      <c r="AK318" s="84"/>
      <c r="AL318" s="84"/>
      <c r="AM318" s="84"/>
      <c r="AN318" s="84"/>
      <c r="AO318" s="84"/>
      <c r="AP318" s="84"/>
      <c r="AQ318" s="84"/>
      <c r="AR318" s="84"/>
      <c r="AS318" s="84"/>
      <c r="AT318" s="84"/>
      <c r="AU318" s="84"/>
      <c r="AV318" s="84"/>
      <c r="AW318" s="84"/>
      <c r="AX318" s="84"/>
      <c r="AY318" s="84"/>
      <c r="AZ318" s="84"/>
      <c r="BA318" s="84"/>
      <c r="BB318" s="84"/>
      <c r="BC318" s="84"/>
      <c r="BD318" s="84"/>
      <c r="BE318" s="84"/>
      <c r="BF318" s="84"/>
      <c r="BG318" s="84"/>
      <c r="BH318" s="84"/>
      <c r="BI318" s="84"/>
      <c r="BJ318" s="84"/>
      <c r="BK318" s="84"/>
      <c r="BL318" s="84"/>
      <c r="BM318" s="84"/>
      <c r="BN318" s="84"/>
      <c r="BO318" s="84"/>
      <c r="BP318" s="84"/>
      <c r="BQ318" s="84"/>
      <c r="BR318" s="84"/>
      <c r="BS318" s="84"/>
      <c r="BT318" s="84"/>
      <c r="BU318" s="84"/>
      <c r="BV318" s="84"/>
      <c r="BW318" s="84"/>
      <c r="BX318" s="84"/>
      <c r="BY318" s="84"/>
      <c r="BZ318" s="84"/>
      <c r="CA318" s="84"/>
      <c r="CB318" s="84"/>
      <c r="CC318" s="84"/>
      <c r="CD318" s="84"/>
      <c r="CE318" s="84"/>
      <c r="CF318" s="84"/>
      <c r="CG318" s="84"/>
      <c r="CH318" s="84"/>
      <c r="CI318" s="84"/>
      <c r="CJ318" s="84"/>
      <c r="CK318" s="84"/>
      <c r="CL318" s="84"/>
      <c r="CM318" s="84"/>
      <c r="CN318" s="84"/>
      <c r="CO318" s="84"/>
      <c r="CP318" s="84"/>
      <c r="CQ318" s="84"/>
      <c r="CR318" s="84"/>
      <c r="CS318" s="84"/>
      <c r="CT318" s="84"/>
      <c r="CU318" s="84"/>
      <c r="CV318" s="84"/>
      <c r="CW318" s="84"/>
      <c r="CX318" s="84"/>
      <c r="CY318" s="84"/>
      <c r="CZ318" s="84"/>
      <c r="DA318" s="84"/>
      <c r="DB318" s="84"/>
      <c r="DC318" s="84"/>
      <c r="DD318" s="84"/>
      <c r="DE318" s="84"/>
      <c r="DF318" s="84"/>
      <c r="DG318" s="84"/>
      <c r="DH318" s="84"/>
      <c r="DI318" s="84"/>
      <c r="DJ318" s="84"/>
      <c r="DK318" s="84"/>
      <c r="DL318" s="84"/>
      <c r="DM318" s="84"/>
      <c r="DN318" s="84"/>
      <c r="DO318" s="84"/>
      <c r="DP318" s="84"/>
      <c r="DQ318" s="84"/>
      <c r="DR318" s="84"/>
      <c r="DS318" s="84"/>
      <c r="DT318" s="84"/>
      <c r="DU318" s="84"/>
      <c r="DV318" s="84"/>
      <c r="DW318" s="84"/>
      <c r="DX318" s="84"/>
      <c r="DY318" s="84"/>
      <c r="DZ318" s="84"/>
      <c r="EA318" s="84"/>
      <c r="EB318" s="84"/>
      <c r="EC318" s="84"/>
    </row>
    <row r="319" spans="1:133" s="7" customFormat="1">
      <c r="A319" s="108">
        <f t="shared" si="66"/>
        <v>284</v>
      </c>
      <c r="B319" s="108" t="s">
        <v>1548</v>
      </c>
      <c r="C319" s="110" t="s">
        <v>1549</v>
      </c>
      <c r="D319" s="104">
        <v>300</v>
      </c>
      <c r="E319" s="105">
        <v>0</v>
      </c>
      <c r="F319" s="105">
        <f t="shared" si="67"/>
        <v>300</v>
      </c>
      <c r="G319" s="140" t="s">
        <v>1556</v>
      </c>
      <c r="H319" s="141" t="s">
        <v>1557</v>
      </c>
      <c r="I319" s="106">
        <v>350</v>
      </c>
      <c r="J319" s="106">
        <v>0</v>
      </c>
      <c r="K319" s="106">
        <f t="shared" si="64"/>
        <v>350</v>
      </c>
      <c r="L319" s="129">
        <v>300</v>
      </c>
      <c r="M319" s="129">
        <v>300</v>
      </c>
      <c r="N319" s="130">
        <v>350</v>
      </c>
      <c r="O319" s="131">
        <v>0</v>
      </c>
      <c r="P319" s="132">
        <f t="shared" si="65"/>
        <v>350</v>
      </c>
      <c r="Q319" s="84"/>
      <c r="R319" s="84"/>
      <c r="S319" s="84"/>
      <c r="T319" s="84"/>
      <c r="U319" s="84"/>
      <c r="V319" s="84"/>
      <c r="W319" s="84"/>
      <c r="X319" s="84"/>
      <c r="Y319" s="84"/>
      <c r="Z319" s="84"/>
      <c r="AA319" s="84"/>
      <c r="AB319" s="84"/>
      <c r="AC319" s="84"/>
      <c r="AD319" s="84"/>
      <c r="AE319" s="84"/>
      <c r="AF319" s="84"/>
      <c r="AG319" s="84"/>
      <c r="AH319" s="84"/>
      <c r="AI319" s="84"/>
      <c r="AJ319" s="84"/>
      <c r="AK319" s="84"/>
      <c r="AL319" s="84"/>
      <c r="AM319" s="84"/>
      <c r="AN319" s="84"/>
      <c r="AO319" s="84"/>
      <c r="AP319" s="84"/>
      <c r="AQ319" s="84"/>
      <c r="AR319" s="84"/>
      <c r="AS319" s="84"/>
      <c r="AT319" s="84"/>
      <c r="AU319" s="84"/>
      <c r="AV319" s="84"/>
      <c r="AW319" s="84"/>
      <c r="AX319" s="84"/>
      <c r="AY319" s="84"/>
      <c r="AZ319" s="84"/>
      <c r="BA319" s="84"/>
      <c r="BB319" s="84"/>
      <c r="BC319" s="84"/>
      <c r="BD319" s="84"/>
      <c r="BE319" s="84"/>
      <c r="BF319" s="84"/>
      <c r="BG319" s="84"/>
      <c r="BH319" s="84"/>
      <c r="BI319" s="84"/>
      <c r="BJ319" s="84"/>
      <c r="BK319" s="84"/>
      <c r="BL319" s="84"/>
      <c r="BM319" s="84"/>
      <c r="BN319" s="84"/>
      <c r="BO319" s="84"/>
      <c r="BP319" s="84"/>
      <c r="BQ319" s="84"/>
      <c r="BR319" s="84"/>
      <c r="BS319" s="84"/>
      <c r="BT319" s="84"/>
      <c r="BU319" s="84"/>
      <c r="BV319" s="84"/>
      <c r="BW319" s="84"/>
      <c r="BX319" s="84"/>
      <c r="BY319" s="84"/>
      <c r="BZ319" s="84"/>
      <c r="CA319" s="84"/>
      <c r="CB319" s="84"/>
      <c r="CC319" s="84"/>
      <c r="CD319" s="84"/>
      <c r="CE319" s="84"/>
      <c r="CF319" s="84"/>
      <c r="CG319" s="84"/>
      <c r="CH319" s="84"/>
      <c r="CI319" s="84"/>
      <c r="CJ319" s="84"/>
      <c r="CK319" s="84"/>
      <c r="CL319" s="84"/>
      <c r="CM319" s="84"/>
      <c r="CN319" s="84"/>
      <c r="CO319" s="84"/>
      <c r="CP319" s="84"/>
      <c r="CQ319" s="84"/>
      <c r="CR319" s="84"/>
      <c r="CS319" s="84"/>
      <c r="CT319" s="84"/>
      <c r="CU319" s="84"/>
      <c r="CV319" s="84"/>
      <c r="CW319" s="84"/>
      <c r="CX319" s="84"/>
      <c r="CY319" s="84"/>
      <c r="CZ319" s="84"/>
      <c r="DA319" s="84"/>
      <c r="DB319" s="84"/>
      <c r="DC319" s="84"/>
      <c r="DD319" s="84"/>
      <c r="DE319" s="84"/>
      <c r="DF319" s="84"/>
      <c r="DG319" s="84"/>
      <c r="DH319" s="84"/>
      <c r="DI319" s="84"/>
      <c r="DJ319" s="84"/>
      <c r="DK319" s="84"/>
      <c r="DL319" s="84"/>
      <c r="DM319" s="84"/>
      <c r="DN319" s="84"/>
      <c r="DO319" s="84"/>
      <c r="DP319" s="84"/>
      <c r="DQ319" s="84"/>
      <c r="DR319" s="84"/>
      <c r="DS319" s="84"/>
      <c r="DT319" s="84"/>
      <c r="DU319" s="84"/>
      <c r="DV319" s="84"/>
      <c r="DW319" s="84"/>
      <c r="DX319" s="84"/>
      <c r="DY319" s="84"/>
      <c r="DZ319" s="84"/>
      <c r="EA319" s="84"/>
      <c r="EB319" s="84"/>
      <c r="EC319" s="84"/>
    </row>
    <row r="320" spans="1:133" s="7" customFormat="1">
      <c r="A320" s="108">
        <f t="shared" si="66"/>
        <v>285</v>
      </c>
      <c r="B320" s="108" t="s">
        <v>1550</v>
      </c>
      <c r="C320" s="110" t="s">
        <v>1551</v>
      </c>
      <c r="D320" s="104">
        <v>550</v>
      </c>
      <c r="E320" s="105">
        <v>0</v>
      </c>
      <c r="F320" s="105">
        <f t="shared" si="67"/>
        <v>550</v>
      </c>
      <c r="G320" s="140" t="s">
        <v>1560</v>
      </c>
      <c r="H320" s="141" t="s">
        <v>1561</v>
      </c>
      <c r="I320" s="106">
        <v>600</v>
      </c>
      <c r="J320" s="106">
        <v>0</v>
      </c>
      <c r="K320" s="106">
        <f t="shared" si="64"/>
        <v>600</v>
      </c>
      <c r="L320" s="129"/>
      <c r="M320" s="129">
        <v>500</v>
      </c>
      <c r="N320" s="130">
        <v>600</v>
      </c>
      <c r="O320" s="131">
        <v>0</v>
      </c>
      <c r="P320" s="132">
        <f t="shared" si="65"/>
        <v>600</v>
      </c>
      <c r="Q320" s="84"/>
      <c r="R320" s="84"/>
      <c r="S320" s="84"/>
      <c r="T320" s="84"/>
      <c r="U320" s="84"/>
      <c r="V320" s="84"/>
      <c r="W320" s="84"/>
      <c r="X320" s="84"/>
      <c r="Y320" s="84"/>
      <c r="Z320" s="84"/>
      <c r="AA320" s="84"/>
      <c r="AB320" s="84"/>
      <c r="AC320" s="84"/>
      <c r="AD320" s="84"/>
      <c r="AE320" s="84"/>
      <c r="AF320" s="84"/>
      <c r="AG320" s="84"/>
      <c r="AH320" s="84"/>
      <c r="AI320" s="84"/>
      <c r="AJ320" s="84"/>
      <c r="AK320" s="84"/>
      <c r="AL320" s="84"/>
      <c r="AM320" s="84"/>
      <c r="AN320" s="84"/>
      <c r="AO320" s="84"/>
      <c r="AP320" s="84"/>
      <c r="AQ320" s="84"/>
      <c r="AR320" s="84"/>
      <c r="AS320" s="84"/>
      <c r="AT320" s="84"/>
      <c r="AU320" s="84"/>
      <c r="AV320" s="84"/>
      <c r="AW320" s="84"/>
      <c r="AX320" s="84"/>
      <c r="AY320" s="84"/>
      <c r="AZ320" s="84"/>
      <c r="BA320" s="84"/>
      <c r="BB320" s="84"/>
      <c r="BC320" s="84"/>
      <c r="BD320" s="84"/>
      <c r="BE320" s="84"/>
      <c r="BF320" s="84"/>
      <c r="BG320" s="84"/>
      <c r="BH320" s="84"/>
      <c r="BI320" s="84"/>
      <c r="BJ320" s="84"/>
      <c r="BK320" s="84"/>
      <c r="BL320" s="84"/>
      <c r="BM320" s="84"/>
      <c r="BN320" s="84"/>
      <c r="BO320" s="84"/>
      <c r="BP320" s="84"/>
      <c r="BQ320" s="84"/>
      <c r="BR320" s="84"/>
      <c r="BS320" s="84"/>
      <c r="BT320" s="84"/>
      <c r="BU320" s="84"/>
      <c r="BV320" s="84"/>
      <c r="BW320" s="84"/>
      <c r="BX320" s="84"/>
      <c r="BY320" s="84"/>
      <c r="BZ320" s="84"/>
      <c r="CA320" s="84"/>
      <c r="CB320" s="84"/>
      <c r="CC320" s="84"/>
      <c r="CD320" s="84"/>
      <c r="CE320" s="84"/>
      <c r="CF320" s="84"/>
      <c r="CG320" s="84"/>
      <c r="CH320" s="84"/>
      <c r="CI320" s="84"/>
      <c r="CJ320" s="84"/>
      <c r="CK320" s="84"/>
      <c r="CL320" s="84"/>
      <c r="CM320" s="84"/>
      <c r="CN320" s="84"/>
      <c r="CO320" s="84"/>
      <c r="CP320" s="84"/>
      <c r="CQ320" s="84"/>
      <c r="CR320" s="84"/>
      <c r="CS320" s="84"/>
      <c r="CT320" s="84"/>
      <c r="CU320" s="84"/>
      <c r="CV320" s="84"/>
      <c r="CW320" s="84"/>
      <c r="CX320" s="84"/>
      <c r="CY320" s="84"/>
      <c r="CZ320" s="84"/>
      <c r="DA320" s="84"/>
      <c r="DB320" s="84"/>
      <c r="DC320" s="84"/>
      <c r="DD320" s="84"/>
      <c r="DE320" s="84"/>
      <c r="DF320" s="84"/>
      <c r="DG320" s="84"/>
      <c r="DH320" s="84"/>
      <c r="DI320" s="84"/>
      <c r="DJ320" s="84"/>
      <c r="DK320" s="84"/>
      <c r="DL320" s="84"/>
      <c r="DM320" s="84"/>
      <c r="DN320" s="84"/>
      <c r="DO320" s="84"/>
      <c r="DP320" s="84"/>
      <c r="DQ320" s="84"/>
      <c r="DR320" s="84"/>
      <c r="DS320" s="84"/>
      <c r="DT320" s="84"/>
      <c r="DU320" s="84"/>
      <c r="DV320" s="84"/>
      <c r="DW320" s="84"/>
      <c r="DX320" s="84"/>
      <c r="DY320" s="84"/>
      <c r="DZ320" s="84"/>
      <c r="EA320" s="84"/>
      <c r="EB320" s="84"/>
      <c r="EC320" s="84"/>
    </row>
    <row r="321" spans="1:133" s="7" customFormat="1">
      <c r="A321" s="108">
        <f t="shared" si="66"/>
        <v>286</v>
      </c>
      <c r="B321" s="108" t="s">
        <v>1554</v>
      </c>
      <c r="C321" s="110" t="s">
        <v>1555</v>
      </c>
      <c r="D321" s="104">
        <v>350</v>
      </c>
      <c r="E321" s="105">
        <v>0</v>
      </c>
      <c r="F321" s="105">
        <f t="shared" si="67"/>
        <v>350</v>
      </c>
      <c r="G321" s="140" t="s">
        <v>1564</v>
      </c>
      <c r="H321" s="141" t="s">
        <v>1565</v>
      </c>
      <c r="I321" s="106">
        <v>350</v>
      </c>
      <c r="J321" s="106">
        <v>0</v>
      </c>
      <c r="K321" s="106">
        <f t="shared" si="64"/>
        <v>350</v>
      </c>
      <c r="L321" s="129"/>
      <c r="M321" s="129">
        <v>300</v>
      </c>
      <c r="N321" s="130">
        <v>350</v>
      </c>
      <c r="O321" s="131">
        <v>0</v>
      </c>
      <c r="P321" s="132">
        <f t="shared" si="65"/>
        <v>350</v>
      </c>
      <c r="Q321" s="84"/>
      <c r="R321" s="84"/>
      <c r="S321" s="84"/>
      <c r="T321" s="84"/>
      <c r="U321" s="84"/>
      <c r="V321" s="84"/>
      <c r="W321" s="84"/>
      <c r="X321" s="84"/>
      <c r="Y321" s="84"/>
      <c r="Z321" s="84"/>
      <c r="AA321" s="84"/>
      <c r="AB321" s="84"/>
      <c r="AC321" s="84"/>
      <c r="AD321" s="84"/>
      <c r="AE321" s="84"/>
      <c r="AF321" s="84"/>
      <c r="AG321" s="84"/>
      <c r="AH321" s="84"/>
      <c r="AI321" s="84"/>
      <c r="AJ321" s="84"/>
      <c r="AK321" s="84"/>
      <c r="AL321" s="84"/>
      <c r="AM321" s="84"/>
      <c r="AN321" s="84"/>
      <c r="AO321" s="84"/>
      <c r="AP321" s="84"/>
      <c r="AQ321" s="84"/>
      <c r="AR321" s="84"/>
      <c r="AS321" s="84"/>
      <c r="AT321" s="84"/>
      <c r="AU321" s="84"/>
      <c r="AV321" s="84"/>
      <c r="AW321" s="84"/>
      <c r="AX321" s="84"/>
      <c r="AY321" s="84"/>
      <c r="AZ321" s="84"/>
      <c r="BA321" s="84"/>
      <c r="BB321" s="84"/>
      <c r="BC321" s="84"/>
      <c r="BD321" s="84"/>
      <c r="BE321" s="84"/>
      <c r="BF321" s="84"/>
      <c r="BG321" s="84"/>
      <c r="BH321" s="84"/>
      <c r="BI321" s="84"/>
      <c r="BJ321" s="84"/>
      <c r="BK321" s="84"/>
      <c r="BL321" s="84"/>
      <c r="BM321" s="84"/>
      <c r="BN321" s="84"/>
      <c r="BO321" s="84"/>
      <c r="BP321" s="84"/>
      <c r="BQ321" s="84"/>
      <c r="BR321" s="84"/>
      <c r="BS321" s="84"/>
      <c r="BT321" s="84"/>
      <c r="BU321" s="84"/>
      <c r="BV321" s="84"/>
      <c r="BW321" s="84"/>
      <c r="BX321" s="84"/>
      <c r="BY321" s="84"/>
      <c r="BZ321" s="84"/>
      <c r="CA321" s="84"/>
      <c r="CB321" s="84"/>
      <c r="CC321" s="84"/>
      <c r="CD321" s="84"/>
      <c r="CE321" s="84"/>
      <c r="CF321" s="84"/>
      <c r="CG321" s="84"/>
      <c r="CH321" s="84"/>
      <c r="CI321" s="84"/>
      <c r="CJ321" s="84"/>
      <c r="CK321" s="84"/>
      <c r="CL321" s="84"/>
      <c r="CM321" s="84"/>
      <c r="CN321" s="84"/>
      <c r="CO321" s="84"/>
      <c r="CP321" s="84"/>
      <c r="CQ321" s="84"/>
      <c r="CR321" s="84"/>
      <c r="CS321" s="84"/>
      <c r="CT321" s="84"/>
      <c r="CU321" s="84"/>
      <c r="CV321" s="84"/>
      <c r="CW321" s="84"/>
      <c r="CX321" s="84"/>
      <c r="CY321" s="84"/>
      <c r="CZ321" s="84"/>
      <c r="DA321" s="84"/>
      <c r="DB321" s="84"/>
      <c r="DC321" s="84"/>
      <c r="DD321" s="84"/>
      <c r="DE321" s="84"/>
      <c r="DF321" s="84"/>
      <c r="DG321" s="84"/>
      <c r="DH321" s="84"/>
      <c r="DI321" s="84"/>
      <c r="DJ321" s="84"/>
      <c r="DK321" s="84"/>
      <c r="DL321" s="84"/>
      <c r="DM321" s="84"/>
      <c r="DN321" s="84"/>
      <c r="DO321" s="84"/>
      <c r="DP321" s="84"/>
      <c r="DQ321" s="84"/>
      <c r="DR321" s="84"/>
      <c r="DS321" s="84"/>
      <c r="DT321" s="84"/>
      <c r="DU321" s="84"/>
      <c r="DV321" s="84"/>
      <c r="DW321" s="84"/>
      <c r="DX321" s="84"/>
      <c r="DY321" s="84"/>
      <c r="DZ321" s="84"/>
      <c r="EA321" s="84"/>
      <c r="EB321" s="84"/>
      <c r="EC321" s="84"/>
    </row>
    <row r="322" spans="1:133" s="7" customFormat="1">
      <c r="A322" s="108">
        <f t="shared" si="66"/>
        <v>287</v>
      </c>
      <c r="B322" s="108" t="s">
        <v>1558</v>
      </c>
      <c r="C322" s="110" t="s">
        <v>1559</v>
      </c>
      <c r="D322" s="104">
        <v>550</v>
      </c>
      <c r="E322" s="105">
        <v>0</v>
      </c>
      <c r="F322" s="105">
        <f t="shared" si="67"/>
        <v>550</v>
      </c>
      <c r="G322" s="140" t="s">
        <v>1568</v>
      </c>
      <c r="H322" s="141" t="s">
        <v>1569</v>
      </c>
      <c r="I322" s="106">
        <v>600</v>
      </c>
      <c r="J322" s="106">
        <v>0</v>
      </c>
      <c r="K322" s="106">
        <f t="shared" si="64"/>
        <v>600</v>
      </c>
      <c r="L322" s="129"/>
      <c r="M322" s="129">
        <v>500</v>
      </c>
      <c r="N322" s="130">
        <v>600</v>
      </c>
      <c r="O322" s="131">
        <v>0</v>
      </c>
      <c r="P322" s="132">
        <f t="shared" si="65"/>
        <v>600</v>
      </c>
      <c r="Q322" s="84"/>
      <c r="R322" s="84"/>
      <c r="S322" s="84"/>
      <c r="T322" s="84"/>
      <c r="U322" s="84"/>
      <c r="V322" s="84"/>
      <c r="W322" s="84"/>
      <c r="X322" s="84"/>
      <c r="Y322" s="84"/>
      <c r="Z322" s="84"/>
      <c r="AA322" s="84"/>
      <c r="AB322" s="84"/>
      <c r="AC322" s="84"/>
      <c r="AD322" s="84"/>
      <c r="AE322" s="84"/>
      <c r="AF322" s="84"/>
      <c r="AG322" s="84"/>
      <c r="AH322" s="84"/>
      <c r="AI322" s="84"/>
      <c r="AJ322" s="84"/>
      <c r="AK322" s="84"/>
      <c r="AL322" s="84"/>
      <c r="AM322" s="84"/>
      <c r="AN322" s="84"/>
      <c r="AO322" s="84"/>
      <c r="AP322" s="84"/>
      <c r="AQ322" s="84"/>
      <c r="AR322" s="84"/>
      <c r="AS322" s="84"/>
      <c r="AT322" s="84"/>
      <c r="AU322" s="84"/>
      <c r="AV322" s="84"/>
      <c r="AW322" s="84"/>
      <c r="AX322" s="84"/>
      <c r="AY322" s="84"/>
      <c r="AZ322" s="84"/>
      <c r="BA322" s="84"/>
      <c r="BB322" s="84"/>
      <c r="BC322" s="84"/>
      <c r="BD322" s="84"/>
      <c r="BE322" s="84"/>
      <c r="BF322" s="84"/>
      <c r="BG322" s="84"/>
      <c r="BH322" s="84"/>
      <c r="BI322" s="84"/>
      <c r="BJ322" s="84"/>
      <c r="BK322" s="84"/>
      <c r="BL322" s="84"/>
      <c r="BM322" s="84"/>
      <c r="BN322" s="84"/>
      <c r="BO322" s="84"/>
      <c r="BP322" s="84"/>
      <c r="BQ322" s="84"/>
      <c r="BR322" s="84"/>
      <c r="BS322" s="84"/>
      <c r="BT322" s="84"/>
      <c r="BU322" s="84"/>
      <c r="BV322" s="84"/>
      <c r="BW322" s="84"/>
      <c r="BX322" s="84"/>
      <c r="BY322" s="84"/>
      <c r="BZ322" s="84"/>
      <c r="CA322" s="84"/>
      <c r="CB322" s="84"/>
      <c r="CC322" s="84"/>
      <c r="CD322" s="84"/>
      <c r="CE322" s="84"/>
      <c r="CF322" s="84"/>
      <c r="CG322" s="84"/>
      <c r="CH322" s="84"/>
      <c r="CI322" s="84"/>
      <c r="CJ322" s="84"/>
      <c r="CK322" s="84"/>
      <c r="CL322" s="84"/>
      <c r="CM322" s="84"/>
      <c r="CN322" s="84"/>
      <c r="CO322" s="84"/>
      <c r="CP322" s="84"/>
      <c r="CQ322" s="84"/>
      <c r="CR322" s="84"/>
      <c r="CS322" s="84"/>
      <c r="CT322" s="84"/>
      <c r="CU322" s="84"/>
      <c r="CV322" s="84"/>
      <c r="CW322" s="84"/>
      <c r="CX322" s="84"/>
      <c r="CY322" s="84"/>
      <c r="CZ322" s="84"/>
      <c r="DA322" s="84"/>
      <c r="DB322" s="84"/>
      <c r="DC322" s="84"/>
      <c r="DD322" s="84"/>
      <c r="DE322" s="84"/>
      <c r="DF322" s="84"/>
      <c r="DG322" s="84"/>
      <c r="DH322" s="84"/>
      <c r="DI322" s="84"/>
      <c r="DJ322" s="84"/>
      <c r="DK322" s="84"/>
      <c r="DL322" s="84"/>
      <c r="DM322" s="84"/>
      <c r="DN322" s="84"/>
      <c r="DO322" s="84"/>
      <c r="DP322" s="84"/>
      <c r="DQ322" s="84"/>
      <c r="DR322" s="84"/>
      <c r="DS322" s="84"/>
      <c r="DT322" s="84"/>
      <c r="DU322" s="84"/>
      <c r="DV322" s="84"/>
      <c r="DW322" s="84"/>
      <c r="DX322" s="84"/>
      <c r="DY322" s="84"/>
      <c r="DZ322" s="84"/>
      <c r="EA322" s="84"/>
      <c r="EB322" s="84"/>
      <c r="EC322" s="84"/>
    </row>
    <row r="323" spans="1:133" s="7" customFormat="1">
      <c r="A323" s="108">
        <f t="shared" si="66"/>
        <v>288</v>
      </c>
      <c r="B323" s="108" t="s">
        <v>1562</v>
      </c>
      <c r="C323" s="110" t="s">
        <v>1563</v>
      </c>
      <c r="D323" s="104">
        <v>350</v>
      </c>
      <c r="E323" s="105">
        <v>0</v>
      </c>
      <c r="F323" s="105">
        <f t="shared" si="67"/>
        <v>350</v>
      </c>
      <c r="G323" s="140" t="s">
        <v>1572</v>
      </c>
      <c r="H323" s="141" t="s">
        <v>1573</v>
      </c>
      <c r="I323" s="106">
        <v>350</v>
      </c>
      <c r="J323" s="106">
        <v>0</v>
      </c>
      <c r="K323" s="106">
        <f t="shared" si="64"/>
        <v>350</v>
      </c>
      <c r="L323" s="129"/>
      <c r="M323" s="129">
        <v>300</v>
      </c>
      <c r="N323" s="130">
        <v>350</v>
      </c>
      <c r="O323" s="131">
        <v>0</v>
      </c>
      <c r="P323" s="132">
        <f t="shared" si="65"/>
        <v>350</v>
      </c>
      <c r="Q323" s="84"/>
      <c r="R323" s="84"/>
      <c r="S323" s="84"/>
      <c r="T323" s="84"/>
      <c r="U323" s="84"/>
      <c r="V323" s="84"/>
      <c r="W323" s="84"/>
      <c r="X323" s="84"/>
      <c r="Y323" s="84"/>
      <c r="Z323" s="84"/>
      <c r="AA323" s="84"/>
      <c r="AB323" s="84"/>
      <c r="AC323" s="84"/>
      <c r="AD323" s="84"/>
      <c r="AE323" s="84"/>
      <c r="AF323" s="84"/>
      <c r="AG323" s="84"/>
      <c r="AH323" s="84"/>
      <c r="AI323" s="84"/>
      <c r="AJ323" s="84"/>
      <c r="AK323" s="84"/>
      <c r="AL323" s="84"/>
      <c r="AM323" s="84"/>
      <c r="AN323" s="84"/>
      <c r="AO323" s="84"/>
      <c r="AP323" s="84"/>
      <c r="AQ323" s="84"/>
      <c r="AR323" s="84"/>
      <c r="AS323" s="84"/>
      <c r="AT323" s="84"/>
      <c r="AU323" s="84"/>
      <c r="AV323" s="84"/>
      <c r="AW323" s="84"/>
      <c r="AX323" s="84"/>
      <c r="AY323" s="84"/>
      <c r="AZ323" s="84"/>
      <c r="BA323" s="84"/>
      <c r="BB323" s="84"/>
      <c r="BC323" s="84"/>
      <c r="BD323" s="84"/>
      <c r="BE323" s="84"/>
      <c r="BF323" s="84"/>
      <c r="BG323" s="84"/>
      <c r="BH323" s="84"/>
      <c r="BI323" s="84"/>
      <c r="BJ323" s="84"/>
      <c r="BK323" s="84"/>
      <c r="BL323" s="84"/>
      <c r="BM323" s="84"/>
      <c r="BN323" s="84"/>
      <c r="BO323" s="84"/>
      <c r="BP323" s="84"/>
      <c r="BQ323" s="84"/>
      <c r="BR323" s="84"/>
      <c r="BS323" s="84"/>
      <c r="BT323" s="84"/>
      <c r="BU323" s="84"/>
      <c r="BV323" s="84"/>
      <c r="BW323" s="84"/>
      <c r="BX323" s="84"/>
      <c r="BY323" s="84"/>
      <c r="BZ323" s="84"/>
      <c r="CA323" s="84"/>
      <c r="CB323" s="84"/>
      <c r="CC323" s="84"/>
      <c r="CD323" s="84"/>
      <c r="CE323" s="84"/>
      <c r="CF323" s="84"/>
      <c r="CG323" s="84"/>
      <c r="CH323" s="84"/>
      <c r="CI323" s="84"/>
      <c r="CJ323" s="84"/>
      <c r="CK323" s="84"/>
      <c r="CL323" s="84"/>
      <c r="CM323" s="84"/>
      <c r="CN323" s="84"/>
      <c r="CO323" s="84"/>
      <c r="CP323" s="84"/>
      <c r="CQ323" s="84"/>
      <c r="CR323" s="84"/>
      <c r="CS323" s="84"/>
      <c r="CT323" s="84"/>
      <c r="CU323" s="84"/>
      <c r="CV323" s="84"/>
      <c r="CW323" s="84"/>
      <c r="CX323" s="84"/>
      <c r="CY323" s="84"/>
      <c r="CZ323" s="84"/>
      <c r="DA323" s="84"/>
      <c r="DB323" s="84"/>
      <c r="DC323" s="84"/>
      <c r="DD323" s="84"/>
      <c r="DE323" s="84"/>
      <c r="DF323" s="84"/>
      <c r="DG323" s="84"/>
      <c r="DH323" s="84"/>
      <c r="DI323" s="84"/>
      <c r="DJ323" s="84"/>
      <c r="DK323" s="84"/>
      <c r="DL323" s="84"/>
      <c r="DM323" s="84"/>
      <c r="DN323" s="84"/>
      <c r="DO323" s="84"/>
      <c r="DP323" s="84"/>
      <c r="DQ323" s="84"/>
      <c r="DR323" s="84"/>
      <c r="DS323" s="84"/>
      <c r="DT323" s="84"/>
      <c r="DU323" s="84"/>
      <c r="DV323" s="84"/>
      <c r="DW323" s="84"/>
      <c r="DX323" s="84"/>
      <c r="DY323" s="84"/>
      <c r="DZ323" s="84"/>
      <c r="EA323" s="84"/>
      <c r="EB323" s="84"/>
      <c r="EC323" s="84"/>
    </row>
    <row r="324" spans="1:133" s="7" customFormat="1">
      <c r="A324" s="108">
        <f t="shared" si="66"/>
        <v>289</v>
      </c>
      <c r="B324" s="108" t="s">
        <v>1566</v>
      </c>
      <c r="C324" s="110" t="s">
        <v>1567</v>
      </c>
      <c r="D324" s="104">
        <v>500</v>
      </c>
      <c r="E324" s="105">
        <v>0</v>
      </c>
      <c r="F324" s="105">
        <f t="shared" si="67"/>
        <v>500</v>
      </c>
      <c r="G324" s="140" t="s">
        <v>1576</v>
      </c>
      <c r="H324" s="141" t="s">
        <v>1577</v>
      </c>
      <c r="I324" s="106">
        <v>600</v>
      </c>
      <c r="J324" s="106">
        <v>0</v>
      </c>
      <c r="K324" s="106">
        <f t="shared" si="64"/>
        <v>600</v>
      </c>
      <c r="L324" s="129"/>
      <c r="M324" s="129"/>
      <c r="N324" s="130">
        <v>600</v>
      </c>
      <c r="O324" s="131">
        <v>0</v>
      </c>
      <c r="P324" s="132">
        <f t="shared" si="65"/>
        <v>600</v>
      </c>
      <c r="Q324" s="84"/>
      <c r="R324" s="84"/>
      <c r="S324" s="84"/>
      <c r="T324" s="84"/>
      <c r="U324" s="84"/>
      <c r="V324" s="84"/>
      <c r="W324" s="84"/>
      <c r="X324" s="84"/>
      <c r="Y324" s="84"/>
      <c r="Z324" s="84"/>
      <c r="AA324" s="84"/>
      <c r="AB324" s="84"/>
      <c r="AC324" s="84"/>
      <c r="AD324" s="84"/>
      <c r="AE324" s="84"/>
      <c r="AF324" s="84"/>
      <c r="AG324" s="84"/>
      <c r="AH324" s="84"/>
      <c r="AI324" s="84"/>
      <c r="AJ324" s="84"/>
      <c r="AK324" s="84"/>
      <c r="AL324" s="84"/>
      <c r="AM324" s="84"/>
      <c r="AN324" s="84"/>
      <c r="AO324" s="84"/>
      <c r="AP324" s="84"/>
      <c r="AQ324" s="84"/>
      <c r="AR324" s="84"/>
      <c r="AS324" s="84"/>
      <c r="AT324" s="84"/>
      <c r="AU324" s="84"/>
      <c r="AV324" s="84"/>
      <c r="AW324" s="84"/>
      <c r="AX324" s="84"/>
      <c r="AY324" s="84"/>
      <c r="AZ324" s="84"/>
      <c r="BA324" s="84"/>
      <c r="BB324" s="84"/>
      <c r="BC324" s="84"/>
      <c r="BD324" s="84"/>
      <c r="BE324" s="84"/>
      <c r="BF324" s="84"/>
      <c r="BG324" s="84"/>
      <c r="BH324" s="84"/>
      <c r="BI324" s="84"/>
      <c r="BJ324" s="84"/>
      <c r="BK324" s="84"/>
      <c r="BL324" s="84"/>
      <c r="BM324" s="84"/>
      <c r="BN324" s="84"/>
      <c r="BO324" s="84"/>
      <c r="BP324" s="84"/>
      <c r="BQ324" s="84"/>
      <c r="BR324" s="84"/>
      <c r="BS324" s="84"/>
      <c r="BT324" s="84"/>
      <c r="BU324" s="84"/>
      <c r="BV324" s="84"/>
      <c r="BW324" s="84"/>
      <c r="BX324" s="84"/>
      <c r="BY324" s="84"/>
      <c r="BZ324" s="84"/>
      <c r="CA324" s="84"/>
      <c r="CB324" s="84"/>
      <c r="CC324" s="84"/>
      <c r="CD324" s="84"/>
      <c r="CE324" s="84"/>
      <c r="CF324" s="84"/>
      <c r="CG324" s="84"/>
      <c r="CH324" s="84"/>
      <c r="CI324" s="84"/>
      <c r="CJ324" s="84"/>
      <c r="CK324" s="84"/>
      <c r="CL324" s="84"/>
      <c r="CM324" s="84"/>
      <c r="CN324" s="84"/>
      <c r="CO324" s="84"/>
      <c r="CP324" s="84"/>
      <c r="CQ324" s="84"/>
      <c r="CR324" s="84"/>
      <c r="CS324" s="84"/>
      <c r="CT324" s="84"/>
      <c r="CU324" s="84"/>
      <c r="CV324" s="84"/>
      <c r="CW324" s="84"/>
      <c r="CX324" s="84"/>
      <c r="CY324" s="84"/>
      <c r="CZ324" s="84"/>
      <c r="DA324" s="84"/>
      <c r="DB324" s="84"/>
      <c r="DC324" s="84"/>
      <c r="DD324" s="84"/>
      <c r="DE324" s="84"/>
      <c r="DF324" s="84"/>
      <c r="DG324" s="84"/>
      <c r="DH324" s="84"/>
      <c r="DI324" s="84"/>
      <c r="DJ324" s="84"/>
      <c r="DK324" s="84"/>
      <c r="DL324" s="84"/>
      <c r="DM324" s="84"/>
      <c r="DN324" s="84"/>
      <c r="DO324" s="84"/>
      <c r="DP324" s="84"/>
      <c r="DQ324" s="84"/>
      <c r="DR324" s="84"/>
      <c r="DS324" s="84"/>
      <c r="DT324" s="84"/>
      <c r="DU324" s="84"/>
      <c r="DV324" s="84"/>
      <c r="DW324" s="84"/>
      <c r="DX324" s="84"/>
      <c r="DY324" s="84"/>
      <c r="DZ324" s="84"/>
      <c r="EA324" s="84"/>
      <c r="EB324" s="84"/>
      <c r="EC324" s="84"/>
    </row>
    <row r="325" spans="1:133" s="7" customFormat="1">
      <c r="A325" s="108">
        <f t="shared" si="66"/>
        <v>290</v>
      </c>
      <c r="B325" s="108" t="s">
        <v>1570</v>
      </c>
      <c r="C325" s="110" t="s">
        <v>1571</v>
      </c>
      <c r="D325" s="104">
        <v>300</v>
      </c>
      <c r="E325" s="105">
        <v>0</v>
      </c>
      <c r="F325" s="105">
        <f t="shared" si="67"/>
        <v>300</v>
      </c>
      <c r="G325" s="140" t="s">
        <v>1580</v>
      </c>
      <c r="H325" s="141" t="s">
        <v>1581</v>
      </c>
      <c r="I325" s="106">
        <v>400</v>
      </c>
      <c r="J325" s="106">
        <v>0</v>
      </c>
      <c r="K325" s="106">
        <f t="shared" si="64"/>
        <v>400</v>
      </c>
      <c r="L325" s="129"/>
      <c r="M325" s="129"/>
      <c r="N325" s="130">
        <v>350</v>
      </c>
      <c r="O325" s="131">
        <v>0</v>
      </c>
      <c r="P325" s="132">
        <f t="shared" si="65"/>
        <v>350</v>
      </c>
      <c r="Q325" s="84"/>
      <c r="R325" s="84"/>
      <c r="S325" s="84"/>
      <c r="T325" s="84"/>
      <c r="U325" s="84"/>
      <c r="V325" s="84"/>
      <c r="W325" s="84"/>
      <c r="X325" s="84"/>
      <c r="Y325" s="84"/>
      <c r="Z325" s="84"/>
      <c r="AA325" s="84"/>
      <c r="AB325" s="84"/>
      <c r="AC325" s="84"/>
      <c r="AD325" s="84"/>
      <c r="AE325" s="84"/>
      <c r="AF325" s="84"/>
      <c r="AG325" s="84"/>
      <c r="AH325" s="84"/>
      <c r="AI325" s="84"/>
      <c r="AJ325" s="84"/>
      <c r="AK325" s="84"/>
      <c r="AL325" s="84"/>
      <c r="AM325" s="84"/>
      <c r="AN325" s="84"/>
      <c r="AO325" s="84"/>
      <c r="AP325" s="84"/>
      <c r="AQ325" s="84"/>
      <c r="AR325" s="84"/>
      <c r="AS325" s="84"/>
      <c r="AT325" s="84"/>
      <c r="AU325" s="84"/>
      <c r="AV325" s="84"/>
      <c r="AW325" s="84"/>
      <c r="AX325" s="84"/>
      <c r="AY325" s="84"/>
      <c r="AZ325" s="84"/>
      <c r="BA325" s="84"/>
      <c r="BB325" s="84"/>
      <c r="BC325" s="84"/>
      <c r="BD325" s="84"/>
      <c r="BE325" s="84"/>
      <c r="BF325" s="84"/>
      <c r="BG325" s="84"/>
      <c r="BH325" s="84"/>
      <c r="BI325" s="84"/>
      <c r="BJ325" s="84"/>
      <c r="BK325" s="84"/>
      <c r="BL325" s="84"/>
      <c r="BM325" s="84"/>
      <c r="BN325" s="84"/>
      <c r="BO325" s="84"/>
      <c r="BP325" s="84"/>
      <c r="BQ325" s="84"/>
      <c r="BR325" s="84"/>
      <c r="BS325" s="84"/>
      <c r="BT325" s="84"/>
      <c r="BU325" s="84"/>
      <c r="BV325" s="84"/>
      <c r="BW325" s="84"/>
      <c r="BX325" s="84"/>
      <c r="BY325" s="84"/>
      <c r="BZ325" s="84"/>
      <c r="CA325" s="84"/>
      <c r="CB325" s="84"/>
      <c r="CC325" s="84"/>
      <c r="CD325" s="84"/>
      <c r="CE325" s="84"/>
      <c r="CF325" s="84"/>
      <c r="CG325" s="84"/>
      <c r="CH325" s="84"/>
      <c r="CI325" s="84"/>
      <c r="CJ325" s="84"/>
      <c r="CK325" s="84"/>
      <c r="CL325" s="84"/>
      <c r="CM325" s="84"/>
      <c r="CN325" s="84"/>
      <c r="CO325" s="84"/>
      <c r="CP325" s="84"/>
      <c r="CQ325" s="84"/>
      <c r="CR325" s="84"/>
      <c r="CS325" s="84"/>
      <c r="CT325" s="84"/>
      <c r="CU325" s="84"/>
      <c r="CV325" s="84"/>
      <c r="CW325" s="84"/>
      <c r="CX325" s="84"/>
      <c r="CY325" s="84"/>
      <c r="CZ325" s="84"/>
      <c r="DA325" s="84"/>
      <c r="DB325" s="84"/>
      <c r="DC325" s="84"/>
      <c r="DD325" s="84"/>
      <c r="DE325" s="84"/>
      <c r="DF325" s="84"/>
      <c r="DG325" s="84"/>
      <c r="DH325" s="84"/>
      <c r="DI325" s="84"/>
      <c r="DJ325" s="84"/>
      <c r="DK325" s="84"/>
      <c r="DL325" s="84"/>
      <c r="DM325" s="84"/>
      <c r="DN325" s="84"/>
      <c r="DO325" s="84"/>
      <c r="DP325" s="84"/>
      <c r="DQ325" s="84"/>
      <c r="DR325" s="84"/>
      <c r="DS325" s="84"/>
      <c r="DT325" s="84"/>
      <c r="DU325" s="84"/>
      <c r="DV325" s="84"/>
      <c r="DW325" s="84"/>
      <c r="DX325" s="84"/>
      <c r="DY325" s="84"/>
      <c r="DZ325" s="84"/>
      <c r="EA325" s="84"/>
      <c r="EB325" s="84"/>
      <c r="EC325" s="84"/>
    </row>
    <row r="326" spans="1:133" s="7" customFormat="1">
      <c r="A326" s="108">
        <f t="shared" si="66"/>
        <v>291</v>
      </c>
      <c r="B326" s="108" t="s">
        <v>1574</v>
      </c>
      <c r="C326" s="110" t="s">
        <v>1575</v>
      </c>
      <c r="D326" s="104">
        <v>300</v>
      </c>
      <c r="E326" s="105">
        <v>0</v>
      </c>
      <c r="F326" s="105">
        <f t="shared" si="67"/>
        <v>300</v>
      </c>
      <c r="G326" s="140" t="s">
        <v>1584</v>
      </c>
      <c r="H326" s="141" t="s">
        <v>1585</v>
      </c>
      <c r="I326" s="106">
        <v>600</v>
      </c>
      <c r="J326" s="106">
        <v>0</v>
      </c>
      <c r="K326" s="106">
        <f t="shared" si="64"/>
        <v>600</v>
      </c>
      <c r="L326" s="129"/>
      <c r="M326" s="129"/>
      <c r="N326" s="130">
        <v>600</v>
      </c>
      <c r="O326" s="131">
        <v>0</v>
      </c>
      <c r="P326" s="132">
        <f t="shared" si="65"/>
        <v>600</v>
      </c>
      <c r="Q326" s="84"/>
      <c r="R326" s="84"/>
      <c r="S326" s="84"/>
      <c r="T326" s="84"/>
      <c r="U326" s="84"/>
      <c r="V326" s="84"/>
      <c r="W326" s="84"/>
      <c r="X326" s="84"/>
      <c r="Y326" s="84"/>
      <c r="Z326" s="84"/>
      <c r="AA326" s="84"/>
      <c r="AB326" s="84"/>
      <c r="AC326" s="84"/>
      <c r="AD326" s="84"/>
      <c r="AE326" s="84"/>
      <c r="AF326" s="84"/>
      <c r="AG326" s="84"/>
      <c r="AH326" s="84"/>
      <c r="AI326" s="84"/>
      <c r="AJ326" s="84"/>
      <c r="AK326" s="84"/>
      <c r="AL326" s="84"/>
      <c r="AM326" s="84"/>
      <c r="AN326" s="84"/>
      <c r="AO326" s="84"/>
      <c r="AP326" s="84"/>
      <c r="AQ326" s="84"/>
      <c r="AR326" s="84"/>
      <c r="AS326" s="84"/>
      <c r="AT326" s="84"/>
      <c r="AU326" s="84"/>
      <c r="AV326" s="84"/>
      <c r="AW326" s="84"/>
      <c r="AX326" s="84"/>
      <c r="AY326" s="84"/>
      <c r="AZ326" s="84"/>
      <c r="BA326" s="84"/>
      <c r="BB326" s="84"/>
      <c r="BC326" s="84"/>
      <c r="BD326" s="84"/>
      <c r="BE326" s="84"/>
      <c r="BF326" s="84"/>
      <c r="BG326" s="84"/>
      <c r="BH326" s="84"/>
      <c r="BI326" s="84"/>
      <c r="BJ326" s="84"/>
      <c r="BK326" s="84"/>
      <c r="BL326" s="84"/>
      <c r="BM326" s="84"/>
      <c r="BN326" s="84"/>
      <c r="BO326" s="84"/>
      <c r="BP326" s="84"/>
      <c r="BQ326" s="84"/>
      <c r="BR326" s="84"/>
      <c r="BS326" s="84"/>
      <c r="BT326" s="84"/>
      <c r="BU326" s="84"/>
      <c r="BV326" s="84"/>
      <c r="BW326" s="84"/>
      <c r="BX326" s="84"/>
      <c r="BY326" s="84"/>
      <c r="BZ326" s="84"/>
      <c r="CA326" s="84"/>
      <c r="CB326" s="84"/>
      <c r="CC326" s="84"/>
      <c r="CD326" s="84"/>
      <c r="CE326" s="84"/>
      <c r="CF326" s="84"/>
      <c r="CG326" s="84"/>
      <c r="CH326" s="84"/>
      <c r="CI326" s="84"/>
      <c r="CJ326" s="84"/>
      <c r="CK326" s="84"/>
      <c r="CL326" s="84"/>
      <c r="CM326" s="84"/>
      <c r="CN326" s="84"/>
      <c r="CO326" s="84"/>
      <c r="CP326" s="84"/>
      <c r="CQ326" s="84"/>
      <c r="CR326" s="84"/>
      <c r="CS326" s="84"/>
      <c r="CT326" s="84"/>
      <c r="CU326" s="84"/>
      <c r="CV326" s="84"/>
      <c r="CW326" s="84"/>
      <c r="CX326" s="84"/>
      <c r="CY326" s="84"/>
      <c r="CZ326" s="84"/>
      <c r="DA326" s="84"/>
      <c r="DB326" s="84"/>
      <c r="DC326" s="84"/>
      <c r="DD326" s="84"/>
      <c r="DE326" s="84"/>
      <c r="DF326" s="84"/>
      <c r="DG326" s="84"/>
      <c r="DH326" s="84"/>
      <c r="DI326" s="84"/>
      <c r="DJ326" s="84"/>
      <c r="DK326" s="84"/>
      <c r="DL326" s="84"/>
      <c r="DM326" s="84"/>
      <c r="DN326" s="84"/>
      <c r="DO326" s="84"/>
      <c r="DP326" s="84"/>
      <c r="DQ326" s="84"/>
      <c r="DR326" s="84"/>
      <c r="DS326" s="84"/>
      <c r="DT326" s="84"/>
      <c r="DU326" s="84"/>
      <c r="DV326" s="84"/>
      <c r="DW326" s="84"/>
      <c r="DX326" s="84"/>
      <c r="DY326" s="84"/>
      <c r="DZ326" s="84"/>
      <c r="EA326" s="84"/>
      <c r="EB326" s="84"/>
      <c r="EC326" s="84"/>
    </row>
    <row r="327" spans="1:133" s="7" customFormat="1">
      <c r="A327" s="108">
        <f t="shared" si="66"/>
        <v>292</v>
      </c>
      <c r="B327" s="108" t="s">
        <v>1578</v>
      </c>
      <c r="C327" s="110" t="s">
        <v>1579</v>
      </c>
      <c r="D327" s="104">
        <v>550</v>
      </c>
      <c r="E327" s="105">
        <v>0</v>
      </c>
      <c r="F327" s="105">
        <f t="shared" si="67"/>
        <v>550</v>
      </c>
      <c r="G327" s="140" t="s">
        <v>1588</v>
      </c>
      <c r="H327" s="141" t="s">
        <v>1589</v>
      </c>
      <c r="I327" s="106">
        <v>300</v>
      </c>
      <c r="J327" s="106">
        <v>0</v>
      </c>
      <c r="K327" s="106">
        <f t="shared" si="64"/>
        <v>300</v>
      </c>
      <c r="L327" s="129"/>
      <c r="M327" s="129"/>
      <c r="N327" s="130">
        <v>350</v>
      </c>
      <c r="O327" s="131">
        <v>0</v>
      </c>
      <c r="P327" s="132">
        <f t="shared" si="65"/>
        <v>350</v>
      </c>
      <c r="Q327" s="84"/>
      <c r="R327" s="84"/>
      <c r="S327" s="84"/>
      <c r="T327" s="84"/>
      <c r="U327" s="84"/>
      <c r="V327" s="84"/>
      <c r="W327" s="84"/>
      <c r="X327" s="84"/>
      <c r="Y327" s="84"/>
      <c r="Z327" s="84"/>
      <c r="AA327" s="84"/>
      <c r="AB327" s="84"/>
      <c r="AC327" s="84"/>
      <c r="AD327" s="84"/>
      <c r="AE327" s="84"/>
      <c r="AF327" s="84"/>
      <c r="AG327" s="84"/>
      <c r="AH327" s="84"/>
      <c r="AI327" s="84"/>
      <c r="AJ327" s="84"/>
      <c r="AK327" s="84"/>
      <c r="AL327" s="84"/>
      <c r="AM327" s="84"/>
      <c r="AN327" s="84"/>
      <c r="AO327" s="84"/>
      <c r="AP327" s="84"/>
      <c r="AQ327" s="84"/>
      <c r="AR327" s="84"/>
      <c r="AS327" s="84"/>
      <c r="AT327" s="84"/>
      <c r="AU327" s="84"/>
      <c r="AV327" s="84"/>
      <c r="AW327" s="84"/>
      <c r="AX327" s="84"/>
      <c r="AY327" s="84"/>
      <c r="AZ327" s="84"/>
      <c r="BA327" s="84"/>
      <c r="BB327" s="84"/>
      <c r="BC327" s="84"/>
      <c r="BD327" s="84"/>
      <c r="BE327" s="84"/>
      <c r="BF327" s="84"/>
      <c r="BG327" s="84"/>
      <c r="BH327" s="84"/>
      <c r="BI327" s="84"/>
      <c r="BJ327" s="84"/>
      <c r="BK327" s="84"/>
      <c r="BL327" s="84"/>
      <c r="BM327" s="84"/>
      <c r="BN327" s="84"/>
      <c r="BO327" s="84"/>
      <c r="BP327" s="84"/>
      <c r="BQ327" s="84"/>
      <c r="BR327" s="84"/>
      <c r="BS327" s="84"/>
      <c r="BT327" s="84"/>
      <c r="BU327" s="84"/>
      <c r="BV327" s="84"/>
      <c r="BW327" s="84"/>
      <c r="BX327" s="84"/>
      <c r="BY327" s="84"/>
      <c r="BZ327" s="84"/>
      <c r="CA327" s="84"/>
      <c r="CB327" s="84"/>
      <c r="CC327" s="84"/>
      <c r="CD327" s="84"/>
      <c r="CE327" s="84"/>
      <c r="CF327" s="84"/>
      <c r="CG327" s="84"/>
      <c r="CH327" s="84"/>
      <c r="CI327" s="84"/>
      <c r="CJ327" s="84"/>
      <c r="CK327" s="84"/>
      <c r="CL327" s="84"/>
      <c r="CM327" s="84"/>
      <c r="CN327" s="84"/>
      <c r="CO327" s="84"/>
      <c r="CP327" s="84"/>
      <c r="CQ327" s="84"/>
      <c r="CR327" s="84"/>
      <c r="CS327" s="84"/>
      <c r="CT327" s="84"/>
      <c r="CU327" s="84"/>
      <c r="CV327" s="84"/>
      <c r="CW327" s="84"/>
      <c r="CX327" s="84"/>
      <c r="CY327" s="84"/>
      <c r="CZ327" s="84"/>
      <c r="DA327" s="84"/>
      <c r="DB327" s="84"/>
      <c r="DC327" s="84"/>
      <c r="DD327" s="84"/>
      <c r="DE327" s="84"/>
      <c r="DF327" s="84"/>
      <c r="DG327" s="84"/>
      <c r="DH327" s="84"/>
      <c r="DI327" s="84"/>
      <c r="DJ327" s="84"/>
      <c r="DK327" s="84"/>
      <c r="DL327" s="84"/>
      <c r="DM327" s="84"/>
      <c r="DN327" s="84"/>
      <c r="DO327" s="84"/>
      <c r="DP327" s="84"/>
      <c r="DQ327" s="84"/>
      <c r="DR327" s="84"/>
      <c r="DS327" s="84"/>
      <c r="DT327" s="84"/>
      <c r="DU327" s="84"/>
      <c r="DV327" s="84"/>
      <c r="DW327" s="84"/>
      <c r="DX327" s="84"/>
      <c r="DY327" s="84"/>
      <c r="DZ327" s="84"/>
      <c r="EA327" s="84"/>
      <c r="EB327" s="84"/>
      <c r="EC327" s="84"/>
    </row>
    <row r="328" spans="1:133" s="7" customFormat="1">
      <c r="A328" s="108">
        <f t="shared" si="66"/>
        <v>293</v>
      </c>
      <c r="B328" s="109" t="s">
        <v>1582</v>
      </c>
      <c r="C328" s="110" t="s">
        <v>1583</v>
      </c>
      <c r="D328" s="104">
        <v>550</v>
      </c>
      <c r="E328" s="105">
        <v>0</v>
      </c>
      <c r="F328" s="105">
        <f t="shared" si="67"/>
        <v>550</v>
      </c>
      <c r="G328" s="109" t="s">
        <v>1592</v>
      </c>
      <c r="H328" s="110" t="s">
        <v>1593</v>
      </c>
      <c r="I328" s="106">
        <v>650</v>
      </c>
      <c r="J328" s="106">
        <v>0</v>
      </c>
      <c r="K328" s="106">
        <f t="shared" si="64"/>
        <v>650</v>
      </c>
      <c r="L328" s="129"/>
      <c r="M328" s="129"/>
      <c r="N328" s="130">
        <v>650</v>
      </c>
      <c r="O328" s="131">
        <v>0</v>
      </c>
      <c r="P328" s="132">
        <f t="shared" si="65"/>
        <v>650</v>
      </c>
      <c r="Q328" s="84"/>
      <c r="R328" s="84"/>
      <c r="S328" s="84"/>
      <c r="T328" s="84"/>
      <c r="U328" s="84"/>
      <c r="V328" s="84"/>
      <c r="W328" s="84"/>
      <c r="X328" s="84"/>
      <c r="Y328" s="84"/>
      <c r="Z328" s="84"/>
      <c r="AA328" s="84"/>
      <c r="AB328" s="84"/>
      <c r="AC328" s="84"/>
      <c r="AD328" s="84"/>
      <c r="AE328" s="84"/>
      <c r="AF328" s="84"/>
      <c r="AG328" s="84"/>
      <c r="AH328" s="84"/>
      <c r="AI328" s="84"/>
      <c r="AJ328" s="84"/>
      <c r="AK328" s="84"/>
      <c r="AL328" s="84"/>
      <c r="AM328" s="84"/>
      <c r="AN328" s="84"/>
      <c r="AO328" s="84"/>
      <c r="AP328" s="84"/>
      <c r="AQ328" s="84"/>
      <c r="AR328" s="84"/>
      <c r="AS328" s="84"/>
      <c r="AT328" s="84"/>
      <c r="AU328" s="84"/>
      <c r="AV328" s="84"/>
      <c r="AW328" s="84"/>
      <c r="AX328" s="84"/>
      <c r="AY328" s="84"/>
      <c r="AZ328" s="84"/>
      <c r="BA328" s="84"/>
      <c r="BB328" s="84"/>
      <c r="BC328" s="84"/>
      <c r="BD328" s="84"/>
      <c r="BE328" s="84"/>
      <c r="BF328" s="84"/>
      <c r="BG328" s="84"/>
      <c r="BH328" s="84"/>
      <c r="BI328" s="84"/>
      <c r="BJ328" s="84"/>
      <c r="BK328" s="84"/>
      <c r="BL328" s="84"/>
      <c r="BM328" s="84"/>
      <c r="BN328" s="84"/>
      <c r="BO328" s="84"/>
      <c r="BP328" s="84"/>
      <c r="BQ328" s="84"/>
      <c r="BR328" s="84"/>
      <c r="BS328" s="84"/>
      <c r="BT328" s="84"/>
      <c r="BU328" s="84"/>
      <c r="BV328" s="84"/>
      <c r="BW328" s="84"/>
      <c r="BX328" s="84"/>
      <c r="BY328" s="84"/>
      <c r="BZ328" s="84"/>
      <c r="CA328" s="84"/>
      <c r="CB328" s="84"/>
      <c r="CC328" s="84"/>
      <c r="CD328" s="84"/>
      <c r="CE328" s="84"/>
      <c r="CF328" s="84"/>
      <c r="CG328" s="84"/>
      <c r="CH328" s="84"/>
      <c r="CI328" s="84"/>
      <c r="CJ328" s="84"/>
      <c r="CK328" s="84"/>
      <c r="CL328" s="84"/>
      <c r="CM328" s="84"/>
      <c r="CN328" s="84"/>
      <c r="CO328" s="84"/>
      <c r="CP328" s="84"/>
      <c r="CQ328" s="84"/>
      <c r="CR328" s="84"/>
      <c r="CS328" s="84"/>
      <c r="CT328" s="84"/>
      <c r="CU328" s="84"/>
      <c r="CV328" s="84"/>
      <c r="CW328" s="84"/>
      <c r="CX328" s="84"/>
      <c r="CY328" s="84"/>
      <c r="CZ328" s="84"/>
      <c r="DA328" s="84"/>
      <c r="DB328" s="84"/>
      <c r="DC328" s="84"/>
      <c r="DD328" s="84"/>
      <c r="DE328" s="84"/>
      <c r="DF328" s="84"/>
      <c r="DG328" s="84"/>
      <c r="DH328" s="84"/>
      <c r="DI328" s="84"/>
      <c r="DJ328" s="84"/>
      <c r="DK328" s="84"/>
      <c r="DL328" s="84"/>
      <c r="DM328" s="84"/>
      <c r="DN328" s="84"/>
      <c r="DO328" s="84"/>
      <c r="DP328" s="84"/>
      <c r="DQ328" s="84"/>
      <c r="DR328" s="84"/>
      <c r="DS328" s="84"/>
      <c r="DT328" s="84"/>
      <c r="DU328" s="84"/>
      <c r="DV328" s="84"/>
      <c r="DW328" s="84"/>
      <c r="DX328" s="84"/>
      <c r="DY328" s="84"/>
      <c r="DZ328" s="84"/>
      <c r="EA328" s="84"/>
      <c r="EB328" s="84"/>
      <c r="EC328" s="84"/>
    </row>
    <row r="329" spans="1:133" s="7" customFormat="1">
      <c r="A329" s="108">
        <f t="shared" si="66"/>
        <v>294</v>
      </c>
      <c r="B329" s="109" t="s">
        <v>1586</v>
      </c>
      <c r="C329" s="110" t="s">
        <v>1587</v>
      </c>
      <c r="D329" s="104">
        <v>350</v>
      </c>
      <c r="E329" s="105">
        <v>0</v>
      </c>
      <c r="F329" s="105">
        <f t="shared" si="67"/>
        <v>350</v>
      </c>
      <c r="G329" s="109" t="s">
        <v>1596</v>
      </c>
      <c r="H329" s="110" t="s">
        <v>1587</v>
      </c>
      <c r="I329" s="106">
        <v>400</v>
      </c>
      <c r="J329" s="106">
        <v>0</v>
      </c>
      <c r="K329" s="106">
        <f t="shared" si="64"/>
        <v>400</v>
      </c>
      <c r="L329" s="129"/>
      <c r="M329" s="129"/>
      <c r="N329" s="130">
        <v>400</v>
      </c>
      <c r="O329" s="131">
        <v>0</v>
      </c>
      <c r="P329" s="132">
        <f t="shared" si="65"/>
        <v>400</v>
      </c>
      <c r="Q329" s="84"/>
      <c r="R329" s="84"/>
      <c r="S329" s="84"/>
      <c r="T329" s="84"/>
      <c r="U329" s="84"/>
      <c r="V329" s="84"/>
      <c r="W329" s="84"/>
      <c r="X329" s="84"/>
      <c r="Y329" s="84"/>
      <c r="Z329" s="84"/>
      <c r="AA329" s="84"/>
      <c r="AB329" s="84"/>
      <c r="AC329" s="84"/>
      <c r="AD329" s="84"/>
      <c r="AE329" s="84"/>
      <c r="AF329" s="84"/>
      <c r="AG329" s="84"/>
      <c r="AH329" s="84"/>
      <c r="AI329" s="84"/>
      <c r="AJ329" s="84"/>
      <c r="AK329" s="84"/>
      <c r="AL329" s="84"/>
      <c r="AM329" s="84"/>
      <c r="AN329" s="84"/>
      <c r="AO329" s="84"/>
      <c r="AP329" s="84"/>
      <c r="AQ329" s="84"/>
      <c r="AR329" s="84"/>
      <c r="AS329" s="84"/>
      <c r="AT329" s="84"/>
      <c r="AU329" s="84"/>
      <c r="AV329" s="84"/>
      <c r="AW329" s="84"/>
      <c r="AX329" s="84"/>
      <c r="AY329" s="84"/>
      <c r="AZ329" s="84"/>
      <c r="BA329" s="84"/>
      <c r="BB329" s="84"/>
      <c r="BC329" s="84"/>
      <c r="BD329" s="84"/>
      <c r="BE329" s="84"/>
      <c r="BF329" s="84"/>
      <c r="BG329" s="84"/>
      <c r="BH329" s="84"/>
      <c r="BI329" s="84"/>
      <c r="BJ329" s="84"/>
      <c r="BK329" s="84"/>
      <c r="BL329" s="84"/>
      <c r="BM329" s="84"/>
      <c r="BN329" s="84"/>
      <c r="BO329" s="84"/>
      <c r="BP329" s="84"/>
      <c r="BQ329" s="84"/>
      <c r="BR329" s="84"/>
      <c r="BS329" s="84"/>
      <c r="BT329" s="84"/>
      <c r="BU329" s="84"/>
      <c r="BV329" s="84"/>
      <c r="BW329" s="84"/>
      <c r="BX329" s="84"/>
      <c r="BY329" s="84"/>
      <c r="BZ329" s="84"/>
      <c r="CA329" s="84"/>
      <c r="CB329" s="84"/>
      <c r="CC329" s="84"/>
      <c r="CD329" s="84"/>
      <c r="CE329" s="84"/>
      <c r="CF329" s="84"/>
      <c r="CG329" s="84"/>
      <c r="CH329" s="84"/>
      <c r="CI329" s="84"/>
      <c r="CJ329" s="84"/>
      <c r="CK329" s="84"/>
      <c r="CL329" s="84"/>
      <c r="CM329" s="84"/>
      <c r="CN329" s="84"/>
      <c r="CO329" s="84"/>
      <c r="CP329" s="84"/>
      <c r="CQ329" s="84"/>
      <c r="CR329" s="84"/>
      <c r="CS329" s="84"/>
      <c r="CT329" s="84"/>
      <c r="CU329" s="84"/>
      <c r="CV329" s="84"/>
      <c r="CW329" s="84"/>
      <c r="CX329" s="84"/>
      <c r="CY329" s="84"/>
      <c r="CZ329" s="84"/>
      <c r="DA329" s="84"/>
      <c r="DB329" s="84"/>
      <c r="DC329" s="84"/>
      <c r="DD329" s="84"/>
      <c r="DE329" s="84"/>
      <c r="DF329" s="84"/>
      <c r="DG329" s="84"/>
      <c r="DH329" s="84"/>
      <c r="DI329" s="84"/>
      <c r="DJ329" s="84"/>
      <c r="DK329" s="84"/>
      <c r="DL329" s="84"/>
      <c r="DM329" s="84"/>
      <c r="DN329" s="84"/>
      <c r="DO329" s="84"/>
      <c r="DP329" s="84"/>
      <c r="DQ329" s="84"/>
      <c r="DR329" s="84"/>
      <c r="DS329" s="84"/>
      <c r="DT329" s="84"/>
      <c r="DU329" s="84"/>
      <c r="DV329" s="84"/>
      <c r="DW329" s="84"/>
      <c r="DX329" s="84"/>
      <c r="DY329" s="84"/>
      <c r="DZ329" s="84"/>
      <c r="EA329" s="84"/>
      <c r="EB329" s="84"/>
      <c r="EC329" s="84"/>
    </row>
    <row r="330" spans="1:133" s="7" customFormat="1">
      <c r="A330" s="108">
        <f t="shared" si="66"/>
        <v>295</v>
      </c>
      <c r="B330" s="108" t="s">
        <v>1590</v>
      </c>
      <c r="C330" s="110" t="s">
        <v>1591</v>
      </c>
      <c r="D330" s="104">
        <v>550</v>
      </c>
      <c r="E330" s="105">
        <v>0</v>
      </c>
      <c r="F330" s="105">
        <f t="shared" si="67"/>
        <v>550</v>
      </c>
      <c r="G330" s="108" t="s">
        <v>1582</v>
      </c>
      <c r="H330" s="110" t="s">
        <v>1591</v>
      </c>
      <c r="I330" s="106">
        <v>800</v>
      </c>
      <c r="J330" s="106">
        <v>0</v>
      </c>
      <c r="K330" s="106">
        <f t="shared" si="64"/>
        <v>800</v>
      </c>
      <c r="L330" s="129"/>
      <c r="M330" s="129">
        <v>700</v>
      </c>
      <c r="N330" s="130">
        <v>800</v>
      </c>
      <c r="O330" s="131">
        <v>0</v>
      </c>
      <c r="P330" s="132">
        <f t="shared" si="65"/>
        <v>800</v>
      </c>
      <c r="Q330" s="84"/>
      <c r="R330" s="84"/>
      <c r="S330" s="84"/>
      <c r="T330" s="84"/>
      <c r="U330" s="84"/>
      <c r="V330" s="84"/>
      <c r="W330" s="84"/>
      <c r="X330" s="84"/>
      <c r="Y330" s="84"/>
      <c r="Z330" s="84"/>
      <c r="AA330" s="84"/>
      <c r="AB330" s="84"/>
      <c r="AC330" s="84"/>
      <c r="AD330" s="84"/>
      <c r="AE330" s="84"/>
      <c r="AF330" s="84"/>
      <c r="AG330" s="84"/>
      <c r="AH330" s="84"/>
      <c r="AI330" s="84"/>
      <c r="AJ330" s="84"/>
      <c r="AK330" s="84"/>
      <c r="AL330" s="84"/>
      <c r="AM330" s="84"/>
      <c r="AN330" s="84"/>
      <c r="AO330" s="84"/>
      <c r="AP330" s="84"/>
      <c r="AQ330" s="84"/>
      <c r="AR330" s="84"/>
      <c r="AS330" s="84"/>
      <c r="AT330" s="84"/>
      <c r="AU330" s="84"/>
      <c r="AV330" s="84"/>
      <c r="AW330" s="84"/>
      <c r="AX330" s="84"/>
      <c r="AY330" s="84"/>
      <c r="AZ330" s="84"/>
      <c r="BA330" s="84"/>
      <c r="BB330" s="84"/>
      <c r="BC330" s="84"/>
      <c r="BD330" s="84"/>
      <c r="BE330" s="84"/>
      <c r="BF330" s="84"/>
      <c r="BG330" s="84"/>
      <c r="BH330" s="84"/>
      <c r="BI330" s="84"/>
      <c r="BJ330" s="84"/>
      <c r="BK330" s="84"/>
      <c r="BL330" s="84"/>
      <c r="BM330" s="84"/>
      <c r="BN330" s="84"/>
      <c r="BO330" s="84"/>
      <c r="BP330" s="84"/>
      <c r="BQ330" s="84"/>
      <c r="BR330" s="84"/>
      <c r="BS330" s="84"/>
      <c r="BT330" s="84"/>
      <c r="BU330" s="84"/>
      <c r="BV330" s="84"/>
      <c r="BW330" s="84"/>
      <c r="BX330" s="84"/>
      <c r="BY330" s="84"/>
      <c r="BZ330" s="84"/>
      <c r="CA330" s="84"/>
      <c r="CB330" s="84"/>
      <c r="CC330" s="84"/>
      <c r="CD330" s="84"/>
      <c r="CE330" s="84"/>
      <c r="CF330" s="84"/>
      <c r="CG330" s="84"/>
      <c r="CH330" s="84"/>
      <c r="CI330" s="84"/>
      <c r="CJ330" s="84"/>
      <c r="CK330" s="84"/>
      <c r="CL330" s="84"/>
      <c r="CM330" s="84"/>
      <c r="CN330" s="84"/>
      <c r="CO330" s="84"/>
      <c r="CP330" s="84"/>
      <c r="CQ330" s="84"/>
      <c r="CR330" s="84"/>
      <c r="CS330" s="84"/>
      <c r="CT330" s="84"/>
      <c r="CU330" s="84"/>
      <c r="CV330" s="84"/>
      <c r="CW330" s="84"/>
      <c r="CX330" s="84"/>
      <c r="CY330" s="84"/>
      <c r="CZ330" s="84"/>
      <c r="DA330" s="84"/>
      <c r="DB330" s="84"/>
      <c r="DC330" s="84"/>
      <c r="DD330" s="84"/>
      <c r="DE330" s="84"/>
      <c r="DF330" s="84"/>
      <c r="DG330" s="84"/>
      <c r="DH330" s="84"/>
      <c r="DI330" s="84"/>
      <c r="DJ330" s="84"/>
      <c r="DK330" s="84"/>
      <c r="DL330" s="84"/>
      <c r="DM330" s="84"/>
      <c r="DN330" s="84"/>
      <c r="DO330" s="84"/>
      <c r="DP330" s="84"/>
      <c r="DQ330" s="84"/>
      <c r="DR330" s="84"/>
      <c r="DS330" s="84"/>
      <c r="DT330" s="84"/>
      <c r="DU330" s="84"/>
      <c r="DV330" s="84"/>
      <c r="DW330" s="84"/>
      <c r="DX330" s="84"/>
      <c r="DY330" s="84"/>
      <c r="DZ330" s="84"/>
      <c r="EA330" s="84"/>
      <c r="EB330" s="84"/>
      <c r="EC330" s="84"/>
    </row>
    <row r="331" spans="1:133" s="7" customFormat="1">
      <c r="A331" s="108">
        <f t="shared" si="66"/>
        <v>296</v>
      </c>
      <c r="B331" s="108" t="s">
        <v>1594</v>
      </c>
      <c r="C331" s="110" t="s">
        <v>1595</v>
      </c>
      <c r="D331" s="104">
        <v>350</v>
      </c>
      <c r="E331" s="105">
        <v>0</v>
      </c>
      <c r="F331" s="105">
        <f t="shared" si="67"/>
        <v>350</v>
      </c>
      <c r="G331" s="108" t="s">
        <v>1586</v>
      </c>
      <c r="H331" s="110" t="s">
        <v>1595</v>
      </c>
      <c r="I331" s="106">
        <v>400</v>
      </c>
      <c r="J331" s="106">
        <v>0</v>
      </c>
      <c r="K331" s="106">
        <f t="shared" si="64"/>
        <v>400</v>
      </c>
      <c r="L331" s="129"/>
      <c r="M331" s="129">
        <v>500</v>
      </c>
      <c r="N331" s="130">
        <v>400</v>
      </c>
      <c r="O331" s="131">
        <v>0</v>
      </c>
      <c r="P331" s="132">
        <f t="shared" si="65"/>
        <v>400</v>
      </c>
      <c r="Q331" s="84"/>
      <c r="R331" s="84"/>
      <c r="S331" s="84"/>
      <c r="T331" s="84"/>
      <c r="U331" s="84"/>
      <c r="V331" s="84"/>
      <c r="W331" s="84"/>
      <c r="X331" s="84"/>
      <c r="Y331" s="84"/>
      <c r="Z331" s="84"/>
      <c r="AA331" s="84"/>
      <c r="AB331" s="84"/>
      <c r="AC331" s="84"/>
      <c r="AD331" s="84"/>
      <c r="AE331" s="84"/>
      <c r="AF331" s="84"/>
      <c r="AG331" s="84"/>
      <c r="AH331" s="84"/>
      <c r="AI331" s="84"/>
      <c r="AJ331" s="84"/>
      <c r="AK331" s="84"/>
      <c r="AL331" s="84"/>
      <c r="AM331" s="84"/>
      <c r="AN331" s="84"/>
      <c r="AO331" s="84"/>
      <c r="AP331" s="84"/>
      <c r="AQ331" s="84"/>
      <c r="AR331" s="84"/>
      <c r="AS331" s="84"/>
      <c r="AT331" s="84"/>
      <c r="AU331" s="84"/>
      <c r="AV331" s="84"/>
      <c r="AW331" s="84"/>
      <c r="AX331" s="84"/>
      <c r="AY331" s="84"/>
      <c r="AZ331" s="84"/>
      <c r="BA331" s="84"/>
      <c r="BB331" s="84"/>
      <c r="BC331" s="84"/>
      <c r="BD331" s="84"/>
      <c r="BE331" s="84"/>
      <c r="BF331" s="84"/>
      <c r="BG331" s="84"/>
      <c r="BH331" s="84"/>
      <c r="BI331" s="84"/>
      <c r="BJ331" s="84"/>
      <c r="BK331" s="84"/>
      <c r="BL331" s="84"/>
      <c r="BM331" s="84"/>
      <c r="BN331" s="84"/>
      <c r="BO331" s="84"/>
      <c r="BP331" s="84"/>
      <c r="BQ331" s="84"/>
      <c r="BR331" s="84"/>
      <c r="BS331" s="84"/>
      <c r="BT331" s="84"/>
      <c r="BU331" s="84"/>
      <c r="BV331" s="84"/>
      <c r="BW331" s="84"/>
      <c r="BX331" s="84"/>
      <c r="BY331" s="84"/>
      <c r="BZ331" s="84"/>
      <c r="CA331" s="84"/>
      <c r="CB331" s="84"/>
      <c r="CC331" s="84"/>
      <c r="CD331" s="84"/>
      <c r="CE331" s="84"/>
      <c r="CF331" s="84"/>
      <c r="CG331" s="84"/>
      <c r="CH331" s="84"/>
      <c r="CI331" s="84"/>
      <c r="CJ331" s="84"/>
      <c r="CK331" s="84"/>
      <c r="CL331" s="84"/>
      <c r="CM331" s="84"/>
      <c r="CN331" s="84"/>
      <c r="CO331" s="84"/>
      <c r="CP331" s="84"/>
      <c r="CQ331" s="84"/>
      <c r="CR331" s="84"/>
      <c r="CS331" s="84"/>
      <c r="CT331" s="84"/>
      <c r="CU331" s="84"/>
      <c r="CV331" s="84"/>
      <c r="CW331" s="84"/>
      <c r="CX331" s="84"/>
      <c r="CY331" s="84"/>
      <c r="CZ331" s="84"/>
      <c r="DA331" s="84"/>
      <c r="DB331" s="84"/>
      <c r="DC331" s="84"/>
      <c r="DD331" s="84"/>
      <c r="DE331" s="84"/>
      <c r="DF331" s="84"/>
      <c r="DG331" s="84"/>
      <c r="DH331" s="84"/>
      <c r="DI331" s="84"/>
      <c r="DJ331" s="84"/>
      <c r="DK331" s="84"/>
      <c r="DL331" s="84"/>
      <c r="DM331" s="84"/>
      <c r="DN331" s="84"/>
      <c r="DO331" s="84"/>
      <c r="DP331" s="84"/>
      <c r="DQ331" s="84"/>
      <c r="DR331" s="84"/>
      <c r="DS331" s="84"/>
      <c r="DT331" s="84"/>
      <c r="DU331" s="84"/>
      <c r="DV331" s="84"/>
      <c r="DW331" s="84"/>
      <c r="DX331" s="84"/>
      <c r="DY331" s="84"/>
      <c r="DZ331" s="84"/>
      <c r="EA331" s="84"/>
      <c r="EB331" s="84"/>
      <c r="EC331" s="84"/>
    </row>
    <row r="332" spans="1:133" s="7" customFormat="1">
      <c r="A332" s="108">
        <f t="shared" si="66"/>
        <v>297</v>
      </c>
      <c r="B332" s="109" t="s">
        <v>1597</v>
      </c>
      <c r="C332" s="110" t="s">
        <v>1598</v>
      </c>
      <c r="D332" s="104">
        <v>350</v>
      </c>
      <c r="E332" s="105">
        <v>0</v>
      </c>
      <c r="F332" s="105">
        <f t="shared" si="67"/>
        <v>350</v>
      </c>
      <c r="G332" s="109" t="s">
        <v>1601</v>
      </c>
      <c r="H332" s="110" t="s">
        <v>1602</v>
      </c>
      <c r="I332" s="106">
        <v>550</v>
      </c>
      <c r="J332" s="106">
        <v>0</v>
      </c>
      <c r="K332" s="106">
        <f t="shared" si="64"/>
        <v>550</v>
      </c>
      <c r="L332" s="129"/>
      <c r="M332" s="129"/>
      <c r="N332" s="130">
        <v>550</v>
      </c>
      <c r="O332" s="131">
        <v>0</v>
      </c>
      <c r="P332" s="132">
        <f t="shared" si="65"/>
        <v>550</v>
      </c>
      <c r="Q332" s="84"/>
      <c r="R332" s="84"/>
      <c r="S332" s="84"/>
      <c r="T332" s="84"/>
      <c r="U332" s="84"/>
      <c r="V332" s="84"/>
      <c r="W332" s="84"/>
      <c r="X332" s="84"/>
      <c r="Y332" s="84"/>
      <c r="Z332" s="84"/>
      <c r="AA332" s="84"/>
      <c r="AB332" s="84"/>
      <c r="AC332" s="84"/>
      <c r="AD332" s="84"/>
      <c r="AE332" s="84"/>
      <c r="AF332" s="84"/>
      <c r="AG332" s="84"/>
      <c r="AH332" s="84"/>
      <c r="AI332" s="84"/>
      <c r="AJ332" s="84"/>
      <c r="AK332" s="84"/>
      <c r="AL332" s="84"/>
      <c r="AM332" s="84"/>
      <c r="AN332" s="84"/>
      <c r="AO332" s="84"/>
      <c r="AP332" s="84"/>
      <c r="AQ332" s="84"/>
      <c r="AR332" s="84"/>
      <c r="AS332" s="84"/>
      <c r="AT332" s="84"/>
      <c r="AU332" s="84"/>
      <c r="AV332" s="84"/>
      <c r="AW332" s="84"/>
      <c r="AX332" s="84"/>
      <c r="AY332" s="84"/>
      <c r="AZ332" s="84"/>
      <c r="BA332" s="84"/>
      <c r="BB332" s="84"/>
      <c r="BC332" s="84"/>
      <c r="BD332" s="84"/>
      <c r="BE332" s="84"/>
      <c r="BF332" s="84"/>
      <c r="BG332" s="84"/>
      <c r="BH332" s="84"/>
      <c r="BI332" s="84"/>
      <c r="BJ332" s="84"/>
      <c r="BK332" s="84"/>
      <c r="BL332" s="84"/>
      <c r="BM332" s="84"/>
      <c r="BN332" s="84"/>
      <c r="BO332" s="84"/>
      <c r="BP332" s="84"/>
      <c r="BQ332" s="84"/>
      <c r="BR332" s="84"/>
      <c r="BS332" s="84"/>
      <c r="BT332" s="84"/>
      <c r="BU332" s="84"/>
      <c r="BV332" s="84"/>
      <c r="BW332" s="84"/>
      <c r="BX332" s="84"/>
      <c r="BY332" s="84"/>
      <c r="BZ332" s="84"/>
      <c r="CA332" s="84"/>
      <c r="CB332" s="84"/>
      <c r="CC332" s="84"/>
      <c r="CD332" s="84"/>
      <c r="CE332" s="84"/>
      <c r="CF332" s="84"/>
      <c r="CG332" s="84"/>
      <c r="CH332" s="84"/>
      <c r="CI332" s="84"/>
      <c r="CJ332" s="84"/>
      <c r="CK332" s="84"/>
      <c r="CL332" s="84"/>
      <c r="CM332" s="84"/>
      <c r="CN332" s="84"/>
      <c r="CO332" s="84"/>
      <c r="CP332" s="84"/>
      <c r="CQ332" s="84"/>
      <c r="CR332" s="84"/>
      <c r="CS332" s="84"/>
      <c r="CT332" s="84"/>
      <c r="CU332" s="84"/>
      <c r="CV332" s="84"/>
      <c r="CW332" s="84"/>
      <c r="CX332" s="84"/>
      <c r="CY332" s="84"/>
      <c r="CZ332" s="84"/>
      <c r="DA332" s="84"/>
      <c r="DB332" s="84"/>
      <c r="DC332" s="84"/>
      <c r="DD332" s="84"/>
      <c r="DE332" s="84"/>
      <c r="DF332" s="84"/>
      <c r="DG332" s="84"/>
      <c r="DH332" s="84"/>
      <c r="DI332" s="84"/>
      <c r="DJ332" s="84"/>
      <c r="DK332" s="84"/>
      <c r="DL332" s="84"/>
      <c r="DM332" s="84"/>
      <c r="DN332" s="84"/>
      <c r="DO332" s="84"/>
      <c r="DP332" s="84"/>
      <c r="DQ332" s="84"/>
      <c r="DR332" s="84"/>
      <c r="DS332" s="84"/>
      <c r="DT332" s="84"/>
      <c r="DU332" s="84"/>
      <c r="DV332" s="84"/>
      <c r="DW332" s="84"/>
      <c r="DX332" s="84"/>
      <c r="DY332" s="84"/>
      <c r="DZ332" s="84"/>
      <c r="EA332" s="84"/>
      <c r="EB332" s="84"/>
      <c r="EC332" s="84"/>
    </row>
    <row r="333" spans="1:133" s="86" customFormat="1">
      <c r="A333" s="108">
        <f t="shared" si="66"/>
        <v>298</v>
      </c>
      <c r="B333" s="108"/>
      <c r="C333" s="110"/>
      <c r="D333" s="104"/>
      <c r="E333" s="105"/>
      <c r="F333" s="105"/>
      <c r="G333" s="108" t="s">
        <v>1605</v>
      </c>
      <c r="H333" s="110" t="s">
        <v>1606</v>
      </c>
      <c r="I333" s="106">
        <v>250</v>
      </c>
      <c r="J333" s="106">
        <v>0</v>
      </c>
      <c r="K333" s="106">
        <f t="shared" si="64"/>
        <v>250</v>
      </c>
      <c r="L333" s="129"/>
      <c r="M333" s="129">
        <v>200</v>
      </c>
      <c r="N333" s="130">
        <v>350</v>
      </c>
      <c r="O333" s="131">
        <v>0</v>
      </c>
      <c r="P333" s="132">
        <f t="shared" si="65"/>
        <v>350</v>
      </c>
      <c r="Q333" s="84"/>
      <c r="R333" s="84"/>
      <c r="S333" s="84"/>
      <c r="T333" s="84"/>
      <c r="U333" s="84"/>
      <c r="V333" s="84"/>
      <c r="W333" s="84"/>
      <c r="X333" s="84"/>
      <c r="Y333" s="84"/>
      <c r="Z333" s="84"/>
      <c r="AA333" s="84"/>
      <c r="AB333" s="84"/>
      <c r="AC333" s="84"/>
      <c r="AD333" s="84"/>
      <c r="AE333" s="84"/>
      <c r="AF333" s="84"/>
      <c r="AG333" s="84"/>
      <c r="AH333" s="84"/>
      <c r="AI333" s="84"/>
      <c r="AJ333" s="84"/>
      <c r="AK333" s="84"/>
      <c r="AL333" s="84"/>
      <c r="AM333" s="84"/>
      <c r="AN333" s="84"/>
      <c r="AO333" s="84"/>
      <c r="AP333" s="84"/>
      <c r="AQ333" s="84"/>
      <c r="AR333" s="84"/>
      <c r="AS333" s="84"/>
      <c r="AT333" s="84"/>
      <c r="AU333" s="84"/>
      <c r="AV333" s="84"/>
      <c r="AW333" s="84"/>
      <c r="AX333" s="84"/>
      <c r="AY333" s="84"/>
      <c r="AZ333" s="84"/>
      <c r="BA333" s="84"/>
      <c r="BB333" s="84"/>
      <c r="BC333" s="84"/>
      <c r="BD333" s="84"/>
      <c r="BE333" s="84"/>
      <c r="BF333" s="84"/>
      <c r="BG333" s="84"/>
      <c r="BH333" s="84"/>
      <c r="BI333" s="84"/>
      <c r="BJ333" s="84"/>
      <c r="BK333" s="84"/>
      <c r="BL333" s="84"/>
      <c r="BM333" s="84"/>
      <c r="BN333" s="84"/>
      <c r="BO333" s="84"/>
      <c r="BP333" s="84"/>
      <c r="BQ333" s="84"/>
      <c r="BR333" s="84"/>
      <c r="BS333" s="84"/>
      <c r="BT333" s="84"/>
      <c r="BU333" s="84"/>
      <c r="BV333" s="84"/>
      <c r="BW333" s="84"/>
      <c r="BX333" s="84"/>
      <c r="BY333" s="84"/>
      <c r="BZ333" s="84"/>
      <c r="CA333" s="84"/>
      <c r="CB333" s="84"/>
      <c r="CC333" s="84"/>
      <c r="CD333" s="84"/>
      <c r="CE333" s="84"/>
      <c r="CF333" s="84"/>
      <c r="CG333" s="84"/>
      <c r="CH333" s="84"/>
      <c r="CI333" s="84"/>
      <c r="CJ333" s="84"/>
      <c r="CK333" s="84"/>
      <c r="CL333" s="84"/>
      <c r="CM333" s="84"/>
      <c r="CN333" s="84"/>
      <c r="CO333" s="84"/>
      <c r="CP333" s="84"/>
      <c r="CQ333" s="84"/>
      <c r="CR333" s="84"/>
      <c r="CS333" s="84"/>
      <c r="CT333" s="84"/>
      <c r="CU333" s="84"/>
      <c r="CV333" s="84"/>
      <c r="CW333" s="84"/>
      <c r="CX333" s="84"/>
      <c r="CY333" s="84"/>
      <c r="CZ333" s="84"/>
      <c r="DA333" s="84"/>
      <c r="DB333" s="84"/>
      <c r="DC333" s="84"/>
      <c r="DD333" s="84"/>
      <c r="DE333" s="84"/>
      <c r="DF333" s="84"/>
      <c r="DG333" s="84"/>
      <c r="DH333" s="84"/>
      <c r="DI333" s="84"/>
      <c r="DJ333" s="84"/>
      <c r="DK333" s="84"/>
      <c r="DL333" s="84"/>
      <c r="DM333" s="84"/>
      <c r="DN333" s="84"/>
      <c r="DO333" s="84"/>
      <c r="DP333" s="84"/>
      <c r="DQ333" s="84"/>
      <c r="DR333" s="84"/>
      <c r="DS333" s="84"/>
      <c r="DT333" s="84"/>
      <c r="DU333" s="84"/>
      <c r="DV333" s="84"/>
      <c r="DW333" s="84"/>
      <c r="DX333" s="84"/>
      <c r="DY333" s="84"/>
      <c r="DZ333" s="84"/>
      <c r="EA333" s="84"/>
      <c r="EB333" s="84"/>
      <c r="EC333" s="84"/>
    </row>
    <row r="334" spans="1:133" s="7" customFormat="1">
      <c r="A334" s="108">
        <f t="shared" si="66"/>
        <v>299</v>
      </c>
      <c r="B334" s="108" t="s">
        <v>1599</v>
      </c>
      <c r="C334" s="110" t="s">
        <v>1600</v>
      </c>
      <c r="D334" s="104">
        <v>550</v>
      </c>
      <c r="E334" s="105">
        <v>0</v>
      </c>
      <c r="F334" s="105">
        <f>D334</f>
        <v>550</v>
      </c>
      <c r="G334" s="108" t="s">
        <v>1599</v>
      </c>
      <c r="H334" s="110" t="s">
        <v>1608</v>
      </c>
      <c r="I334" s="106">
        <v>600</v>
      </c>
      <c r="J334" s="106">
        <v>0</v>
      </c>
      <c r="K334" s="106">
        <f t="shared" si="64"/>
        <v>600</v>
      </c>
      <c r="L334" s="129">
        <v>500</v>
      </c>
      <c r="M334" s="129">
        <v>500</v>
      </c>
      <c r="N334" s="130">
        <v>650</v>
      </c>
      <c r="O334" s="131">
        <v>0</v>
      </c>
      <c r="P334" s="132">
        <f t="shared" si="65"/>
        <v>650</v>
      </c>
      <c r="Q334" s="84"/>
      <c r="R334" s="84"/>
      <c r="S334" s="84"/>
      <c r="T334" s="84"/>
      <c r="U334" s="84"/>
      <c r="V334" s="84"/>
      <c r="W334" s="84"/>
      <c r="X334" s="84"/>
      <c r="Y334" s="84"/>
      <c r="Z334" s="84"/>
      <c r="AA334" s="84"/>
      <c r="AB334" s="84"/>
      <c r="AC334" s="84"/>
      <c r="AD334" s="84"/>
      <c r="AE334" s="84"/>
      <c r="AF334" s="84"/>
      <c r="AG334" s="84"/>
      <c r="AH334" s="84"/>
      <c r="AI334" s="84"/>
      <c r="AJ334" s="84"/>
      <c r="AK334" s="84"/>
      <c r="AL334" s="84"/>
      <c r="AM334" s="84"/>
      <c r="AN334" s="84"/>
      <c r="AO334" s="84"/>
      <c r="AP334" s="84"/>
      <c r="AQ334" s="84"/>
      <c r="AR334" s="84"/>
      <c r="AS334" s="84"/>
      <c r="AT334" s="84"/>
      <c r="AU334" s="84"/>
      <c r="AV334" s="84"/>
      <c r="AW334" s="84"/>
      <c r="AX334" s="84"/>
      <c r="AY334" s="84"/>
      <c r="AZ334" s="84"/>
      <c r="BA334" s="84"/>
      <c r="BB334" s="84"/>
      <c r="BC334" s="84"/>
      <c r="BD334" s="84"/>
      <c r="BE334" s="84"/>
      <c r="BF334" s="84"/>
      <c r="BG334" s="84"/>
      <c r="BH334" s="84"/>
      <c r="BI334" s="84"/>
      <c r="BJ334" s="84"/>
      <c r="BK334" s="84"/>
      <c r="BL334" s="84"/>
      <c r="BM334" s="84"/>
      <c r="BN334" s="84"/>
      <c r="BO334" s="84"/>
      <c r="BP334" s="84"/>
      <c r="BQ334" s="84"/>
      <c r="BR334" s="84"/>
      <c r="BS334" s="84"/>
      <c r="BT334" s="84"/>
      <c r="BU334" s="84"/>
      <c r="BV334" s="84"/>
      <c r="BW334" s="84"/>
      <c r="BX334" s="84"/>
      <c r="BY334" s="84"/>
      <c r="BZ334" s="84"/>
      <c r="CA334" s="84"/>
      <c r="CB334" s="84"/>
      <c r="CC334" s="84"/>
      <c r="CD334" s="84"/>
      <c r="CE334" s="84"/>
      <c r="CF334" s="84"/>
      <c r="CG334" s="84"/>
      <c r="CH334" s="84"/>
      <c r="CI334" s="84"/>
      <c r="CJ334" s="84"/>
      <c r="CK334" s="84"/>
      <c r="CL334" s="84"/>
      <c r="CM334" s="84"/>
      <c r="CN334" s="84"/>
      <c r="CO334" s="84"/>
      <c r="CP334" s="84"/>
      <c r="CQ334" s="84"/>
      <c r="CR334" s="84"/>
      <c r="CS334" s="84"/>
      <c r="CT334" s="84"/>
      <c r="CU334" s="84"/>
      <c r="CV334" s="84"/>
      <c r="CW334" s="84"/>
      <c r="CX334" s="84"/>
      <c r="CY334" s="84"/>
      <c r="CZ334" s="84"/>
      <c r="DA334" s="84"/>
      <c r="DB334" s="84"/>
      <c r="DC334" s="84"/>
      <c r="DD334" s="84"/>
      <c r="DE334" s="84"/>
      <c r="DF334" s="84"/>
      <c r="DG334" s="84"/>
      <c r="DH334" s="84"/>
      <c r="DI334" s="84"/>
      <c r="DJ334" s="84"/>
      <c r="DK334" s="84"/>
      <c r="DL334" s="84"/>
      <c r="DM334" s="84"/>
      <c r="DN334" s="84"/>
      <c r="DO334" s="84"/>
      <c r="DP334" s="84"/>
      <c r="DQ334" s="84"/>
      <c r="DR334" s="84"/>
      <c r="DS334" s="84"/>
      <c r="DT334" s="84"/>
      <c r="DU334" s="84"/>
      <c r="DV334" s="84"/>
      <c r="DW334" s="84"/>
      <c r="DX334" s="84"/>
      <c r="DY334" s="84"/>
      <c r="DZ334" s="84"/>
      <c r="EA334" s="84"/>
      <c r="EB334" s="84"/>
      <c r="EC334" s="84"/>
    </row>
    <row r="335" spans="1:133" s="7" customFormat="1">
      <c r="A335" s="108">
        <f t="shared" si="66"/>
        <v>300</v>
      </c>
      <c r="B335" s="108" t="s">
        <v>1603</v>
      </c>
      <c r="C335" s="110" t="s">
        <v>1604</v>
      </c>
      <c r="D335" s="104">
        <v>350</v>
      </c>
      <c r="E335" s="105">
        <v>0</v>
      </c>
      <c r="F335" s="105">
        <f>D335</f>
        <v>350</v>
      </c>
      <c r="G335" s="108" t="s">
        <v>1603</v>
      </c>
      <c r="H335" s="110" t="s">
        <v>1604</v>
      </c>
      <c r="I335" s="106">
        <v>350</v>
      </c>
      <c r="J335" s="106">
        <v>0</v>
      </c>
      <c r="K335" s="106">
        <f t="shared" si="64"/>
        <v>350</v>
      </c>
      <c r="L335" s="129">
        <v>300</v>
      </c>
      <c r="M335" s="129">
        <v>300</v>
      </c>
      <c r="N335" s="130">
        <v>350</v>
      </c>
      <c r="O335" s="131">
        <v>0</v>
      </c>
      <c r="P335" s="132">
        <f t="shared" si="65"/>
        <v>350</v>
      </c>
      <c r="Q335" s="84"/>
      <c r="R335" s="84"/>
      <c r="S335" s="84"/>
      <c r="T335" s="84"/>
      <c r="U335" s="84"/>
      <c r="V335" s="84"/>
      <c r="W335" s="84"/>
      <c r="X335" s="84"/>
      <c r="Y335" s="84"/>
      <c r="Z335" s="84"/>
      <c r="AA335" s="84"/>
      <c r="AB335" s="84"/>
      <c r="AC335" s="84"/>
      <c r="AD335" s="84"/>
      <c r="AE335" s="84"/>
      <c r="AF335" s="84"/>
      <c r="AG335" s="84"/>
      <c r="AH335" s="84"/>
      <c r="AI335" s="84"/>
      <c r="AJ335" s="84"/>
      <c r="AK335" s="84"/>
      <c r="AL335" s="84"/>
      <c r="AM335" s="84"/>
      <c r="AN335" s="84"/>
      <c r="AO335" s="84"/>
      <c r="AP335" s="84"/>
      <c r="AQ335" s="84"/>
      <c r="AR335" s="84"/>
      <c r="AS335" s="84"/>
      <c r="AT335" s="84"/>
      <c r="AU335" s="84"/>
      <c r="AV335" s="84"/>
      <c r="AW335" s="84"/>
      <c r="AX335" s="84"/>
      <c r="AY335" s="84"/>
      <c r="AZ335" s="84"/>
      <c r="BA335" s="84"/>
      <c r="BB335" s="84"/>
      <c r="BC335" s="84"/>
      <c r="BD335" s="84"/>
      <c r="BE335" s="84"/>
      <c r="BF335" s="84"/>
      <c r="BG335" s="84"/>
      <c r="BH335" s="84"/>
      <c r="BI335" s="84"/>
      <c r="BJ335" s="84"/>
      <c r="BK335" s="84"/>
      <c r="BL335" s="84"/>
      <c r="BM335" s="84"/>
      <c r="BN335" s="84"/>
      <c r="BO335" s="84"/>
      <c r="BP335" s="84"/>
      <c r="BQ335" s="84"/>
      <c r="BR335" s="84"/>
      <c r="BS335" s="84"/>
      <c r="BT335" s="84"/>
      <c r="BU335" s="84"/>
      <c r="BV335" s="84"/>
      <c r="BW335" s="84"/>
      <c r="BX335" s="84"/>
      <c r="BY335" s="84"/>
      <c r="BZ335" s="84"/>
      <c r="CA335" s="84"/>
      <c r="CB335" s="84"/>
      <c r="CC335" s="84"/>
      <c r="CD335" s="84"/>
      <c r="CE335" s="84"/>
      <c r="CF335" s="84"/>
      <c r="CG335" s="84"/>
      <c r="CH335" s="84"/>
      <c r="CI335" s="84"/>
      <c r="CJ335" s="84"/>
      <c r="CK335" s="84"/>
      <c r="CL335" s="84"/>
      <c r="CM335" s="84"/>
      <c r="CN335" s="84"/>
      <c r="CO335" s="84"/>
      <c r="CP335" s="84"/>
      <c r="CQ335" s="84"/>
      <c r="CR335" s="84"/>
      <c r="CS335" s="84"/>
      <c r="CT335" s="84"/>
      <c r="CU335" s="84"/>
      <c r="CV335" s="84"/>
      <c r="CW335" s="84"/>
      <c r="CX335" s="84"/>
      <c r="CY335" s="84"/>
      <c r="CZ335" s="84"/>
      <c r="DA335" s="84"/>
      <c r="DB335" s="84"/>
      <c r="DC335" s="84"/>
      <c r="DD335" s="84"/>
      <c r="DE335" s="84"/>
      <c r="DF335" s="84"/>
      <c r="DG335" s="84"/>
      <c r="DH335" s="84"/>
      <c r="DI335" s="84"/>
      <c r="DJ335" s="84"/>
      <c r="DK335" s="84"/>
      <c r="DL335" s="84"/>
      <c r="DM335" s="84"/>
      <c r="DN335" s="84"/>
      <c r="DO335" s="84"/>
      <c r="DP335" s="84"/>
      <c r="DQ335" s="84"/>
      <c r="DR335" s="84"/>
      <c r="DS335" s="84"/>
      <c r="DT335" s="84"/>
      <c r="DU335" s="84"/>
      <c r="DV335" s="84"/>
      <c r="DW335" s="84"/>
      <c r="DX335" s="84"/>
      <c r="DY335" s="84"/>
      <c r="DZ335" s="84"/>
      <c r="EA335" s="84"/>
      <c r="EB335" s="84"/>
      <c r="EC335" s="84"/>
    </row>
    <row r="336" spans="1:133" s="7" customFormat="1">
      <c r="A336" s="108">
        <f t="shared" si="66"/>
        <v>301</v>
      </c>
      <c r="B336" s="109" t="s">
        <v>1607</v>
      </c>
      <c r="C336" s="110" t="s">
        <v>384</v>
      </c>
      <c r="D336" s="104">
        <v>750</v>
      </c>
      <c r="E336" s="105">
        <v>0</v>
      </c>
      <c r="F336" s="105">
        <f t="shared" si="67"/>
        <v>750</v>
      </c>
      <c r="G336" s="140" t="s">
        <v>1614</v>
      </c>
      <c r="H336" s="141" t="s">
        <v>1615</v>
      </c>
      <c r="I336" s="106">
        <v>1100</v>
      </c>
      <c r="J336" s="106">
        <v>0</v>
      </c>
      <c r="K336" s="106">
        <f t="shared" si="64"/>
        <v>1100</v>
      </c>
      <c r="L336" s="129"/>
      <c r="M336" s="129"/>
      <c r="N336" s="130">
        <v>1100</v>
      </c>
      <c r="O336" s="131">
        <v>0</v>
      </c>
      <c r="P336" s="132">
        <f t="shared" si="65"/>
        <v>1100</v>
      </c>
      <c r="Q336" s="84"/>
      <c r="R336" s="84"/>
      <c r="S336" s="84"/>
      <c r="T336" s="84"/>
      <c r="U336" s="84"/>
      <c r="V336" s="84"/>
      <c r="W336" s="84"/>
      <c r="X336" s="84"/>
      <c r="Y336" s="84"/>
      <c r="Z336" s="84"/>
      <c r="AA336" s="84"/>
      <c r="AB336" s="84"/>
      <c r="AC336" s="84"/>
      <c r="AD336" s="84"/>
      <c r="AE336" s="84"/>
      <c r="AF336" s="84"/>
      <c r="AG336" s="84"/>
      <c r="AH336" s="84"/>
      <c r="AI336" s="84"/>
      <c r="AJ336" s="84"/>
      <c r="AK336" s="84"/>
      <c r="AL336" s="84"/>
      <c r="AM336" s="84"/>
      <c r="AN336" s="84"/>
      <c r="AO336" s="84"/>
      <c r="AP336" s="84"/>
      <c r="AQ336" s="84"/>
      <c r="AR336" s="84"/>
      <c r="AS336" s="84"/>
      <c r="AT336" s="84"/>
      <c r="AU336" s="84"/>
      <c r="AV336" s="84"/>
      <c r="AW336" s="84"/>
      <c r="AX336" s="84"/>
      <c r="AY336" s="84"/>
      <c r="AZ336" s="84"/>
      <c r="BA336" s="84"/>
      <c r="BB336" s="84"/>
      <c r="BC336" s="84"/>
      <c r="BD336" s="84"/>
      <c r="BE336" s="84"/>
      <c r="BF336" s="84"/>
      <c r="BG336" s="84"/>
      <c r="BH336" s="84"/>
      <c r="BI336" s="84"/>
      <c r="BJ336" s="84"/>
      <c r="BK336" s="84"/>
      <c r="BL336" s="84"/>
      <c r="BM336" s="84"/>
      <c r="BN336" s="84"/>
      <c r="BO336" s="84"/>
      <c r="BP336" s="84"/>
      <c r="BQ336" s="84"/>
      <c r="BR336" s="84"/>
      <c r="BS336" s="84"/>
      <c r="BT336" s="84"/>
      <c r="BU336" s="84"/>
      <c r="BV336" s="84"/>
      <c r="BW336" s="84"/>
      <c r="BX336" s="84"/>
      <c r="BY336" s="84"/>
      <c r="BZ336" s="84"/>
      <c r="CA336" s="84"/>
      <c r="CB336" s="84"/>
      <c r="CC336" s="84"/>
      <c r="CD336" s="84"/>
      <c r="CE336" s="84"/>
      <c r="CF336" s="84"/>
      <c r="CG336" s="84"/>
      <c r="CH336" s="84"/>
      <c r="CI336" s="84"/>
      <c r="CJ336" s="84"/>
      <c r="CK336" s="84"/>
      <c r="CL336" s="84"/>
      <c r="CM336" s="84"/>
      <c r="CN336" s="84"/>
      <c r="CO336" s="84"/>
      <c r="CP336" s="84"/>
      <c r="CQ336" s="84"/>
      <c r="CR336" s="84"/>
      <c r="CS336" s="84"/>
      <c r="CT336" s="84"/>
      <c r="CU336" s="84"/>
      <c r="CV336" s="84"/>
      <c r="CW336" s="84"/>
      <c r="CX336" s="84"/>
      <c r="CY336" s="84"/>
      <c r="CZ336" s="84"/>
      <c r="DA336" s="84"/>
      <c r="DB336" s="84"/>
      <c r="DC336" s="84"/>
      <c r="DD336" s="84"/>
      <c r="DE336" s="84"/>
      <c r="DF336" s="84"/>
      <c r="DG336" s="84"/>
      <c r="DH336" s="84"/>
      <c r="DI336" s="84"/>
      <c r="DJ336" s="84"/>
      <c r="DK336" s="84"/>
      <c r="DL336" s="84"/>
      <c r="DM336" s="84"/>
      <c r="DN336" s="84"/>
      <c r="DO336" s="84"/>
      <c r="DP336" s="84"/>
      <c r="DQ336" s="84"/>
      <c r="DR336" s="84"/>
      <c r="DS336" s="84"/>
      <c r="DT336" s="84"/>
      <c r="DU336" s="84"/>
      <c r="DV336" s="84"/>
      <c r="DW336" s="84"/>
      <c r="DX336" s="84"/>
      <c r="DY336" s="84"/>
      <c r="DZ336" s="84"/>
      <c r="EA336" s="84"/>
      <c r="EB336" s="84"/>
      <c r="EC336" s="84"/>
    </row>
    <row r="337" spans="1:133" s="7" customFormat="1">
      <c r="A337" s="108">
        <f t="shared" si="66"/>
        <v>302</v>
      </c>
      <c r="B337" s="102"/>
      <c r="C337" s="103" t="s">
        <v>1609</v>
      </c>
      <c r="D337" s="104"/>
      <c r="E337" s="105"/>
      <c r="F337" s="105"/>
      <c r="G337" s="140" t="s">
        <v>1616</v>
      </c>
      <c r="H337" s="141" t="s">
        <v>1617</v>
      </c>
      <c r="I337" s="106">
        <v>500</v>
      </c>
      <c r="J337" s="106">
        <v>0</v>
      </c>
      <c r="K337" s="106">
        <f t="shared" si="64"/>
        <v>500</v>
      </c>
      <c r="L337" s="129"/>
      <c r="M337" s="129"/>
      <c r="N337" s="130">
        <v>500</v>
      </c>
      <c r="O337" s="131">
        <v>0</v>
      </c>
      <c r="P337" s="132">
        <f t="shared" si="65"/>
        <v>500</v>
      </c>
      <c r="Q337" s="84"/>
      <c r="R337" s="84"/>
      <c r="S337" s="84"/>
      <c r="T337" s="84"/>
      <c r="U337" s="84"/>
      <c r="V337" s="84"/>
      <c r="W337" s="84"/>
      <c r="X337" s="84"/>
      <c r="Y337" s="84"/>
      <c r="Z337" s="84"/>
      <c r="AA337" s="84"/>
      <c r="AB337" s="84"/>
      <c r="AC337" s="84"/>
      <c r="AD337" s="84"/>
      <c r="AE337" s="84"/>
      <c r="AF337" s="84"/>
      <c r="AG337" s="84"/>
      <c r="AH337" s="84"/>
      <c r="AI337" s="84"/>
      <c r="AJ337" s="84"/>
      <c r="AK337" s="84"/>
      <c r="AL337" s="84"/>
      <c r="AM337" s="84"/>
      <c r="AN337" s="84"/>
      <c r="AO337" s="84"/>
      <c r="AP337" s="84"/>
      <c r="AQ337" s="84"/>
      <c r="AR337" s="84"/>
      <c r="AS337" s="84"/>
      <c r="AT337" s="84"/>
      <c r="AU337" s="84"/>
      <c r="AV337" s="84"/>
      <c r="AW337" s="84"/>
      <c r="AX337" s="84"/>
      <c r="AY337" s="84"/>
      <c r="AZ337" s="84"/>
      <c r="BA337" s="84"/>
      <c r="BB337" s="84"/>
      <c r="BC337" s="84"/>
      <c r="BD337" s="84"/>
      <c r="BE337" s="84"/>
      <c r="BF337" s="84"/>
      <c r="BG337" s="84"/>
      <c r="BH337" s="84"/>
      <c r="BI337" s="84"/>
      <c r="BJ337" s="84"/>
      <c r="BK337" s="84"/>
      <c r="BL337" s="84"/>
      <c r="BM337" s="84"/>
      <c r="BN337" s="84"/>
      <c r="BO337" s="84"/>
      <c r="BP337" s="84"/>
      <c r="BQ337" s="84"/>
      <c r="BR337" s="84"/>
      <c r="BS337" s="84"/>
      <c r="BT337" s="84"/>
      <c r="BU337" s="84"/>
      <c r="BV337" s="84"/>
      <c r="BW337" s="84"/>
      <c r="BX337" s="84"/>
      <c r="BY337" s="84"/>
      <c r="BZ337" s="84"/>
      <c r="CA337" s="84"/>
      <c r="CB337" s="84"/>
      <c r="CC337" s="84"/>
      <c r="CD337" s="84"/>
      <c r="CE337" s="84"/>
      <c r="CF337" s="84"/>
      <c r="CG337" s="84"/>
      <c r="CH337" s="84"/>
      <c r="CI337" s="84"/>
      <c r="CJ337" s="84"/>
      <c r="CK337" s="84"/>
      <c r="CL337" s="84"/>
      <c r="CM337" s="84"/>
      <c r="CN337" s="84"/>
      <c r="CO337" s="84"/>
      <c r="CP337" s="84"/>
      <c r="CQ337" s="84"/>
      <c r="CR337" s="84"/>
      <c r="CS337" s="84"/>
      <c r="CT337" s="84"/>
      <c r="CU337" s="84"/>
      <c r="CV337" s="84"/>
      <c r="CW337" s="84"/>
      <c r="CX337" s="84"/>
      <c r="CY337" s="84"/>
      <c r="CZ337" s="84"/>
      <c r="DA337" s="84"/>
      <c r="DB337" s="84"/>
      <c r="DC337" s="84"/>
      <c r="DD337" s="84"/>
      <c r="DE337" s="84"/>
      <c r="DF337" s="84"/>
      <c r="DG337" s="84"/>
      <c r="DH337" s="84"/>
      <c r="DI337" s="84"/>
      <c r="DJ337" s="84"/>
      <c r="DK337" s="84"/>
      <c r="DL337" s="84"/>
      <c r="DM337" s="84"/>
      <c r="DN337" s="84"/>
      <c r="DO337" s="84"/>
      <c r="DP337" s="84"/>
      <c r="DQ337" s="84"/>
      <c r="DR337" s="84"/>
      <c r="DS337" s="84"/>
      <c r="DT337" s="84"/>
      <c r="DU337" s="84"/>
      <c r="DV337" s="84"/>
      <c r="DW337" s="84"/>
      <c r="DX337" s="84"/>
      <c r="DY337" s="84"/>
      <c r="DZ337" s="84"/>
      <c r="EA337" s="84"/>
      <c r="EB337" s="84"/>
      <c r="EC337" s="84"/>
    </row>
    <row r="338" spans="1:133" ht="15.6" customHeight="1">
      <c r="A338" s="108">
        <f t="shared" si="66"/>
        <v>303</v>
      </c>
      <c r="B338" s="176"/>
      <c r="C338" s="110"/>
      <c r="D338" s="104"/>
      <c r="E338" s="105"/>
      <c r="F338" s="105"/>
      <c r="G338" s="111" t="s">
        <v>1618</v>
      </c>
      <c r="H338" s="110" t="s">
        <v>1619</v>
      </c>
      <c r="I338" s="106"/>
      <c r="J338" s="106"/>
      <c r="K338" s="106"/>
      <c r="L338" s="129">
        <v>500</v>
      </c>
      <c r="M338" s="129"/>
      <c r="N338" s="130">
        <v>600</v>
      </c>
      <c r="O338" s="131">
        <v>0</v>
      </c>
      <c r="P338" s="132">
        <f t="shared" si="65"/>
        <v>600</v>
      </c>
      <c r="Q338" s="84"/>
      <c r="R338" s="84"/>
      <c r="S338" s="84"/>
      <c r="T338" s="84"/>
      <c r="U338" s="84"/>
      <c r="V338" s="84"/>
      <c r="W338" s="84"/>
      <c r="X338" s="84"/>
      <c r="Y338" s="84"/>
      <c r="Z338" s="84"/>
      <c r="AA338" s="84"/>
      <c r="AB338" s="84"/>
      <c r="AC338" s="84"/>
      <c r="AD338" s="84"/>
      <c r="AE338" s="84"/>
      <c r="AF338" s="84"/>
      <c r="AG338" s="84"/>
      <c r="AH338" s="84"/>
      <c r="AI338" s="84"/>
      <c r="AJ338" s="84"/>
      <c r="AK338" s="84"/>
      <c r="AL338" s="84"/>
      <c r="AM338" s="84"/>
      <c r="AN338" s="84"/>
      <c r="AO338" s="84"/>
      <c r="AP338" s="84"/>
      <c r="AQ338" s="84"/>
      <c r="AR338" s="84"/>
      <c r="AS338" s="84"/>
      <c r="AT338" s="84"/>
      <c r="AU338" s="84"/>
      <c r="AV338" s="84"/>
      <c r="AW338" s="84"/>
      <c r="AX338" s="84"/>
      <c r="AY338" s="84"/>
      <c r="AZ338" s="84"/>
      <c r="BA338" s="84"/>
      <c r="BB338" s="84"/>
      <c r="BC338" s="84"/>
      <c r="BD338" s="84"/>
      <c r="BE338" s="84"/>
      <c r="BF338" s="84"/>
      <c r="BG338" s="84"/>
      <c r="BH338" s="84"/>
      <c r="BI338" s="84"/>
      <c r="BJ338" s="84"/>
      <c r="BK338" s="84"/>
      <c r="BL338" s="84"/>
      <c r="BM338" s="84"/>
      <c r="BN338" s="84"/>
      <c r="BO338" s="84"/>
      <c r="BP338" s="84"/>
      <c r="BQ338" s="84"/>
      <c r="BR338" s="84"/>
      <c r="BS338" s="84"/>
      <c r="BT338" s="84"/>
      <c r="BU338" s="84"/>
      <c r="BV338" s="84"/>
      <c r="BW338" s="84"/>
      <c r="BX338" s="84"/>
      <c r="BY338" s="84"/>
      <c r="BZ338" s="84"/>
      <c r="CA338" s="84"/>
      <c r="CB338" s="84"/>
      <c r="CC338" s="84"/>
      <c r="CD338" s="84"/>
      <c r="CE338" s="84"/>
      <c r="CF338" s="84"/>
      <c r="CG338" s="84"/>
      <c r="CH338" s="84"/>
      <c r="CI338" s="84"/>
      <c r="CJ338" s="84"/>
      <c r="CK338" s="84"/>
      <c r="CL338" s="84"/>
      <c r="CM338" s="84"/>
      <c r="CN338" s="84"/>
      <c r="CO338" s="84"/>
      <c r="CP338" s="84"/>
      <c r="CQ338" s="84"/>
      <c r="CR338" s="84"/>
      <c r="CS338" s="84"/>
      <c r="CT338" s="84"/>
      <c r="CU338" s="84"/>
      <c r="CV338" s="84"/>
      <c r="CW338" s="84"/>
      <c r="CX338" s="84"/>
      <c r="CY338" s="84"/>
      <c r="CZ338" s="84"/>
      <c r="DA338" s="84"/>
      <c r="DB338" s="84"/>
      <c r="DC338" s="84"/>
      <c r="DD338" s="84"/>
      <c r="DE338" s="84"/>
      <c r="DF338" s="84"/>
      <c r="DG338" s="84"/>
      <c r="DH338" s="84"/>
      <c r="DI338" s="84"/>
      <c r="DJ338" s="84"/>
      <c r="DK338" s="84"/>
      <c r="DL338" s="84"/>
      <c r="DM338" s="84"/>
      <c r="DN338" s="84"/>
      <c r="DO338" s="84"/>
      <c r="DP338" s="84"/>
      <c r="DQ338" s="84"/>
      <c r="DR338" s="84"/>
      <c r="DS338" s="84"/>
      <c r="DT338" s="84"/>
      <c r="DU338" s="84"/>
      <c r="DV338" s="84"/>
      <c r="DW338" s="84"/>
      <c r="DX338" s="84"/>
      <c r="DY338" s="84"/>
      <c r="DZ338" s="84"/>
      <c r="EA338" s="84"/>
      <c r="EB338" s="84"/>
      <c r="EC338" s="84"/>
    </row>
    <row r="339" spans="1:133" ht="15.6" customHeight="1">
      <c r="A339" s="108">
        <f t="shared" si="66"/>
        <v>304</v>
      </c>
      <c r="B339" s="176"/>
      <c r="C339" s="110"/>
      <c r="D339" s="104"/>
      <c r="E339" s="105"/>
      <c r="F339" s="105"/>
      <c r="G339" s="111" t="s">
        <v>1620</v>
      </c>
      <c r="H339" s="110" t="s">
        <v>1621</v>
      </c>
      <c r="I339" s="106"/>
      <c r="J339" s="106"/>
      <c r="K339" s="106"/>
      <c r="L339" s="129">
        <v>300</v>
      </c>
      <c r="M339" s="129"/>
      <c r="N339" s="130">
        <v>350</v>
      </c>
      <c r="O339" s="131">
        <v>0</v>
      </c>
      <c r="P339" s="132">
        <f t="shared" si="65"/>
        <v>350</v>
      </c>
      <c r="Q339" s="84"/>
      <c r="R339" s="84"/>
      <c r="S339" s="84"/>
      <c r="T339" s="84"/>
      <c r="U339" s="84"/>
      <c r="V339" s="84"/>
      <c r="W339" s="84"/>
      <c r="X339" s="84"/>
      <c r="Y339" s="84"/>
      <c r="Z339" s="84"/>
      <c r="AA339" s="84"/>
      <c r="AB339" s="84"/>
      <c r="AC339" s="84"/>
      <c r="AD339" s="84"/>
      <c r="AE339" s="84"/>
      <c r="AF339" s="84"/>
      <c r="AG339" s="84"/>
      <c r="AH339" s="84"/>
      <c r="AI339" s="84"/>
      <c r="AJ339" s="84"/>
      <c r="AK339" s="84"/>
      <c r="AL339" s="84"/>
      <c r="AM339" s="84"/>
      <c r="AN339" s="84"/>
      <c r="AO339" s="84"/>
      <c r="AP339" s="84"/>
      <c r="AQ339" s="84"/>
      <c r="AR339" s="84"/>
      <c r="AS339" s="84"/>
      <c r="AT339" s="84"/>
      <c r="AU339" s="84"/>
      <c r="AV339" s="84"/>
      <c r="AW339" s="84"/>
      <c r="AX339" s="84"/>
      <c r="AY339" s="84"/>
      <c r="AZ339" s="84"/>
      <c r="BA339" s="84"/>
      <c r="BB339" s="84"/>
      <c r="BC339" s="84"/>
      <c r="BD339" s="84"/>
      <c r="BE339" s="84"/>
      <c r="BF339" s="84"/>
      <c r="BG339" s="84"/>
      <c r="BH339" s="84"/>
      <c r="BI339" s="84"/>
      <c r="BJ339" s="84"/>
      <c r="BK339" s="84"/>
      <c r="BL339" s="84"/>
      <c r="BM339" s="84"/>
      <c r="BN339" s="84"/>
      <c r="BO339" s="84"/>
      <c r="BP339" s="84"/>
      <c r="BQ339" s="84"/>
      <c r="BR339" s="84"/>
      <c r="BS339" s="84"/>
      <c r="BT339" s="84"/>
      <c r="BU339" s="84"/>
      <c r="BV339" s="84"/>
      <c r="BW339" s="84"/>
      <c r="BX339" s="84"/>
      <c r="BY339" s="84"/>
      <c r="BZ339" s="84"/>
      <c r="CA339" s="84"/>
      <c r="CB339" s="84"/>
      <c r="CC339" s="84"/>
      <c r="CD339" s="84"/>
      <c r="CE339" s="84"/>
      <c r="CF339" s="84"/>
      <c r="CG339" s="84"/>
      <c r="CH339" s="84"/>
      <c r="CI339" s="84"/>
      <c r="CJ339" s="84"/>
      <c r="CK339" s="84"/>
      <c r="CL339" s="84"/>
      <c r="CM339" s="84"/>
      <c r="CN339" s="84"/>
      <c r="CO339" s="84"/>
      <c r="CP339" s="84"/>
      <c r="CQ339" s="84"/>
      <c r="CR339" s="84"/>
      <c r="CS339" s="84"/>
      <c r="CT339" s="84"/>
      <c r="CU339" s="84"/>
      <c r="CV339" s="84"/>
      <c r="CW339" s="84"/>
      <c r="CX339" s="84"/>
      <c r="CY339" s="84"/>
      <c r="CZ339" s="84"/>
      <c r="DA339" s="84"/>
      <c r="DB339" s="84"/>
      <c r="DC339" s="84"/>
      <c r="DD339" s="84"/>
      <c r="DE339" s="84"/>
      <c r="DF339" s="84"/>
      <c r="DG339" s="84"/>
      <c r="DH339" s="84"/>
      <c r="DI339" s="84"/>
      <c r="DJ339" s="84"/>
      <c r="DK339" s="84"/>
      <c r="DL339" s="84"/>
      <c r="DM339" s="84"/>
      <c r="DN339" s="84"/>
      <c r="DO339" s="84"/>
      <c r="DP339" s="84"/>
      <c r="DQ339" s="84"/>
      <c r="DR339" s="84"/>
      <c r="DS339" s="84"/>
      <c r="DT339" s="84"/>
      <c r="DU339" s="84"/>
      <c r="DV339" s="84"/>
      <c r="DW339" s="84"/>
      <c r="DX339" s="84"/>
      <c r="DY339" s="84"/>
      <c r="DZ339" s="84"/>
      <c r="EA339" s="84"/>
      <c r="EB339" s="84"/>
      <c r="EC339" s="84"/>
    </row>
    <row r="340" spans="1:133" ht="15.6" customHeight="1">
      <c r="A340" s="108">
        <f t="shared" si="66"/>
        <v>305</v>
      </c>
      <c r="B340" s="176"/>
      <c r="C340" s="110"/>
      <c r="D340" s="104"/>
      <c r="E340" s="105"/>
      <c r="F340" s="105"/>
      <c r="G340" s="111" t="s">
        <v>1622</v>
      </c>
      <c r="H340" s="110" t="s">
        <v>1623</v>
      </c>
      <c r="I340" s="106"/>
      <c r="J340" s="106"/>
      <c r="K340" s="106"/>
      <c r="L340" s="129">
        <v>500</v>
      </c>
      <c r="M340" s="129"/>
      <c r="N340" s="130">
        <v>600</v>
      </c>
      <c r="O340" s="131">
        <v>0</v>
      </c>
      <c r="P340" s="132">
        <f t="shared" si="65"/>
        <v>600</v>
      </c>
      <c r="Q340" s="84"/>
      <c r="R340" s="84"/>
      <c r="S340" s="84"/>
      <c r="T340" s="84"/>
      <c r="U340" s="84"/>
      <c r="V340" s="84"/>
      <c r="W340" s="84"/>
      <c r="X340" s="84"/>
      <c r="Y340" s="84"/>
      <c r="Z340" s="84"/>
      <c r="AA340" s="84"/>
      <c r="AB340" s="84"/>
      <c r="AC340" s="84"/>
      <c r="AD340" s="84"/>
      <c r="AE340" s="84"/>
      <c r="AF340" s="84"/>
      <c r="AG340" s="84"/>
      <c r="AH340" s="84"/>
      <c r="AI340" s="84"/>
      <c r="AJ340" s="84"/>
      <c r="AK340" s="84"/>
      <c r="AL340" s="84"/>
      <c r="AM340" s="84"/>
      <c r="AN340" s="84"/>
      <c r="AO340" s="84"/>
      <c r="AP340" s="84"/>
      <c r="AQ340" s="84"/>
      <c r="AR340" s="84"/>
      <c r="AS340" s="84"/>
      <c r="AT340" s="84"/>
      <c r="AU340" s="84"/>
      <c r="AV340" s="84"/>
      <c r="AW340" s="84"/>
      <c r="AX340" s="84"/>
      <c r="AY340" s="84"/>
      <c r="AZ340" s="84"/>
      <c r="BA340" s="84"/>
      <c r="BB340" s="84"/>
      <c r="BC340" s="84"/>
      <c r="BD340" s="84"/>
      <c r="BE340" s="84"/>
      <c r="BF340" s="84"/>
      <c r="BG340" s="84"/>
      <c r="BH340" s="84"/>
      <c r="BI340" s="84"/>
      <c r="BJ340" s="84"/>
      <c r="BK340" s="84"/>
      <c r="BL340" s="84"/>
      <c r="BM340" s="84"/>
      <c r="BN340" s="84"/>
      <c r="BO340" s="84"/>
      <c r="BP340" s="84"/>
      <c r="BQ340" s="84"/>
      <c r="BR340" s="84"/>
      <c r="BS340" s="84"/>
      <c r="BT340" s="84"/>
      <c r="BU340" s="84"/>
      <c r="BV340" s="84"/>
      <c r="BW340" s="84"/>
      <c r="BX340" s="84"/>
      <c r="BY340" s="84"/>
      <c r="BZ340" s="84"/>
      <c r="CA340" s="84"/>
      <c r="CB340" s="84"/>
      <c r="CC340" s="84"/>
      <c r="CD340" s="84"/>
      <c r="CE340" s="84"/>
      <c r="CF340" s="84"/>
      <c r="CG340" s="84"/>
      <c r="CH340" s="84"/>
      <c r="CI340" s="84"/>
      <c r="CJ340" s="84"/>
      <c r="CK340" s="84"/>
      <c r="CL340" s="84"/>
      <c r="CM340" s="84"/>
      <c r="CN340" s="84"/>
      <c r="CO340" s="84"/>
      <c r="CP340" s="84"/>
      <c r="CQ340" s="84"/>
      <c r="CR340" s="84"/>
      <c r="CS340" s="84"/>
      <c r="CT340" s="84"/>
      <c r="CU340" s="84"/>
      <c r="CV340" s="84"/>
      <c r="CW340" s="84"/>
      <c r="CX340" s="84"/>
      <c r="CY340" s="84"/>
      <c r="CZ340" s="84"/>
      <c r="DA340" s="84"/>
      <c r="DB340" s="84"/>
      <c r="DC340" s="84"/>
      <c r="DD340" s="84"/>
      <c r="DE340" s="84"/>
      <c r="DF340" s="84"/>
      <c r="DG340" s="84"/>
      <c r="DH340" s="84"/>
      <c r="DI340" s="84"/>
      <c r="DJ340" s="84"/>
      <c r="DK340" s="84"/>
      <c r="DL340" s="84"/>
      <c r="DM340" s="84"/>
      <c r="DN340" s="84"/>
      <c r="DO340" s="84"/>
      <c r="DP340" s="84"/>
      <c r="DQ340" s="84"/>
      <c r="DR340" s="84"/>
      <c r="DS340" s="84"/>
      <c r="DT340" s="84"/>
      <c r="DU340" s="84"/>
      <c r="DV340" s="84"/>
      <c r="DW340" s="84"/>
      <c r="DX340" s="84"/>
      <c r="DY340" s="84"/>
      <c r="DZ340" s="84"/>
      <c r="EA340" s="84"/>
      <c r="EB340" s="84"/>
      <c r="EC340" s="84"/>
    </row>
    <row r="341" spans="1:133" ht="15.6" customHeight="1">
      <c r="A341" s="108">
        <f t="shared" si="66"/>
        <v>306</v>
      </c>
      <c r="B341" s="176"/>
      <c r="C341" s="110"/>
      <c r="D341" s="104"/>
      <c r="E341" s="105"/>
      <c r="F341" s="105"/>
      <c r="G341" s="111" t="s">
        <v>1624</v>
      </c>
      <c r="H341" s="110" t="s">
        <v>1625</v>
      </c>
      <c r="I341" s="106"/>
      <c r="J341" s="106"/>
      <c r="K341" s="106"/>
      <c r="L341" s="129">
        <v>300</v>
      </c>
      <c r="M341" s="129"/>
      <c r="N341" s="130">
        <v>350</v>
      </c>
      <c r="O341" s="131">
        <v>0</v>
      </c>
      <c r="P341" s="132">
        <f t="shared" si="65"/>
        <v>350</v>
      </c>
      <c r="Q341" s="84"/>
      <c r="R341" s="84"/>
      <c r="S341" s="84"/>
      <c r="T341" s="84"/>
      <c r="U341" s="84"/>
      <c r="V341" s="84"/>
      <c r="W341" s="84"/>
      <c r="X341" s="84"/>
      <c r="Y341" s="84"/>
      <c r="Z341" s="84"/>
      <c r="AA341" s="84"/>
      <c r="AB341" s="84"/>
      <c r="AC341" s="84"/>
      <c r="AD341" s="84"/>
      <c r="AE341" s="84"/>
      <c r="AF341" s="84"/>
      <c r="AG341" s="84"/>
      <c r="AH341" s="84"/>
      <c r="AI341" s="84"/>
      <c r="AJ341" s="84"/>
      <c r="AK341" s="84"/>
      <c r="AL341" s="84"/>
      <c r="AM341" s="84"/>
      <c r="AN341" s="84"/>
      <c r="AO341" s="84"/>
      <c r="AP341" s="84"/>
      <c r="AQ341" s="84"/>
      <c r="AR341" s="84"/>
      <c r="AS341" s="84"/>
      <c r="AT341" s="84"/>
      <c r="AU341" s="84"/>
      <c r="AV341" s="84"/>
      <c r="AW341" s="84"/>
      <c r="AX341" s="84"/>
      <c r="AY341" s="84"/>
      <c r="AZ341" s="84"/>
      <c r="BA341" s="84"/>
      <c r="BB341" s="84"/>
      <c r="BC341" s="84"/>
      <c r="BD341" s="84"/>
      <c r="BE341" s="84"/>
      <c r="BF341" s="84"/>
      <c r="BG341" s="84"/>
      <c r="BH341" s="84"/>
      <c r="BI341" s="84"/>
      <c r="BJ341" s="84"/>
      <c r="BK341" s="84"/>
      <c r="BL341" s="84"/>
      <c r="BM341" s="84"/>
      <c r="BN341" s="84"/>
      <c r="BO341" s="84"/>
      <c r="BP341" s="84"/>
      <c r="BQ341" s="84"/>
      <c r="BR341" s="84"/>
      <c r="BS341" s="84"/>
      <c r="BT341" s="84"/>
      <c r="BU341" s="84"/>
      <c r="BV341" s="84"/>
      <c r="BW341" s="84"/>
      <c r="BX341" s="84"/>
      <c r="BY341" s="84"/>
      <c r="BZ341" s="84"/>
      <c r="CA341" s="84"/>
      <c r="CB341" s="84"/>
      <c r="CC341" s="84"/>
      <c r="CD341" s="84"/>
      <c r="CE341" s="84"/>
      <c r="CF341" s="84"/>
      <c r="CG341" s="84"/>
      <c r="CH341" s="84"/>
      <c r="CI341" s="84"/>
      <c r="CJ341" s="84"/>
      <c r="CK341" s="84"/>
      <c r="CL341" s="84"/>
      <c r="CM341" s="84"/>
      <c r="CN341" s="84"/>
      <c r="CO341" s="84"/>
      <c r="CP341" s="84"/>
      <c r="CQ341" s="84"/>
      <c r="CR341" s="84"/>
      <c r="CS341" s="84"/>
      <c r="CT341" s="84"/>
      <c r="CU341" s="84"/>
      <c r="CV341" s="84"/>
      <c r="CW341" s="84"/>
      <c r="CX341" s="84"/>
      <c r="CY341" s="84"/>
      <c r="CZ341" s="84"/>
      <c r="DA341" s="84"/>
      <c r="DB341" s="84"/>
      <c r="DC341" s="84"/>
      <c r="DD341" s="84"/>
      <c r="DE341" s="84"/>
      <c r="DF341" s="84"/>
      <c r="DG341" s="84"/>
      <c r="DH341" s="84"/>
      <c r="DI341" s="84"/>
      <c r="DJ341" s="84"/>
      <c r="DK341" s="84"/>
      <c r="DL341" s="84"/>
      <c r="DM341" s="84"/>
      <c r="DN341" s="84"/>
      <c r="DO341" s="84"/>
      <c r="DP341" s="84"/>
      <c r="DQ341" s="84"/>
      <c r="DR341" s="84"/>
      <c r="DS341" s="84"/>
      <c r="DT341" s="84"/>
      <c r="DU341" s="84"/>
      <c r="DV341" s="84"/>
      <c r="DW341" s="84"/>
      <c r="DX341" s="84"/>
      <c r="DY341" s="84"/>
      <c r="DZ341" s="84"/>
      <c r="EA341" s="84"/>
      <c r="EB341" s="84"/>
      <c r="EC341" s="84"/>
    </row>
    <row r="342" spans="1:133" ht="15.6" customHeight="1">
      <c r="A342" s="108">
        <f t="shared" si="66"/>
        <v>307</v>
      </c>
      <c r="B342" s="176"/>
      <c r="C342" s="110"/>
      <c r="D342" s="104"/>
      <c r="E342" s="105"/>
      <c r="F342" s="105"/>
      <c r="G342" s="111" t="s">
        <v>1628</v>
      </c>
      <c r="H342" s="110" t="s">
        <v>1629</v>
      </c>
      <c r="I342" s="106"/>
      <c r="J342" s="106"/>
      <c r="K342" s="106"/>
      <c r="L342" s="129">
        <v>400</v>
      </c>
      <c r="M342" s="129"/>
      <c r="N342" s="130">
        <v>600</v>
      </c>
      <c r="O342" s="131">
        <v>0</v>
      </c>
      <c r="P342" s="132">
        <f t="shared" si="65"/>
        <v>600</v>
      </c>
      <c r="Q342" s="84"/>
      <c r="R342" s="84"/>
      <c r="S342" s="84"/>
      <c r="T342" s="84"/>
      <c r="U342" s="84"/>
      <c r="V342" s="84"/>
      <c r="W342" s="84"/>
      <c r="X342" s="84"/>
      <c r="Y342" s="84"/>
      <c r="Z342" s="84"/>
      <c r="AA342" s="84"/>
      <c r="AB342" s="84"/>
      <c r="AC342" s="84"/>
      <c r="AD342" s="84"/>
      <c r="AE342" s="84"/>
      <c r="AF342" s="84"/>
      <c r="AG342" s="84"/>
      <c r="AH342" s="84"/>
      <c r="AI342" s="84"/>
      <c r="AJ342" s="84"/>
      <c r="AK342" s="84"/>
      <c r="AL342" s="84"/>
      <c r="AM342" s="84"/>
      <c r="AN342" s="84"/>
      <c r="AO342" s="84"/>
      <c r="AP342" s="84"/>
      <c r="AQ342" s="84"/>
      <c r="AR342" s="84"/>
      <c r="AS342" s="84"/>
      <c r="AT342" s="84"/>
      <c r="AU342" s="84"/>
      <c r="AV342" s="84"/>
      <c r="AW342" s="84"/>
      <c r="AX342" s="84"/>
      <c r="AY342" s="84"/>
      <c r="AZ342" s="84"/>
      <c r="BA342" s="84"/>
      <c r="BB342" s="84"/>
      <c r="BC342" s="84"/>
      <c r="BD342" s="84"/>
      <c r="BE342" s="84"/>
      <c r="BF342" s="84"/>
      <c r="BG342" s="84"/>
      <c r="BH342" s="84"/>
      <c r="BI342" s="84"/>
      <c r="BJ342" s="84"/>
      <c r="BK342" s="84"/>
      <c r="BL342" s="84"/>
      <c r="BM342" s="84"/>
      <c r="BN342" s="84"/>
      <c r="BO342" s="84"/>
      <c r="BP342" s="84"/>
      <c r="BQ342" s="84"/>
      <c r="BR342" s="84"/>
      <c r="BS342" s="84"/>
      <c r="BT342" s="84"/>
      <c r="BU342" s="84"/>
      <c r="BV342" s="84"/>
      <c r="BW342" s="84"/>
      <c r="BX342" s="84"/>
      <c r="BY342" s="84"/>
      <c r="BZ342" s="84"/>
      <c r="CA342" s="84"/>
      <c r="CB342" s="84"/>
      <c r="CC342" s="84"/>
      <c r="CD342" s="84"/>
      <c r="CE342" s="84"/>
      <c r="CF342" s="84"/>
      <c r="CG342" s="84"/>
      <c r="CH342" s="84"/>
      <c r="CI342" s="84"/>
      <c r="CJ342" s="84"/>
      <c r="CK342" s="84"/>
      <c r="CL342" s="84"/>
      <c r="CM342" s="84"/>
      <c r="CN342" s="84"/>
      <c r="CO342" s="84"/>
      <c r="CP342" s="84"/>
      <c r="CQ342" s="84"/>
      <c r="CR342" s="84"/>
      <c r="CS342" s="84"/>
      <c r="CT342" s="84"/>
      <c r="CU342" s="84"/>
      <c r="CV342" s="84"/>
      <c r="CW342" s="84"/>
      <c r="CX342" s="84"/>
      <c r="CY342" s="84"/>
      <c r="CZ342" s="84"/>
      <c r="DA342" s="84"/>
      <c r="DB342" s="84"/>
      <c r="DC342" s="84"/>
      <c r="DD342" s="84"/>
      <c r="DE342" s="84"/>
      <c r="DF342" s="84"/>
      <c r="DG342" s="84"/>
      <c r="DH342" s="84"/>
      <c r="DI342" s="84"/>
      <c r="DJ342" s="84"/>
      <c r="DK342" s="84"/>
      <c r="DL342" s="84"/>
      <c r="DM342" s="84"/>
      <c r="DN342" s="84"/>
      <c r="DO342" s="84"/>
      <c r="DP342" s="84"/>
      <c r="DQ342" s="84"/>
      <c r="DR342" s="84"/>
      <c r="DS342" s="84"/>
      <c r="DT342" s="84"/>
      <c r="DU342" s="84"/>
      <c r="DV342" s="84"/>
      <c r="DW342" s="84"/>
      <c r="DX342" s="84"/>
      <c r="DY342" s="84"/>
      <c r="DZ342" s="84"/>
      <c r="EA342" s="84"/>
      <c r="EB342" s="84"/>
      <c r="EC342" s="84"/>
    </row>
    <row r="343" spans="1:133" ht="15.6" customHeight="1">
      <c r="A343" s="108">
        <f t="shared" si="66"/>
        <v>308</v>
      </c>
      <c r="B343" s="176"/>
      <c r="C343" s="110"/>
      <c r="D343" s="104"/>
      <c r="E343" s="105"/>
      <c r="F343" s="105"/>
      <c r="G343" s="111" t="s">
        <v>1631</v>
      </c>
      <c r="H343" s="110" t="s">
        <v>1632</v>
      </c>
      <c r="I343" s="106"/>
      <c r="J343" s="106"/>
      <c r="K343" s="106"/>
      <c r="L343" s="129">
        <v>300</v>
      </c>
      <c r="M343" s="129"/>
      <c r="N343" s="130">
        <v>350</v>
      </c>
      <c r="O343" s="131">
        <v>0</v>
      </c>
      <c r="P343" s="132">
        <f t="shared" si="65"/>
        <v>350</v>
      </c>
      <c r="Q343" s="84"/>
      <c r="R343" s="84"/>
      <c r="S343" s="84"/>
      <c r="T343" s="84"/>
      <c r="U343" s="84"/>
      <c r="V343" s="84"/>
      <c r="W343" s="84"/>
      <c r="X343" s="84"/>
      <c r="Y343" s="84"/>
      <c r="Z343" s="84"/>
      <c r="AA343" s="84"/>
      <c r="AB343" s="84"/>
      <c r="AC343" s="84"/>
      <c r="AD343" s="84"/>
      <c r="AE343" s="84"/>
      <c r="AF343" s="84"/>
      <c r="AG343" s="84"/>
      <c r="AH343" s="84"/>
      <c r="AI343" s="84"/>
      <c r="AJ343" s="84"/>
      <c r="AK343" s="84"/>
      <c r="AL343" s="84"/>
      <c r="AM343" s="84"/>
      <c r="AN343" s="84"/>
      <c r="AO343" s="84"/>
      <c r="AP343" s="84"/>
      <c r="AQ343" s="84"/>
      <c r="AR343" s="84"/>
      <c r="AS343" s="84"/>
      <c r="AT343" s="84"/>
      <c r="AU343" s="84"/>
      <c r="AV343" s="84"/>
      <c r="AW343" s="84"/>
      <c r="AX343" s="84"/>
      <c r="AY343" s="84"/>
      <c r="AZ343" s="84"/>
      <c r="BA343" s="84"/>
      <c r="BB343" s="84"/>
      <c r="BC343" s="84"/>
      <c r="BD343" s="84"/>
      <c r="BE343" s="84"/>
      <c r="BF343" s="84"/>
      <c r="BG343" s="84"/>
      <c r="BH343" s="84"/>
      <c r="BI343" s="84"/>
      <c r="BJ343" s="84"/>
      <c r="BK343" s="84"/>
      <c r="BL343" s="84"/>
      <c r="BM343" s="84"/>
      <c r="BN343" s="84"/>
      <c r="BO343" s="84"/>
      <c r="BP343" s="84"/>
      <c r="BQ343" s="84"/>
      <c r="BR343" s="84"/>
      <c r="BS343" s="84"/>
      <c r="BT343" s="84"/>
      <c r="BU343" s="84"/>
      <c r="BV343" s="84"/>
      <c r="BW343" s="84"/>
      <c r="BX343" s="84"/>
      <c r="BY343" s="84"/>
      <c r="BZ343" s="84"/>
      <c r="CA343" s="84"/>
      <c r="CB343" s="84"/>
      <c r="CC343" s="84"/>
      <c r="CD343" s="84"/>
      <c r="CE343" s="84"/>
      <c r="CF343" s="84"/>
      <c r="CG343" s="84"/>
      <c r="CH343" s="84"/>
      <c r="CI343" s="84"/>
      <c r="CJ343" s="84"/>
      <c r="CK343" s="84"/>
      <c r="CL343" s="84"/>
      <c r="CM343" s="84"/>
      <c r="CN343" s="84"/>
      <c r="CO343" s="84"/>
      <c r="CP343" s="84"/>
      <c r="CQ343" s="84"/>
      <c r="CR343" s="84"/>
      <c r="CS343" s="84"/>
      <c r="CT343" s="84"/>
      <c r="CU343" s="84"/>
      <c r="CV343" s="84"/>
      <c r="CW343" s="84"/>
      <c r="CX343" s="84"/>
      <c r="CY343" s="84"/>
      <c r="CZ343" s="84"/>
      <c r="DA343" s="84"/>
      <c r="DB343" s="84"/>
      <c r="DC343" s="84"/>
      <c r="DD343" s="84"/>
      <c r="DE343" s="84"/>
      <c r="DF343" s="84"/>
      <c r="DG343" s="84"/>
      <c r="DH343" s="84"/>
      <c r="DI343" s="84"/>
      <c r="DJ343" s="84"/>
      <c r="DK343" s="84"/>
      <c r="DL343" s="84"/>
      <c r="DM343" s="84"/>
      <c r="DN343" s="84"/>
      <c r="DO343" s="84"/>
      <c r="DP343" s="84"/>
      <c r="DQ343" s="84"/>
      <c r="DR343" s="84"/>
      <c r="DS343" s="84"/>
      <c r="DT343" s="84"/>
      <c r="DU343" s="84"/>
      <c r="DV343" s="84"/>
      <c r="DW343" s="84"/>
      <c r="DX343" s="84"/>
      <c r="DY343" s="84"/>
      <c r="DZ343" s="84"/>
      <c r="EA343" s="84"/>
      <c r="EB343" s="84"/>
      <c r="EC343" s="84"/>
    </row>
    <row r="344" spans="1:133" s="7" customFormat="1" ht="15.75">
      <c r="A344" s="108"/>
      <c r="B344" s="109" t="s">
        <v>1626</v>
      </c>
      <c r="C344" s="110" t="s">
        <v>1627</v>
      </c>
      <c r="D344" s="104">
        <v>700</v>
      </c>
      <c r="E344" s="105">
        <v>0</v>
      </c>
      <c r="F344" s="105">
        <f>D344</f>
        <v>700</v>
      </c>
      <c r="G344" s="108"/>
      <c r="H344" s="107" t="s">
        <v>1709</v>
      </c>
      <c r="I344" s="106"/>
      <c r="J344" s="106"/>
      <c r="K344" s="106"/>
      <c r="L344" s="129"/>
      <c r="M344" s="129"/>
      <c r="N344" s="130"/>
      <c r="O344" s="131"/>
      <c r="P344" s="132"/>
      <c r="Q344" s="84"/>
      <c r="R344" s="84"/>
      <c r="S344" s="84"/>
      <c r="T344" s="84"/>
      <c r="U344" s="84"/>
      <c r="V344" s="84"/>
      <c r="W344" s="84"/>
      <c r="X344" s="84"/>
      <c r="Y344" s="84"/>
      <c r="Z344" s="84"/>
      <c r="AA344" s="84"/>
      <c r="AB344" s="84"/>
      <c r="AC344" s="84"/>
      <c r="AD344" s="84"/>
      <c r="AE344" s="84"/>
      <c r="AF344" s="84"/>
      <c r="AG344" s="84"/>
      <c r="AH344" s="84"/>
      <c r="AI344" s="84"/>
      <c r="AJ344" s="84"/>
      <c r="AK344" s="84"/>
      <c r="AL344" s="84"/>
      <c r="AM344" s="84"/>
      <c r="AN344" s="84"/>
      <c r="AO344" s="84"/>
      <c r="AP344" s="84"/>
      <c r="AQ344" s="84"/>
      <c r="AR344" s="84"/>
      <c r="AS344" s="84"/>
      <c r="AT344" s="84"/>
      <c r="AU344" s="84"/>
      <c r="AV344" s="84"/>
      <c r="AW344" s="84"/>
      <c r="AX344" s="84"/>
      <c r="AY344" s="84"/>
      <c r="AZ344" s="84"/>
      <c r="BA344" s="84"/>
      <c r="BB344" s="84"/>
      <c r="BC344" s="84"/>
      <c r="BD344" s="84"/>
      <c r="BE344" s="84"/>
      <c r="BF344" s="84"/>
      <c r="BG344" s="84"/>
      <c r="BH344" s="84"/>
      <c r="BI344" s="84"/>
      <c r="BJ344" s="84"/>
      <c r="BK344" s="84"/>
      <c r="BL344" s="84"/>
      <c r="BM344" s="84"/>
      <c r="BN344" s="84"/>
      <c r="BO344" s="84"/>
      <c r="BP344" s="84"/>
      <c r="BQ344" s="84"/>
      <c r="BR344" s="84"/>
      <c r="BS344" s="84"/>
      <c r="BT344" s="84"/>
      <c r="BU344" s="84"/>
      <c r="BV344" s="84"/>
      <c r="BW344" s="84"/>
      <c r="BX344" s="84"/>
      <c r="BY344" s="84"/>
      <c r="BZ344" s="84"/>
      <c r="CA344" s="84"/>
      <c r="CB344" s="84"/>
      <c r="CC344" s="84"/>
      <c r="CD344" s="84"/>
      <c r="CE344" s="84"/>
      <c r="CF344" s="84"/>
      <c r="CG344" s="84"/>
      <c r="CH344" s="84"/>
      <c r="CI344" s="84"/>
      <c r="CJ344" s="84"/>
      <c r="CK344" s="84"/>
      <c r="CL344" s="84"/>
      <c r="CM344" s="84"/>
      <c r="CN344" s="84"/>
      <c r="CO344" s="84"/>
      <c r="CP344" s="84"/>
      <c r="CQ344" s="84"/>
      <c r="CR344" s="84"/>
      <c r="CS344" s="84"/>
      <c r="CT344" s="84"/>
      <c r="CU344" s="84"/>
      <c r="CV344" s="84"/>
      <c r="CW344" s="84"/>
      <c r="CX344" s="84"/>
      <c r="CY344" s="84"/>
      <c r="CZ344" s="84"/>
      <c r="DA344" s="84"/>
      <c r="DB344" s="84"/>
      <c r="DC344" s="84"/>
      <c r="DD344" s="84"/>
      <c r="DE344" s="84"/>
      <c r="DF344" s="84"/>
      <c r="DG344" s="84"/>
      <c r="DH344" s="84"/>
      <c r="DI344" s="84"/>
      <c r="DJ344" s="84"/>
      <c r="DK344" s="84"/>
      <c r="DL344" s="84"/>
      <c r="DM344" s="84"/>
      <c r="DN344" s="84"/>
      <c r="DO344" s="84"/>
      <c r="DP344" s="84"/>
      <c r="DQ344" s="84"/>
      <c r="DR344" s="84"/>
      <c r="DS344" s="84"/>
      <c r="DT344" s="84"/>
      <c r="DU344" s="84"/>
      <c r="DV344" s="84"/>
      <c r="DW344" s="84"/>
      <c r="DX344" s="84"/>
      <c r="DY344" s="84"/>
      <c r="DZ344" s="84"/>
      <c r="EA344" s="84"/>
      <c r="EB344" s="84"/>
      <c r="EC344" s="84"/>
    </row>
    <row r="345" spans="1:133" ht="15" customHeight="1">
      <c r="A345" s="108">
        <v>309</v>
      </c>
      <c r="B345" s="102"/>
      <c r="C345" s="103" t="s">
        <v>1630</v>
      </c>
      <c r="D345" s="104"/>
      <c r="E345" s="105"/>
      <c r="F345" s="105"/>
      <c r="G345" s="112" t="s">
        <v>1712</v>
      </c>
      <c r="H345" s="110" t="s">
        <v>1713</v>
      </c>
      <c r="I345" s="106">
        <v>9000</v>
      </c>
      <c r="J345" s="106">
        <v>0</v>
      </c>
      <c r="K345" s="106">
        <f>I345+J345</f>
        <v>9000</v>
      </c>
      <c r="L345" s="129"/>
      <c r="M345" s="129"/>
      <c r="N345" s="130">
        <v>9000</v>
      </c>
      <c r="O345" s="131">
        <v>0</v>
      </c>
      <c r="P345" s="132">
        <f t="shared" ref="P345:P346" si="68">O345+N345</f>
        <v>9000</v>
      </c>
    </row>
    <row r="346" spans="1:133">
      <c r="A346" s="31">
        <v>310</v>
      </c>
      <c r="B346" s="27"/>
      <c r="C346" s="28" t="s">
        <v>1708</v>
      </c>
      <c r="D346" s="179"/>
      <c r="E346" s="180"/>
      <c r="F346" s="180"/>
      <c r="G346" s="181" t="s">
        <v>1716</v>
      </c>
      <c r="H346" s="182" t="s">
        <v>1717</v>
      </c>
      <c r="I346" s="30">
        <v>370</v>
      </c>
      <c r="J346" s="30">
        <v>0</v>
      </c>
      <c r="K346" s="30">
        <f>I346+J346</f>
        <v>370</v>
      </c>
      <c r="L346" s="30"/>
      <c r="M346" s="30"/>
      <c r="N346" s="130">
        <v>370</v>
      </c>
      <c r="O346" s="131">
        <v>0</v>
      </c>
      <c r="P346" s="132">
        <f t="shared" si="68"/>
        <v>370</v>
      </c>
      <c r="Q346" s="84"/>
      <c r="R346" s="84"/>
      <c r="S346" s="84"/>
      <c r="T346" s="84"/>
      <c r="U346" s="84"/>
      <c r="V346" s="84"/>
      <c r="W346" s="84"/>
      <c r="X346" s="84"/>
      <c r="Y346" s="84"/>
      <c r="Z346" s="84"/>
      <c r="AA346" s="84"/>
      <c r="AB346" s="84"/>
      <c r="AC346" s="84"/>
      <c r="AD346" s="84"/>
      <c r="AE346" s="84"/>
      <c r="AF346" s="84"/>
      <c r="AG346" s="84"/>
      <c r="AH346" s="84"/>
      <c r="AI346" s="84"/>
      <c r="AJ346" s="84"/>
      <c r="AK346" s="84"/>
      <c r="AL346" s="84"/>
      <c r="AM346" s="84"/>
      <c r="AN346" s="84"/>
      <c r="AO346" s="84"/>
      <c r="AP346" s="84"/>
      <c r="AQ346" s="84"/>
      <c r="AR346" s="84"/>
      <c r="AS346" s="84"/>
      <c r="AT346" s="84"/>
      <c r="AU346" s="84"/>
      <c r="AV346" s="84"/>
      <c r="AW346" s="84"/>
      <c r="AX346" s="84"/>
      <c r="AY346" s="84"/>
      <c r="AZ346" s="84"/>
      <c r="BA346" s="84"/>
      <c r="BB346" s="84"/>
      <c r="BC346" s="84"/>
      <c r="BD346" s="84"/>
      <c r="BE346" s="84"/>
      <c r="BF346" s="84"/>
      <c r="BG346" s="84"/>
      <c r="BH346" s="84"/>
      <c r="BI346" s="84"/>
      <c r="BJ346" s="84"/>
      <c r="BK346" s="84"/>
      <c r="BL346" s="84"/>
      <c r="BM346" s="84"/>
      <c r="BN346" s="84"/>
      <c r="BO346" s="84"/>
      <c r="BP346" s="84"/>
      <c r="BQ346" s="84"/>
      <c r="BR346" s="84"/>
      <c r="BS346" s="84"/>
      <c r="BT346" s="84"/>
      <c r="BU346" s="84"/>
      <c r="BV346" s="84"/>
      <c r="BW346" s="84"/>
      <c r="BX346" s="84"/>
      <c r="BY346" s="84"/>
      <c r="BZ346" s="84"/>
      <c r="CA346" s="84"/>
      <c r="CB346" s="84"/>
      <c r="CC346" s="84"/>
      <c r="CD346" s="84"/>
      <c r="CE346" s="84"/>
      <c r="CF346" s="84"/>
      <c r="CG346" s="84"/>
      <c r="CH346" s="84"/>
      <c r="CI346" s="84"/>
      <c r="CJ346" s="84"/>
      <c r="CK346" s="84"/>
      <c r="CL346" s="84"/>
      <c r="CM346" s="84"/>
      <c r="CN346" s="84"/>
      <c r="CO346" s="84"/>
      <c r="CP346" s="84"/>
      <c r="CQ346" s="84"/>
      <c r="CR346" s="84"/>
      <c r="CS346" s="84"/>
      <c r="CT346" s="84"/>
      <c r="CU346" s="84"/>
      <c r="CV346" s="84"/>
      <c r="CW346" s="84"/>
      <c r="CX346" s="84"/>
      <c r="CY346" s="84"/>
      <c r="CZ346" s="84"/>
      <c r="DA346" s="84"/>
      <c r="DB346" s="84"/>
      <c r="DC346" s="84"/>
      <c r="DD346" s="84"/>
      <c r="DE346" s="84"/>
      <c r="DF346" s="84"/>
      <c r="DG346" s="84"/>
      <c r="DH346" s="84"/>
      <c r="DI346" s="84"/>
      <c r="DJ346" s="84"/>
      <c r="DK346" s="84"/>
      <c r="DL346" s="84"/>
      <c r="DM346" s="84"/>
      <c r="DN346" s="84"/>
      <c r="DO346" s="84"/>
      <c r="DP346" s="84"/>
      <c r="DQ346" s="84"/>
      <c r="DR346" s="84"/>
      <c r="DS346" s="84"/>
      <c r="DT346" s="84"/>
      <c r="DU346" s="84"/>
      <c r="DV346" s="84"/>
      <c r="DW346" s="84"/>
      <c r="DX346" s="84"/>
      <c r="DY346" s="84"/>
      <c r="DZ346" s="84"/>
      <c r="EA346" s="84"/>
      <c r="EB346" s="84"/>
      <c r="EC346" s="84"/>
    </row>
    <row r="347" spans="1:133" ht="16.899999999999999" customHeight="1">
      <c r="A347" s="108"/>
      <c r="B347" s="109" t="s">
        <v>1710</v>
      </c>
      <c r="C347" s="110" t="s">
        <v>1711</v>
      </c>
      <c r="D347" s="104">
        <v>200</v>
      </c>
      <c r="E347" s="105">
        <v>0</v>
      </c>
      <c r="F347" s="105">
        <f t="shared" ref="F347:F353" si="69">D347</f>
        <v>200</v>
      </c>
      <c r="G347" s="108"/>
      <c r="H347" s="107" t="s">
        <v>1630</v>
      </c>
      <c r="I347" s="106"/>
      <c r="J347" s="106"/>
      <c r="K347" s="106"/>
      <c r="L347" s="129"/>
      <c r="M347" s="129"/>
      <c r="N347" s="130"/>
      <c r="O347" s="131"/>
      <c r="P347" s="132"/>
      <c r="Q347" s="84"/>
      <c r="R347" s="84"/>
      <c r="S347" s="84"/>
      <c r="T347" s="84"/>
      <c r="U347" s="84"/>
      <c r="V347" s="84"/>
      <c r="W347" s="84"/>
      <c r="X347" s="84"/>
      <c r="Y347" s="84"/>
      <c r="Z347" s="84"/>
      <c r="AA347" s="84"/>
      <c r="AB347" s="84"/>
      <c r="AC347" s="84"/>
      <c r="AD347" s="84"/>
      <c r="AE347" s="84"/>
      <c r="AF347" s="84"/>
      <c r="AG347" s="84"/>
      <c r="AH347" s="84"/>
      <c r="AI347" s="84"/>
      <c r="AJ347" s="84"/>
      <c r="AK347" s="84"/>
      <c r="AL347" s="84"/>
      <c r="AM347" s="84"/>
      <c r="AN347" s="84"/>
      <c r="AO347" s="84"/>
      <c r="AP347" s="84"/>
      <c r="AQ347" s="84"/>
      <c r="AR347" s="84"/>
      <c r="AS347" s="84"/>
      <c r="AT347" s="84"/>
      <c r="AU347" s="84"/>
      <c r="AV347" s="84"/>
      <c r="AW347" s="84"/>
      <c r="AX347" s="84"/>
      <c r="AY347" s="84"/>
      <c r="AZ347" s="84"/>
      <c r="BA347" s="84"/>
      <c r="BB347" s="84"/>
      <c r="BC347" s="84"/>
      <c r="BD347" s="84"/>
      <c r="BE347" s="84"/>
      <c r="BF347" s="84"/>
      <c r="BG347" s="84"/>
      <c r="BH347" s="84"/>
      <c r="BI347" s="84"/>
      <c r="BJ347" s="84"/>
      <c r="BK347" s="84"/>
      <c r="BL347" s="84"/>
      <c r="BM347" s="84"/>
      <c r="BN347" s="84"/>
      <c r="BO347" s="84"/>
      <c r="BP347" s="84"/>
      <c r="BQ347" s="84"/>
      <c r="BR347" s="84"/>
      <c r="BS347" s="84"/>
      <c r="BT347" s="84"/>
      <c r="BU347" s="84"/>
      <c r="BV347" s="84"/>
      <c r="BW347" s="84"/>
      <c r="BX347" s="84"/>
      <c r="BY347" s="84"/>
      <c r="BZ347" s="84"/>
      <c r="CA347" s="84"/>
      <c r="CB347" s="84"/>
      <c r="CC347" s="84"/>
      <c r="CD347" s="84"/>
      <c r="CE347" s="84"/>
      <c r="CF347" s="84"/>
      <c r="CG347" s="84"/>
      <c r="CH347" s="84"/>
      <c r="CI347" s="84"/>
      <c r="CJ347" s="84"/>
      <c r="CK347" s="84"/>
      <c r="CL347" s="84"/>
      <c r="CM347" s="84"/>
      <c r="CN347" s="84"/>
      <c r="CO347" s="84"/>
      <c r="CP347" s="84"/>
      <c r="CQ347" s="84"/>
      <c r="CR347" s="84"/>
      <c r="CS347" s="84"/>
      <c r="CT347" s="84"/>
      <c r="CU347" s="84"/>
      <c r="CV347" s="84"/>
      <c r="CW347" s="84"/>
      <c r="CX347" s="84"/>
      <c r="CY347" s="84"/>
      <c r="CZ347" s="84"/>
      <c r="DA347" s="84"/>
      <c r="DB347" s="84"/>
      <c r="DC347" s="84"/>
      <c r="DD347" s="84"/>
      <c r="DE347" s="84"/>
      <c r="DF347" s="84"/>
      <c r="DG347" s="84"/>
      <c r="DH347" s="84"/>
      <c r="DI347" s="84"/>
      <c r="DJ347" s="84"/>
      <c r="DK347" s="84"/>
      <c r="DL347" s="84"/>
      <c r="DM347" s="84"/>
      <c r="DN347" s="84"/>
      <c r="DO347" s="84"/>
      <c r="DP347" s="84"/>
      <c r="DQ347" s="84"/>
      <c r="DR347" s="84"/>
      <c r="DS347" s="84"/>
      <c r="DT347" s="84"/>
      <c r="DU347" s="84"/>
      <c r="DV347" s="84"/>
      <c r="DW347" s="84"/>
      <c r="DX347" s="84"/>
      <c r="DY347" s="84"/>
      <c r="DZ347" s="84"/>
      <c r="EA347" s="84"/>
      <c r="EB347" s="84"/>
      <c r="EC347" s="84"/>
    </row>
    <row r="348" spans="1:133" s="7" customFormat="1" ht="15.75">
      <c r="A348" s="159"/>
      <c r="B348" s="183" t="s">
        <v>1714</v>
      </c>
      <c r="C348" s="160" t="s">
        <v>1715</v>
      </c>
      <c r="D348" s="161">
        <v>300</v>
      </c>
      <c r="E348" s="162">
        <v>0</v>
      </c>
      <c r="F348" s="162">
        <f t="shared" si="69"/>
        <v>300</v>
      </c>
      <c r="G348" s="102"/>
      <c r="H348" s="107" t="s">
        <v>1708</v>
      </c>
      <c r="I348" s="188"/>
      <c r="J348" s="188"/>
      <c r="K348" s="188"/>
      <c r="L348" s="129"/>
      <c r="M348" s="129"/>
      <c r="N348" s="130"/>
      <c r="O348" s="131"/>
      <c r="P348" s="132"/>
      <c r="Q348" s="84"/>
      <c r="R348" s="84"/>
      <c r="S348" s="84"/>
      <c r="T348" s="84"/>
      <c r="U348" s="84"/>
      <c r="V348" s="84"/>
      <c r="W348" s="84"/>
      <c r="X348" s="84"/>
      <c r="Y348" s="84"/>
      <c r="Z348" s="84"/>
      <c r="AA348" s="84"/>
      <c r="AB348" s="84"/>
      <c r="AC348" s="84"/>
      <c r="AD348" s="84"/>
      <c r="AE348" s="84"/>
      <c r="AF348" s="84"/>
      <c r="AG348" s="84"/>
      <c r="AH348" s="84"/>
      <c r="AI348" s="84"/>
      <c r="AJ348" s="84"/>
      <c r="AK348" s="84"/>
      <c r="AL348" s="84"/>
      <c r="AM348" s="84"/>
      <c r="AN348" s="84"/>
      <c r="AO348" s="84"/>
      <c r="AP348" s="84"/>
      <c r="AQ348" s="84"/>
      <c r="AR348" s="84"/>
      <c r="AS348" s="84"/>
      <c r="AT348" s="84"/>
      <c r="AU348" s="84"/>
      <c r="AV348" s="84"/>
      <c r="AW348" s="84"/>
      <c r="AX348" s="84"/>
      <c r="AY348" s="84"/>
      <c r="AZ348" s="84"/>
      <c r="BA348" s="84"/>
      <c r="BB348" s="84"/>
      <c r="BC348" s="84"/>
      <c r="BD348" s="84"/>
      <c r="BE348" s="84"/>
      <c r="BF348" s="84"/>
      <c r="BG348" s="84"/>
      <c r="BH348" s="84"/>
      <c r="BI348" s="84"/>
      <c r="BJ348" s="84"/>
      <c r="BK348" s="84"/>
      <c r="BL348" s="84"/>
      <c r="BM348" s="84"/>
      <c r="BN348" s="84"/>
      <c r="BO348" s="84"/>
      <c r="BP348" s="84"/>
      <c r="BQ348" s="84"/>
      <c r="BR348" s="84"/>
      <c r="BS348" s="84"/>
      <c r="BT348" s="84"/>
      <c r="BU348" s="84"/>
      <c r="BV348" s="84"/>
      <c r="BW348" s="84"/>
      <c r="BX348" s="84"/>
      <c r="BY348" s="84"/>
      <c r="BZ348" s="84"/>
      <c r="CA348" s="84"/>
      <c r="CB348" s="84"/>
      <c r="CC348" s="84"/>
      <c r="CD348" s="84"/>
      <c r="CE348" s="84"/>
      <c r="CF348" s="84"/>
      <c r="CG348" s="84"/>
      <c r="CH348" s="84"/>
      <c r="CI348" s="84"/>
      <c r="CJ348" s="84"/>
      <c r="CK348" s="84"/>
      <c r="CL348" s="84"/>
      <c r="CM348" s="84"/>
      <c r="CN348" s="84"/>
      <c r="CO348" s="84"/>
      <c r="CP348" s="84"/>
      <c r="CQ348" s="84"/>
      <c r="CR348" s="84"/>
      <c r="CS348" s="84"/>
      <c r="CT348" s="84"/>
      <c r="CU348" s="84"/>
      <c r="CV348" s="84"/>
      <c r="CW348" s="84"/>
      <c r="CX348" s="84"/>
      <c r="CY348" s="84"/>
      <c r="CZ348" s="84"/>
      <c r="DA348" s="84"/>
      <c r="DB348" s="84"/>
      <c r="DC348" s="84"/>
      <c r="DD348" s="84"/>
      <c r="DE348" s="84"/>
      <c r="DF348" s="84"/>
      <c r="DG348" s="84"/>
      <c r="DH348" s="84"/>
      <c r="DI348" s="84"/>
      <c r="DJ348" s="84"/>
      <c r="DK348" s="84"/>
      <c r="DL348" s="84"/>
      <c r="DM348" s="84"/>
      <c r="DN348" s="84"/>
      <c r="DO348" s="84"/>
      <c r="DP348" s="84"/>
      <c r="DQ348" s="84"/>
      <c r="DR348" s="84"/>
      <c r="DS348" s="84"/>
      <c r="DT348" s="84"/>
      <c r="DU348" s="84"/>
      <c r="DV348" s="84"/>
      <c r="DW348" s="84"/>
      <c r="DX348" s="84"/>
      <c r="DY348" s="84"/>
      <c r="DZ348" s="84"/>
      <c r="EA348" s="84"/>
      <c r="EB348" s="84"/>
      <c r="EC348" s="84"/>
    </row>
    <row r="349" spans="1:133" s="7" customFormat="1">
      <c r="A349" s="159">
        <f>A346+1</f>
        <v>311</v>
      </c>
      <c r="B349" s="183" t="s">
        <v>1723</v>
      </c>
      <c r="C349" s="160" t="s">
        <v>3099</v>
      </c>
      <c r="D349" s="161">
        <v>350</v>
      </c>
      <c r="E349" s="162">
        <v>0</v>
      </c>
      <c r="F349" s="162">
        <f t="shared" si="69"/>
        <v>350</v>
      </c>
      <c r="G349" s="164" t="s">
        <v>1710</v>
      </c>
      <c r="H349" s="129" t="s">
        <v>1719</v>
      </c>
      <c r="I349" s="129">
        <v>500</v>
      </c>
      <c r="J349" s="129">
        <v>0</v>
      </c>
      <c r="K349" s="129">
        <f t="shared" ref="K349:K355" si="70">I349+J349</f>
        <v>500</v>
      </c>
      <c r="L349" s="129"/>
      <c r="M349" s="129"/>
      <c r="N349" s="130">
        <v>500</v>
      </c>
      <c r="O349" s="131">
        <v>0</v>
      </c>
      <c r="P349" s="132">
        <f t="shared" ref="P349:P355" si="71">O349+N349</f>
        <v>500</v>
      </c>
      <c r="Q349" s="84"/>
      <c r="R349" s="84"/>
      <c r="S349" s="84"/>
      <c r="T349" s="84"/>
      <c r="U349" s="84"/>
      <c r="V349" s="84"/>
      <c r="W349" s="84"/>
      <c r="X349" s="84"/>
      <c r="Y349" s="84"/>
      <c r="Z349" s="84"/>
      <c r="AA349" s="84"/>
      <c r="AB349" s="84"/>
      <c r="AC349" s="84"/>
      <c r="AD349" s="84"/>
      <c r="AE349" s="84"/>
      <c r="AF349" s="84"/>
      <c r="AG349" s="84"/>
      <c r="AH349" s="84"/>
      <c r="AI349" s="84"/>
      <c r="AJ349" s="84"/>
      <c r="AK349" s="84"/>
      <c r="AL349" s="84"/>
      <c r="AM349" s="84"/>
      <c r="AN349" s="84"/>
      <c r="AO349" s="84"/>
      <c r="AP349" s="84"/>
      <c r="AQ349" s="84"/>
      <c r="AR349" s="84"/>
      <c r="AS349" s="84"/>
      <c r="AT349" s="84"/>
      <c r="AU349" s="84"/>
      <c r="AV349" s="84"/>
      <c r="AW349" s="84"/>
      <c r="AX349" s="84"/>
      <c r="AY349" s="84"/>
      <c r="AZ349" s="84"/>
      <c r="BA349" s="84"/>
      <c r="BB349" s="84"/>
      <c r="BC349" s="84"/>
      <c r="BD349" s="84"/>
      <c r="BE349" s="84"/>
      <c r="BF349" s="84"/>
      <c r="BG349" s="84"/>
      <c r="BH349" s="84"/>
      <c r="BI349" s="84"/>
      <c r="BJ349" s="84"/>
      <c r="BK349" s="84"/>
      <c r="BL349" s="84"/>
      <c r="BM349" s="84"/>
      <c r="BN349" s="84"/>
      <c r="BO349" s="84"/>
      <c r="BP349" s="84"/>
      <c r="BQ349" s="84"/>
      <c r="BR349" s="84"/>
      <c r="BS349" s="84"/>
      <c r="BT349" s="84"/>
      <c r="BU349" s="84"/>
      <c r="BV349" s="84"/>
      <c r="BW349" s="84"/>
      <c r="BX349" s="84"/>
      <c r="BY349" s="84"/>
      <c r="BZ349" s="84"/>
      <c r="CA349" s="84"/>
      <c r="CB349" s="84"/>
      <c r="CC349" s="84"/>
      <c r="CD349" s="84"/>
      <c r="CE349" s="84"/>
      <c r="CF349" s="84"/>
      <c r="CG349" s="84"/>
      <c r="CH349" s="84"/>
      <c r="CI349" s="84"/>
      <c r="CJ349" s="84"/>
      <c r="CK349" s="84"/>
      <c r="CL349" s="84"/>
      <c r="CM349" s="84"/>
      <c r="CN349" s="84"/>
      <c r="CO349" s="84"/>
      <c r="CP349" s="84"/>
      <c r="CQ349" s="84"/>
      <c r="CR349" s="84"/>
      <c r="CS349" s="84"/>
      <c r="CT349" s="84"/>
      <c r="CU349" s="84"/>
      <c r="CV349" s="84"/>
      <c r="CW349" s="84"/>
      <c r="CX349" s="84"/>
      <c r="CY349" s="84"/>
      <c r="CZ349" s="84"/>
      <c r="DA349" s="84"/>
      <c r="DB349" s="84"/>
      <c r="DC349" s="84"/>
      <c r="DD349" s="84"/>
      <c r="DE349" s="84"/>
      <c r="DF349" s="84"/>
      <c r="DG349" s="84"/>
      <c r="DH349" s="84"/>
      <c r="DI349" s="84"/>
      <c r="DJ349" s="84"/>
      <c r="DK349" s="84"/>
      <c r="DL349" s="84"/>
      <c r="DM349" s="84"/>
      <c r="DN349" s="84"/>
      <c r="DO349" s="84"/>
      <c r="DP349" s="84"/>
      <c r="DQ349" s="84"/>
      <c r="DR349" s="84"/>
      <c r="DS349" s="84"/>
      <c r="DT349" s="84"/>
      <c r="DU349" s="84"/>
      <c r="DV349" s="84"/>
      <c r="DW349" s="84"/>
      <c r="DX349" s="84"/>
      <c r="DY349" s="84"/>
      <c r="DZ349" s="84"/>
      <c r="EA349" s="84"/>
      <c r="EB349" s="84"/>
      <c r="EC349" s="84"/>
    </row>
    <row r="350" spans="1:133" s="7" customFormat="1">
      <c r="A350" s="159">
        <v>312</v>
      </c>
      <c r="B350" s="183"/>
      <c r="C350" s="160"/>
      <c r="D350" s="161"/>
      <c r="E350" s="162"/>
      <c r="F350" s="162"/>
      <c r="G350" s="164" t="s">
        <v>1720</v>
      </c>
      <c r="H350" s="129" t="s">
        <v>1721</v>
      </c>
      <c r="I350" s="129">
        <v>250</v>
      </c>
      <c r="J350" s="129">
        <v>0</v>
      </c>
      <c r="K350" s="129">
        <f t="shared" si="70"/>
        <v>250</v>
      </c>
      <c r="L350" s="129"/>
      <c r="M350" s="129"/>
      <c r="N350" s="130">
        <v>250</v>
      </c>
      <c r="O350" s="131">
        <v>0</v>
      </c>
      <c r="P350" s="132">
        <f t="shared" si="71"/>
        <v>250</v>
      </c>
      <c r="Q350" s="84"/>
      <c r="R350" s="84"/>
      <c r="S350" s="84"/>
      <c r="T350" s="84"/>
      <c r="U350" s="84"/>
      <c r="V350" s="84"/>
      <c r="W350" s="84"/>
      <c r="X350" s="84"/>
      <c r="Y350" s="84"/>
      <c r="Z350" s="84"/>
      <c r="AA350" s="84"/>
      <c r="AB350" s="84"/>
      <c r="AC350" s="84"/>
      <c r="AD350" s="84"/>
      <c r="AE350" s="84"/>
      <c r="AF350" s="84"/>
      <c r="AG350" s="84"/>
      <c r="AH350" s="84"/>
      <c r="AI350" s="84"/>
      <c r="AJ350" s="84"/>
      <c r="AK350" s="84"/>
      <c r="AL350" s="84"/>
      <c r="AM350" s="84"/>
      <c r="AN350" s="84"/>
      <c r="AO350" s="84"/>
      <c r="AP350" s="84"/>
      <c r="AQ350" s="84"/>
      <c r="AR350" s="84"/>
      <c r="AS350" s="84"/>
      <c r="AT350" s="84"/>
      <c r="AU350" s="84"/>
      <c r="AV350" s="84"/>
      <c r="AW350" s="84"/>
      <c r="AX350" s="84"/>
      <c r="AY350" s="84"/>
      <c r="AZ350" s="84"/>
      <c r="BA350" s="84"/>
      <c r="BB350" s="84"/>
      <c r="BC350" s="84"/>
      <c r="BD350" s="84"/>
      <c r="BE350" s="84"/>
      <c r="BF350" s="84"/>
      <c r="BG350" s="84"/>
      <c r="BH350" s="84"/>
      <c r="BI350" s="84"/>
      <c r="BJ350" s="84"/>
      <c r="BK350" s="84"/>
      <c r="BL350" s="84"/>
      <c r="BM350" s="84"/>
      <c r="BN350" s="84"/>
      <c r="BO350" s="84"/>
      <c r="BP350" s="84"/>
      <c r="BQ350" s="84"/>
      <c r="BR350" s="84"/>
      <c r="BS350" s="84"/>
      <c r="BT350" s="84"/>
      <c r="BU350" s="84"/>
      <c r="BV350" s="84"/>
      <c r="BW350" s="84"/>
      <c r="BX350" s="84"/>
      <c r="BY350" s="84"/>
      <c r="BZ350" s="84"/>
      <c r="CA350" s="84"/>
      <c r="CB350" s="84"/>
      <c r="CC350" s="84"/>
      <c r="CD350" s="84"/>
      <c r="CE350" s="84"/>
      <c r="CF350" s="84"/>
      <c r="CG350" s="84"/>
      <c r="CH350" s="84"/>
      <c r="CI350" s="84"/>
      <c r="CJ350" s="84"/>
      <c r="CK350" s="84"/>
      <c r="CL350" s="84"/>
      <c r="CM350" s="84"/>
      <c r="CN350" s="84"/>
      <c r="CO350" s="84"/>
      <c r="CP350" s="84"/>
      <c r="CQ350" s="84"/>
      <c r="CR350" s="84"/>
      <c r="CS350" s="84"/>
      <c r="CT350" s="84"/>
      <c r="CU350" s="84"/>
      <c r="CV350" s="84"/>
      <c r="CW350" s="84"/>
      <c r="CX350" s="84"/>
      <c r="CY350" s="84"/>
      <c r="CZ350" s="84"/>
      <c r="DA350" s="84"/>
      <c r="DB350" s="84"/>
      <c r="DC350" s="84"/>
      <c r="DD350" s="84"/>
      <c r="DE350" s="84"/>
      <c r="DF350" s="84"/>
      <c r="DG350" s="84"/>
      <c r="DH350" s="84"/>
      <c r="DI350" s="84"/>
      <c r="DJ350" s="84"/>
      <c r="DK350" s="84"/>
      <c r="DL350" s="84"/>
      <c r="DM350" s="84"/>
      <c r="DN350" s="84"/>
      <c r="DO350" s="84"/>
      <c r="DP350" s="84"/>
      <c r="DQ350" s="84"/>
      <c r="DR350" s="84"/>
      <c r="DS350" s="84"/>
      <c r="DT350" s="84"/>
      <c r="DU350" s="84"/>
      <c r="DV350" s="84"/>
      <c r="DW350" s="84"/>
      <c r="DX350" s="84"/>
      <c r="DY350" s="84"/>
      <c r="DZ350" s="84"/>
      <c r="EA350" s="84"/>
      <c r="EB350" s="84"/>
      <c r="EC350" s="84"/>
    </row>
    <row r="351" spans="1:133" s="7" customFormat="1" ht="15" customHeight="1">
      <c r="A351" s="159">
        <v>313</v>
      </c>
      <c r="B351" s="183" t="s">
        <v>1725</v>
      </c>
      <c r="C351" s="160" t="s">
        <v>3143</v>
      </c>
      <c r="D351" s="161">
        <v>500</v>
      </c>
      <c r="E351" s="162">
        <v>0</v>
      </c>
      <c r="F351" s="162">
        <f t="shared" si="69"/>
        <v>500</v>
      </c>
      <c r="G351" s="176" t="s">
        <v>1714</v>
      </c>
      <c r="H351" s="110" t="s">
        <v>1722</v>
      </c>
      <c r="I351" s="106">
        <v>250</v>
      </c>
      <c r="J351" s="106">
        <v>0</v>
      </c>
      <c r="K351" s="106">
        <f t="shared" si="70"/>
        <v>250</v>
      </c>
      <c r="L351" s="129"/>
      <c r="M351" s="129"/>
      <c r="N351" s="130">
        <v>250</v>
      </c>
      <c r="O351" s="131">
        <v>0</v>
      </c>
      <c r="P351" s="132">
        <f t="shared" si="71"/>
        <v>250</v>
      </c>
      <c r="Q351" s="84"/>
      <c r="R351" s="84"/>
      <c r="S351" s="84"/>
      <c r="T351" s="84"/>
      <c r="U351" s="84"/>
      <c r="V351" s="84"/>
      <c r="W351" s="84"/>
      <c r="X351" s="84"/>
      <c r="Y351" s="84"/>
      <c r="Z351" s="84"/>
      <c r="AA351" s="84"/>
      <c r="AB351" s="84"/>
      <c r="AC351" s="84"/>
      <c r="AD351" s="84"/>
      <c r="AE351" s="84"/>
      <c r="AF351" s="84"/>
      <c r="AG351" s="84"/>
      <c r="AH351" s="84"/>
      <c r="AI351" s="84"/>
      <c r="AJ351" s="84"/>
      <c r="AK351" s="84"/>
      <c r="AL351" s="84"/>
      <c r="AM351" s="84"/>
      <c r="AN351" s="84"/>
      <c r="AO351" s="84"/>
      <c r="AP351" s="84"/>
      <c r="AQ351" s="84"/>
      <c r="AR351" s="84"/>
      <c r="AS351" s="84"/>
      <c r="AT351" s="84"/>
      <c r="AU351" s="84"/>
      <c r="AV351" s="84"/>
      <c r="AW351" s="84"/>
      <c r="AX351" s="84"/>
      <c r="AY351" s="84"/>
      <c r="AZ351" s="84"/>
      <c r="BA351" s="84"/>
      <c r="BB351" s="84"/>
      <c r="BC351" s="84"/>
      <c r="BD351" s="84"/>
      <c r="BE351" s="84"/>
      <c r="BF351" s="84"/>
      <c r="BG351" s="84"/>
      <c r="BH351" s="84"/>
      <c r="BI351" s="84"/>
      <c r="BJ351" s="84"/>
      <c r="BK351" s="84"/>
      <c r="BL351" s="84"/>
      <c r="BM351" s="84"/>
      <c r="BN351" s="84"/>
      <c r="BO351" s="84"/>
      <c r="BP351" s="84"/>
      <c r="BQ351" s="84"/>
      <c r="BR351" s="84"/>
      <c r="BS351" s="84"/>
      <c r="BT351" s="84"/>
      <c r="BU351" s="84"/>
      <c r="BV351" s="84"/>
      <c r="BW351" s="84"/>
      <c r="BX351" s="84"/>
      <c r="BY351" s="84"/>
      <c r="BZ351" s="84"/>
      <c r="CA351" s="84"/>
      <c r="CB351" s="84"/>
      <c r="CC351" s="84"/>
      <c r="CD351" s="84"/>
      <c r="CE351" s="84"/>
      <c r="CF351" s="84"/>
      <c r="CG351" s="84"/>
      <c r="CH351" s="84"/>
      <c r="CI351" s="84"/>
      <c r="CJ351" s="84"/>
      <c r="CK351" s="84"/>
      <c r="CL351" s="84"/>
      <c r="CM351" s="84"/>
      <c r="CN351" s="84"/>
      <c r="CO351" s="84"/>
      <c r="CP351" s="84"/>
      <c r="CQ351" s="84"/>
      <c r="CR351" s="84"/>
      <c r="CS351" s="84"/>
      <c r="CT351" s="84"/>
      <c r="CU351" s="84"/>
      <c r="CV351" s="84"/>
      <c r="CW351" s="84"/>
      <c r="CX351" s="84"/>
      <c r="CY351" s="84"/>
      <c r="CZ351" s="84"/>
      <c r="DA351" s="84"/>
      <c r="DB351" s="84"/>
      <c r="DC351" s="84"/>
      <c r="DD351" s="84"/>
      <c r="DE351" s="84"/>
      <c r="DF351" s="84"/>
      <c r="DG351" s="84"/>
      <c r="DH351" s="84"/>
      <c r="DI351" s="84"/>
      <c r="DJ351" s="84"/>
      <c r="DK351" s="84"/>
      <c r="DL351" s="84"/>
      <c r="DM351" s="84"/>
      <c r="DN351" s="84"/>
      <c r="DO351" s="84"/>
      <c r="DP351" s="84"/>
      <c r="DQ351" s="84"/>
      <c r="DR351" s="84"/>
      <c r="DS351" s="84"/>
      <c r="DT351" s="84"/>
      <c r="DU351" s="84"/>
      <c r="DV351" s="84"/>
      <c r="DW351" s="84"/>
      <c r="DX351" s="84"/>
      <c r="DY351" s="84"/>
      <c r="DZ351" s="84"/>
      <c r="EA351" s="84"/>
      <c r="EB351" s="84"/>
      <c r="EC351" s="84"/>
    </row>
    <row r="352" spans="1:133" s="7" customFormat="1">
      <c r="A352" s="159">
        <v>314</v>
      </c>
      <c r="B352" s="183" t="s">
        <v>1729</v>
      </c>
      <c r="C352" s="160" t="s">
        <v>3144</v>
      </c>
      <c r="D352" s="161">
        <v>600</v>
      </c>
      <c r="E352" s="162">
        <v>0</v>
      </c>
      <c r="F352" s="162">
        <f t="shared" si="69"/>
        <v>600</v>
      </c>
      <c r="G352" s="176" t="s">
        <v>1723</v>
      </c>
      <c r="H352" s="110" t="s">
        <v>1724</v>
      </c>
      <c r="I352" s="106">
        <v>500</v>
      </c>
      <c r="J352" s="106">
        <v>0</v>
      </c>
      <c r="K352" s="106">
        <f t="shared" si="70"/>
        <v>500</v>
      </c>
      <c r="L352" s="129"/>
      <c r="M352" s="129"/>
      <c r="N352" s="130">
        <v>500</v>
      </c>
      <c r="O352" s="131">
        <v>0</v>
      </c>
      <c r="P352" s="132">
        <f t="shared" si="71"/>
        <v>500</v>
      </c>
      <c r="Q352" s="84"/>
      <c r="R352" s="84"/>
      <c r="S352" s="84"/>
      <c r="T352" s="84"/>
      <c r="U352" s="84"/>
      <c r="V352" s="84"/>
      <c r="W352" s="84"/>
      <c r="X352" s="84"/>
      <c r="Y352" s="84"/>
      <c r="Z352" s="84"/>
      <c r="AA352" s="84"/>
      <c r="AB352" s="84"/>
      <c r="AC352" s="84"/>
      <c r="AD352" s="84"/>
      <c r="AE352" s="84"/>
      <c r="AF352" s="84"/>
      <c r="AG352" s="84"/>
      <c r="AH352" s="84"/>
      <c r="AI352" s="84"/>
      <c r="AJ352" s="84"/>
      <c r="AK352" s="84"/>
      <c r="AL352" s="84"/>
      <c r="AM352" s="84"/>
      <c r="AN352" s="84"/>
      <c r="AO352" s="84"/>
      <c r="AP352" s="84"/>
      <c r="AQ352" s="84"/>
      <c r="AR352" s="84"/>
      <c r="AS352" s="84"/>
      <c r="AT352" s="84"/>
      <c r="AU352" s="84"/>
      <c r="AV352" s="84"/>
      <c r="AW352" s="84"/>
      <c r="AX352" s="84"/>
      <c r="AY352" s="84"/>
      <c r="AZ352" s="84"/>
      <c r="BA352" s="84"/>
      <c r="BB352" s="84"/>
      <c r="BC352" s="84"/>
      <c r="BD352" s="84"/>
      <c r="BE352" s="84"/>
      <c r="BF352" s="84"/>
      <c r="BG352" s="84"/>
      <c r="BH352" s="84"/>
      <c r="BI352" s="84"/>
      <c r="BJ352" s="84"/>
      <c r="BK352" s="84"/>
      <c r="BL352" s="84"/>
      <c r="BM352" s="84"/>
      <c r="BN352" s="84"/>
      <c r="BO352" s="84"/>
      <c r="BP352" s="84"/>
      <c r="BQ352" s="84"/>
      <c r="BR352" s="84"/>
      <c r="BS352" s="84"/>
      <c r="BT352" s="84"/>
      <c r="BU352" s="84"/>
      <c r="BV352" s="84"/>
      <c r="BW352" s="84"/>
      <c r="BX352" s="84"/>
      <c r="BY352" s="84"/>
      <c r="BZ352" s="84"/>
      <c r="CA352" s="84"/>
      <c r="CB352" s="84"/>
      <c r="CC352" s="84"/>
      <c r="CD352" s="84"/>
      <c r="CE352" s="84"/>
      <c r="CF352" s="84"/>
      <c r="CG352" s="84"/>
      <c r="CH352" s="84"/>
      <c r="CI352" s="84"/>
      <c r="CJ352" s="84"/>
      <c r="CK352" s="84"/>
      <c r="CL352" s="84"/>
      <c r="CM352" s="84"/>
      <c r="CN352" s="84"/>
      <c r="CO352" s="84"/>
      <c r="CP352" s="84"/>
      <c r="CQ352" s="84"/>
      <c r="CR352" s="84"/>
      <c r="CS352" s="84"/>
      <c r="CT352" s="84"/>
      <c r="CU352" s="84"/>
      <c r="CV352" s="84"/>
      <c r="CW352" s="84"/>
      <c r="CX352" s="84"/>
      <c r="CY352" s="84"/>
      <c r="CZ352" s="84"/>
      <c r="DA352" s="84"/>
      <c r="DB352" s="84"/>
      <c r="DC352" s="84"/>
      <c r="DD352" s="84"/>
      <c r="DE352" s="84"/>
      <c r="DF352" s="84"/>
      <c r="DG352" s="84"/>
      <c r="DH352" s="84"/>
      <c r="DI352" s="84"/>
      <c r="DJ352" s="84"/>
      <c r="DK352" s="84"/>
      <c r="DL352" s="84"/>
      <c r="DM352" s="84"/>
      <c r="DN352" s="84"/>
      <c r="DO352" s="84"/>
      <c r="DP352" s="84"/>
      <c r="DQ352" s="84"/>
      <c r="DR352" s="84"/>
      <c r="DS352" s="84"/>
      <c r="DT352" s="84"/>
      <c r="DU352" s="84"/>
      <c r="DV352" s="84"/>
      <c r="DW352" s="84"/>
      <c r="DX352" s="84"/>
      <c r="DY352" s="84"/>
      <c r="DZ352" s="84"/>
      <c r="EA352" s="84"/>
      <c r="EB352" s="84"/>
      <c r="EC352" s="84"/>
    </row>
    <row r="353" spans="1:133" s="7" customFormat="1">
      <c r="A353" s="159">
        <v>315</v>
      </c>
      <c r="B353" s="183" t="s">
        <v>1733</v>
      </c>
      <c r="C353" s="160" t="s">
        <v>3145</v>
      </c>
      <c r="D353" s="161">
        <v>250</v>
      </c>
      <c r="E353" s="162">
        <v>0</v>
      </c>
      <c r="F353" s="162">
        <f t="shared" si="69"/>
        <v>250</v>
      </c>
      <c r="G353" s="176" t="s">
        <v>1725</v>
      </c>
      <c r="H353" s="110" t="s">
        <v>1726</v>
      </c>
      <c r="I353" s="106">
        <v>750</v>
      </c>
      <c r="J353" s="106">
        <v>0</v>
      </c>
      <c r="K353" s="106">
        <f t="shared" si="70"/>
        <v>750</v>
      </c>
      <c r="L353" s="129"/>
      <c r="M353" s="129"/>
      <c r="N353" s="130">
        <v>750</v>
      </c>
      <c r="O353" s="131">
        <v>0</v>
      </c>
      <c r="P353" s="132">
        <f t="shared" si="71"/>
        <v>750</v>
      </c>
      <c r="Q353" s="84"/>
      <c r="R353" s="84"/>
      <c r="S353" s="84"/>
      <c r="T353" s="84"/>
      <c r="U353" s="84"/>
      <c r="V353" s="84"/>
      <c r="W353" s="84"/>
      <c r="X353" s="84"/>
      <c r="Y353" s="84"/>
      <c r="Z353" s="84"/>
      <c r="AA353" s="84"/>
      <c r="AB353" s="84"/>
      <c r="AC353" s="84"/>
      <c r="AD353" s="84"/>
      <c r="AE353" s="84"/>
      <c r="AF353" s="84"/>
      <c r="AG353" s="84"/>
      <c r="AH353" s="84"/>
      <c r="AI353" s="84"/>
      <c r="AJ353" s="84"/>
      <c r="AK353" s="84"/>
      <c r="AL353" s="84"/>
      <c r="AM353" s="84"/>
      <c r="AN353" s="84"/>
      <c r="AO353" s="84"/>
      <c r="AP353" s="84"/>
      <c r="AQ353" s="84"/>
      <c r="AR353" s="84"/>
      <c r="AS353" s="84"/>
      <c r="AT353" s="84"/>
      <c r="AU353" s="84"/>
      <c r="AV353" s="84"/>
      <c r="AW353" s="84"/>
      <c r="AX353" s="84"/>
      <c r="AY353" s="84"/>
      <c r="AZ353" s="84"/>
      <c r="BA353" s="84"/>
      <c r="BB353" s="84"/>
      <c r="BC353" s="84"/>
      <c r="BD353" s="84"/>
      <c r="BE353" s="84"/>
      <c r="BF353" s="84"/>
      <c r="BG353" s="84"/>
      <c r="BH353" s="84"/>
      <c r="BI353" s="84"/>
      <c r="BJ353" s="84"/>
      <c r="BK353" s="84"/>
      <c r="BL353" s="84"/>
      <c r="BM353" s="84"/>
      <c r="BN353" s="84"/>
      <c r="BO353" s="84"/>
      <c r="BP353" s="84"/>
      <c r="BQ353" s="84"/>
      <c r="BR353" s="84"/>
      <c r="BS353" s="84"/>
      <c r="BT353" s="84"/>
      <c r="BU353" s="84"/>
      <c r="BV353" s="84"/>
      <c r="BW353" s="84"/>
      <c r="BX353" s="84"/>
      <c r="BY353" s="84"/>
      <c r="BZ353" s="84"/>
      <c r="CA353" s="84"/>
      <c r="CB353" s="84"/>
      <c r="CC353" s="84"/>
      <c r="CD353" s="84"/>
      <c r="CE353" s="84"/>
      <c r="CF353" s="84"/>
      <c r="CG353" s="84"/>
      <c r="CH353" s="84"/>
      <c r="CI353" s="84"/>
      <c r="CJ353" s="84"/>
      <c r="CK353" s="84"/>
      <c r="CL353" s="84"/>
      <c r="CM353" s="84"/>
      <c r="CN353" s="84"/>
      <c r="CO353" s="84"/>
      <c r="CP353" s="84"/>
      <c r="CQ353" s="84"/>
      <c r="CR353" s="84"/>
      <c r="CS353" s="84"/>
      <c r="CT353" s="84"/>
      <c r="CU353" s="84"/>
      <c r="CV353" s="84"/>
      <c r="CW353" s="84"/>
      <c r="CX353" s="84"/>
      <c r="CY353" s="84"/>
      <c r="CZ353" s="84"/>
      <c r="DA353" s="84"/>
      <c r="DB353" s="84"/>
      <c r="DC353" s="84"/>
      <c r="DD353" s="84"/>
      <c r="DE353" s="84"/>
      <c r="DF353" s="84"/>
      <c r="DG353" s="84"/>
      <c r="DH353" s="84"/>
      <c r="DI353" s="84"/>
      <c r="DJ353" s="84"/>
      <c r="DK353" s="84"/>
      <c r="DL353" s="84"/>
      <c r="DM353" s="84"/>
      <c r="DN353" s="84"/>
      <c r="DO353" s="84"/>
      <c r="DP353" s="84"/>
      <c r="DQ353" s="84"/>
      <c r="DR353" s="84"/>
      <c r="DS353" s="84"/>
      <c r="DT353" s="84"/>
      <c r="DU353" s="84"/>
      <c r="DV353" s="84"/>
      <c r="DW353" s="84"/>
      <c r="DX353" s="84"/>
      <c r="DY353" s="84"/>
      <c r="DZ353" s="84"/>
      <c r="EA353" s="84"/>
      <c r="EB353" s="84"/>
      <c r="EC353" s="84"/>
    </row>
    <row r="354" spans="1:133" s="7" customFormat="1">
      <c r="A354" s="558">
        <v>316</v>
      </c>
      <c r="B354" s="558"/>
      <c r="C354" s="558"/>
      <c r="D354" s="558"/>
      <c r="E354" s="558"/>
      <c r="F354" s="558"/>
      <c r="G354" s="176" t="s">
        <v>1729</v>
      </c>
      <c r="H354" s="110" t="s">
        <v>1730</v>
      </c>
      <c r="I354" s="106">
        <v>1000</v>
      </c>
      <c r="J354" s="106">
        <v>0</v>
      </c>
      <c r="K354" s="106">
        <f t="shared" si="70"/>
        <v>1000</v>
      </c>
      <c r="L354" s="129"/>
      <c r="M354" s="129"/>
      <c r="N354" s="130">
        <v>1000</v>
      </c>
      <c r="O354" s="131">
        <v>0</v>
      </c>
      <c r="P354" s="132">
        <f t="shared" si="71"/>
        <v>1000</v>
      </c>
      <c r="Q354" s="84"/>
      <c r="R354" s="84"/>
      <c r="S354" s="84"/>
      <c r="T354" s="84"/>
      <c r="U354" s="84"/>
      <c r="V354" s="84"/>
      <c r="W354" s="84"/>
      <c r="X354" s="84"/>
      <c r="Y354" s="84"/>
      <c r="Z354" s="84"/>
      <c r="AA354" s="84"/>
      <c r="AB354" s="84"/>
      <c r="AC354" s="84"/>
      <c r="AD354" s="84"/>
      <c r="AE354" s="84"/>
      <c r="AF354" s="84"/>
      <c r="AG354" s="84"/>
      <c r="AH354" s="84"/>
      <c r="AI354" s="84"/>
      <c r="AJ354" s="84"/>
      <c r="AK354" s="84"/>
      <c r="AL354" s="84"/>
      <c r="AM354" s="84"/>
      <c r="AN354" s="84"/>
      <c r="AO354" s="84"/>
      <c r="AP354" s="84"/>
      <c r="AQ354" s="84"/>
      <c r="AR354" s="84"/>
      <c r="AS354" s="84"/>
      <c r="AT354" s="84"/>
      <c r="AU354" s="84"/>
      <c r="AV354" s="84"/>
      <c r="AW354" s="84"/>
      <c r="AX354" s="84"/>
      <c r="AY354" s="84"/>
      <c r="AZ354" s="84"/>
      <c r="BA354" s="84"/>
      <c r="BB354" s="84"/>
      <c r="BC354" s="84"/>
      <c r="BD354" s="84"/>
      <c r="BE354" s="84"/>
      <c r="BF354" s="84"/>
      <c r="BG354" s="84"/>
      <c r="BH354" s="84"/>
      <c r="BI354" s="84"/>
      <c r="BJ354" s="84"/>
      <c r="BK354" s="84"/>
      <c r="BL354" s="84"/>
      <c r="BM354" s="84"/>
      <c r="BN354" s="84"/>
      <c r="BO354" s="84"/>
      <c r="BP354" s="84"/>
      <c r="BQ354" s="84"/>
      <c r="BR354" s="84"/>
      <c r="BS354" s="84"/>
      <c r="BT354" s="84"/>
      <c r="BU354" s="84"/>
      <c r="BV354" s="84"/>
      <c r="BW354" s="84"/>
      <c r="BX354" s="84"/>
      <c r="BY354" s="84"/>
      <c r="BZ354" s="84"/>
      <c r="CA354" s="84"/>
      <c r="CB354" s="84"/>
      <c r="CC354" s="84"/>
      <c r="CD354" s="84"/>
      <c r="CE354" s="84"/>
      <c r="CF354" s="84"/>
      <c r="CG354" s="84"/>
      <c r="CH354" s="84"/>
      <c r="CI354" s="84"/>
      <c r="CJ354" s="84"/>
      <c r="CK354" s="84"/>
      <c r="CL354" s="84"/>
      <c r="CM354" s="84"/>
      <c r="CN354" s="84"/>
      <c r="CO354" s="84"/>
      <c r="CP354" s="84"/>
      <c r="CQ354" s="84"/>
      <c r="CR354" s="84"/>
      <c r="CS354" s="84"/>
      <c r="CT354" s="84"/>
      <c r="CU354" s="84"/>
      <c r="CV354" s="84"/>
      <c r="CW354" s="84"/>
      <c r="CX354" s="84"/>
      <c r="CY354" s="84"/>
      <c r="CZ354" s="84"/>
      <c r="DA354" s="84"/>
      <c r="DB354" s="84"/>
      <c r="DC354" s="84"/>
      <c r="DD354" s="84"/>
      <c r="DE354" s="84"/>
      <c r="DF354" s="84"/>
      <c r="DG354" s="84"/>
      <c r="DH354" s="84"/>
      <c r="DI354" s="84"/>
      <c r="DJ354" s="84"/>
      <c r="DK354" s="84"/>
      <c r="DL354" s="84"/>
      <c r="DM354" s="84"/>
      <c r="DN354" s="84"/>
      <c r="DO354" s="84"/>
      <c r="DP354" s="84"/>
      <c r="DQ354" s="84"/>
      <c r="DR354" s="84"/>
      <c r="DS354" s="84"/>
      <c r="DT354" s="84"/>
      <c r="DU354" s="84"/>
      <c r="DV354" s="84"/>
      <c r="DW354" s="84"/>
      <c r="DX354" s="84"/>
      <c r="DY354" s="84"/>
      <c r="DZ354" s="84"/>
      <c r="EA354" s="84"/>
      <c r="EB354" s="84"/>
      <c r="EC354" s="84"/>
    </row>
    <row r="355" spans="1:133">
      <c r="A355" s="159">
        <v>317</v>
      </c>
      <c r="B355" s="184"/>
      <c r="C355" s="185" t="s">
        <v>3112</v>
      </c>
      <c r="D355" s="161"/>
      <c r="E355" s="162"/>
      <c r="F355" s="162"/>
      <c r="G355" s="176" t="s">
        <v>1733</v>
      </c>
      <c r="H355" s="110" t="s">
        <v>1734</v>
      </c>
      <c r="I355" s="106">
        <v>500</v>
      </c>
      <c r="J355" s="106">
        <v>0</v>
      </c>
      <c r="K355" s="106">
        <f t="shared" si="70"/>
        <v>500</v>
      </c>
      <c r="L355" s="129"/>
      <c r="M355" s="129"/>
      <c r="N355" s="130">
        <v>500</v>
      </c>
      <c r="O355" s="131">
        <v>0</v>
      </c>
      <c r="P355" s="132">
        <f t="shared" si="71"/>
        <v>500</v>
      </c>
      <c r="Q355" s="84"/>
      <c r="R355" s="84"/>
      <c r="S355" s="84"/>
      <c r="T355" s="84"/>
      <c r="U355" s="84"/>
      <c r="V355" s="84"/>
      <c r="W355" s="84"/>
      <c r="X355" s="84"/>
      <c r="Y355" s="84"/>
      <c r="Z355" s="84"/>
      <c r="AA355" s="84"/>
      <c r="AB355" s="84"/>
      <c r="AC355" s="84"/>
      <c r="AD355" s="84"/>
      <c r="AE355" s="84"/>
      <c r="AF355" s="84"/>
      <c r="AG355" s="84"/>
      <c r="AH355" s="84"/>
      <c r="AI355" s="84"/>
      <c r="AJ355" s="84"/>
      <c r="AK355" s="84"/>
      <c r="AL355" s="84"/>
      <c r="AM355" s="84"/>
      <c r="AN355" s="84"/>
      <c r="AO355" s="84"/>
      <c r="AP355" s="84"/>
      <c r="AQ355" s="84"/>
      <c r="AR355" s="84"/>
      <c r="AS355" s="84"/>
      <c r="AT355" s="84"/>
      <c r="AU355" s="84"/>
      <c r="AV355" s="84"/>
      <c r="AW355" s="84"/>
      <c r="AX355" s="84"/>
      <c r="AY355" s="84"/>
      <c r="AZ355" s="84"/>
      <c r="BA355" s="84"/>
      <c r="BB355" s="84"/>
      <c r="BC355" s="84"/>
      <c r="BD355" s="84"/>
      <c r="BE355" s="84"/>
      <c r="BF355" s="84"/>
      <c r="BG355" s="84"/>
      <c r="BH355" s="84"/>
      <c r="BI355" s="84"/>
      <c r="BJ355" s="84"/>
      <c r="BK355" s="84"/>
      <c r="BL355" s="84"/>
      <c r="BM355" s="84"/>
      <c r="BN355" s="84"/>
      <c r="BO355" s="84"/>
      <c r="BP355" s="84"/>
      <c r="BQ355" s="84"/>
      <c r="BR355" s="84"/>
      <c r="BS355" s="84"/>
      <c r="BT355" s="84"/>
      <c r="BU355" s="84"/>
      <c r="BV355" s="84"/>
      <c r="BW355" s="84"/>
      <c r="BX355" s="84"/>
      <c r="BY355" s="84"/>
      <c r="BZ355" s="84"/>
      <c r="CA355" s="84"/>
      <c r="CB355" s="84"/>
      <c r="CC355" s="84"/>
      <c r="CD355" s="84"/>
      <c r="CE355" s="84"/>
      <c r="CF355" s="84"/>
      <c r="CG355" s="84"/>
      <c r="CH355" s="84"/>
      <c r="CI355" s="84"/>
      <c r="CJ355" s="84"/>
      <c r="CK355" s="84"/>
      <c r="CL355" s="84"/>
      <c r="CM355" s="84"/>
      <c r="CN355" s="84"/>
      <c r="CO355" s="84"/>
      <c r="CP355" s="84"/>
      <c r="CQ355" s="84"/>
      <c r="CR355" s="84"/>
      <c r="CS355" s="84"/>
      <c r="CT355" s="84"/>
      <c r="CU355" s="84"/>
      <c r="CV355" s="84"/>
      <c r="CW355" s="84"/>
      <c r="CX355" s="84"/>
      <c r="CY355" s="84"/>
      <c r="CZ355" s="84"/>
      <c r="DA355" s="84"/>
      <c r="DB355" s="84"/>
      <c r="DC355" s="84"/>
      <c r="DD355" s="84"/>
      <c r="DE355" s="84"/>
      <c r="DF355" s="84"/>
      <c r="DG355" s="84"/>
      <c r="DH355" s="84"/>
      <c r="DI355" s="84"/>
      <c r="DJ355" s="84"/>
      <c r="DK355" s="84"/>
      <c r="DL355" s="84"/>
      <c r="DM355" s="84"/>
      <c r="DN355" s="84"/>
      <c r="DO355" s="84"/>
      <c r="DP355" s="84"/>
      <c r="DQ355" s="84"/>
      <c r="DR355" s="84"/>
      <c r="DS355" s="84"/>
      <c r="DT355" s="84"/>
      <c r="DU355" s="84"/>
      <c r="DV355" s="84"/>
      <c r="DW355" s="84"/>
      <c r="DX355" s="84"/>
      <c r="DY355" s="84"/>
      <c r="DZ355" s="84"/>
      <c r="EA355" s="84"/>
      <c r="EB355" s="84"/>
      <c r="EC355" s="84"/>
    </row>
    <row r="356" spans="1:133" ht="21" customHeight="1">
      <c r="A356" s="159"/>
      <c r="B356" s="183" t="s">
        <v>1727</v>
      </c>
      <c r="C356" s="160" t="s">
        <v>1728</v>
      </c>
      <c r="D356" s="161">
        <v>300</v>
      </c>
      <c r="E356" s="162">
        <v>0</v>
      </c>
      <c r="F356" s="162">
        <f>D356</f>
        <v>300</v>
      </c>
      <c r="G356" s="108"/>
      <c r="H356" s="107" t="s">
        <v>1609</v>
      </c>
      <c r="I356" s="106"/>
      <c r="J356" s="106"/>
      <c r="K356" s="106"/>
      <c r="L356" s="129"/>
      <c r="M356" s="129"/>
      <c r="N356" s="130"/>
      <c r="O356" s="131"/>
      <c r="P356" s="132"/>
      <c r="Q356" s="84"/>
      <c r="R356" s="84"/>
      <c r="S356" s="84"/>
      <c r="T356" s="84"/>
      <c r="U356" s="84"/>
      <c r="V356" s="84"/>
      <c r="W356" s="84"/>
      <c r="X356" s="84"/>
      <c r="Y356" s="84"/>
      <c r="Z356" s="84"/>
      <c r="AA356" s="84"/>
      <c r="AB356" s="84"/>
      <c r="AC356" s="84"/>
      <c r="AD356" s="84"/>
      <c r="AE356" s="84"/>
      <c r="AF356" s="84"/>
      <c r="AG356" s="84"/>
      <c r="AH356" s="84"/>
      <c r="AI356" s="84"/>
      <c r="AJ356" s="84"/>
      <c r="AK356" s="84"/>
      <c r="AL356" s="84"/>
      <c r="AM356" s="84"/>
      <c r="AN356" s="84"/>
      <c r="AO356" s="84"/>
      <c r="AP356" s="84"/>
      <c r="AQ356" s="84"/>
      <c r="AR356" s="84"/>
      <c r="AS356" s="84"/>
      <c r="AT356" s="84"/>
      <c r="AU356" s="84"/>
      <c r="AV356" s="84"/>
      <c r="AW356" s="84"/>
      <c r="AX356" s="84"/>
      <c r="AY356" s="84"/>
      <c r="AZ356" s="84"/>
      <c r="BA356" s="84"/>
      <c r="BB356" s="84"/>
      <c r="BC356" s="84"/>
      <c r="BD356" s="84"/>
      <c r="BE356" s="84"/>
      <c r="BF356" s="84"/>
      <c r="BG356" s="84"/>
      <c r="BH356" s="84"/>
      <c r="BI356" s="84"/>
      <c r="BJ356" s="84"/>
      <c r="BK356" s="84"/>
      <c r="BL356" s="84"/>
      <c r="BM356" s="84"/>
      <c r="BN356" s="84"/>
      <c r="BO356" s="84"/>
      <c r="BP356" s="84"/>
      <c r="BQ356" s="84"/>
      <c r="BR356" s="84"/>
      <c r="BS356" s="84"/>
      <c r="BT356" s="84"/>
      <c r="BU356" s="84"/>
      <c r="BV356" s="84"/>
      <c r="BW356" s="84"/>
      <c r="BX356" s="84"/>
      <c r="BY356" s="84"/>
      <c r="BZ356" s="84"/>
      <c r="CA356" s="84"/>
      <c r="CB356" s="84"/>
      <c r="CC356" s="84"/>
      <c r="CD356" s="84"/>
      <c r="CE356" s="84"/>
      <c r="CF356" s="84"/>
      <c r="CG356" s="84"/>
      <c r="CH356" s="84"/>
      <c r="CI356" s="84"/>
      <c r="CJ356" s="84"/>
      <c r="CK356" s="84"/>
      <c r="CL356" s="84"/>
      <c r="CM356" s="84"/>
      <c r="CN356" s="84"/>
      <c r="CO356" s="84"/>
      <c r="CP356" s="84"/>
      <c r="CQ356" s="84"/>
      <c r="CR356" s="84"/>
      <c r="CS356" s="84"/>
      <c r="CT356" s="84"/>
      <c r="CU356" s="84"/>
      <c r="CV356" s="84"/>
      <c r="CW356" s="84"/>
      <c r="CX356" s="84"/>
      <c r="CY356" s="84"/>
      <c r="CZ356" s="84"/>
      <c r="DA356" s="84"/>
      <c r="DB356" s="84"/>
      <c r="DC356" s="84"/>
      <c r="DD356" s="84"/>
      <c r="DE356" s="84"/>
      <c r="DF356" s="84"/>
      <c r="DG356" s="84"/>
      <c r="DH356" s="84"/>
      <c r="DI356" s="84"/>
      <c r="DJ356" s="84"/>
      <c r="DK356" s="84"/>
      <c r="DL356" s="84"/>
      <c r="DM356" s="84"/>
      <c r="DN356" s="84"/>
      <c r="DO356" s="84"/>
      <c r="DP356" s="84"/>
      <c r="DQ356" s="84"/>
      <c r="DR356" s="84"/>
      <c r="DS356" s="84"/>
      <c r="DT356" s="84"/>
      <c r="DU356" s="84"/>
      <c r="DV356" s="84"/>
      <c r="DW356" s="84"/>
      <c r="DX356" s="84"/>
      <c r="DY356" s="84"/>
      <c r="DZ356" s="84"/>
      <c r="EA356" s="84"/>
      <c r="EB356" s="84"/>
      <c r="EC356" s="84"/>
    </row>
    <row r="357" spans="1:133">
      <c r="A357" s="108">
        <v>318</v>
      </c>
      <c r="B357" s="109" t="s">
        <v>1731</v>
      </c>
      <c r="C357" s="110" t="s">
        <v>1732</v>
      </c>
      <c r="D357" s="186">
        <v>200</v>
      </c>
      <c r="E357" s="105">
        <v>0</v>
      </c>
      <c r="F357" s="105">
        <f>D357</f>
        <v>200</v>
      </c>
      <c r="G357" s="109" t="s">
        <v>1741</v>
      </c>
      <c r="H357" s="110" t="s">
        <v>1742</v>
      </c>
      <c r="I357" s="106">
        <v>150</v>
      </c>
      <c r="J357" s="106">
        <v>0</v>
      </c>
      <c r="K357" s="106">
        <f>I357+J357</f>
        <v>150</v>
      </c>
      <c r="L357" s="129">
        <v>100</v>
      </c>
      <c r="M357" s="129"/>
      <c r="N357" s="130">
        <v>150</v>
      </c>
      <c r="O357" s="131">
        <v>0</v>
      </c>
      <c r="P357" s="132">
        <f t="shared" ref="P357:P391" si="72">O357+N357</f>
        <v>150</v>
      </c>
      <c r="Q357" s="84"/>
      <c r="R357" s="84"/>
      <c r="S357" s="84"/>
      <c r="T357" s="84"/>
      <c r="U357" s="84"/>
      <c r="V357" s="84"/>
      <c r="W357" s="84"/>
      <c r="X357" s="84"/>
      <c r="Y357" s="84"/>
      <c r="Z357" s="84"/>
      <c r="AA357" s="84"/>
      <c r="AB357" s="84"/>
      <c r="AC357" s="84"/>
      <c r="AD357" s="84"/>
      <c r="AE357" s="84"/>
      <c r="AF357" s="84"/>
      <c r="AG357" s="84"/>
      <c r="AH357" s="84"/>
      <c r="AI357" s="84"/>
      <c r="AJ357" s="84"/>
      <c r="AK357" s="84"/>
      <c r="AL357" s="84"/>
      <c r="AM357" s="84"/>
      <c r="AN357" s="84"/>
      <c r="AO357" s="84"/>
      <c r="AP357" s="84"/>
      <c r="AQ357" s="84"/>
      <c r="AR357" s="84"/>
      <c r="AS357" s="84"/>
      <c r="AT357" s="84"/>
      <c r="AU357" s="84"/>
      <c r="AV357" s="84"/>
      <c r="AW357" s="84"/>
      <c r="AX357" s="84"/>
      <c r="AY357" s="84"/>
      <c r="AZ357" s="84"/>
      <c r="BA357" s="84"/>
      <c r="BB357" s="84"/>
      <c r="BC357" s="84"/>
      <c r="BD357" s="84"/>
      <c r="BE357" s="84"/>
      <c r="BF357" s="84"/>
      <c r="BG357" s="84"/>
      <c r="BH357" s="84"/>
      <c r="BI357" s="84"/>
      <c r="BJ357" s="84"/>
      <c r="BK357" s="84"/>
      <c r="BL357" s="84"/>
      <c r="BM357" s="84"/>
      <c r="BN357" s="84"/>
      <c r="BO357" s="84"/>
      <c r="BP357" s="84"/>
      <c r="BQ357" s="84"/>
      <c r="BR357" s="84"/>
      <c r="BS357" s="84"/>
      <c r="BT357" s="84"/>
      <c r="BU357" s="84"/>
      <c r="BV357" s="84"/>
      <c r="BW357" s="84"/>
      <c r="BX357" s="84"/>
      <c r="BY357" s="84"/>
      <c r="BZ357" s="84"/>
      <c r="CA357" s="84"/>
      <c r="CB357" s="84"/>
      <c r="CC357" s="84"/>
      <c r="CD357" s="84"/>
      <c r="CE357" s="84"/>
      <c r="CF357" s="84"/>
      <c r="CG357" s="84"/>
      <c r="CH357" s="84"/>
      <c r="CI357" s="84"/>
      <c r="CJ357" s="84"/>
      <c r="CK357" s="84"/>
      <c r="CL357" s="84"/>
      <c r="CM357" s="84"/>
      <c r="CN357" s="84"/>
      <c r="CO357" s="84"/>
      <c r="CP357" s="84"/>
      <c r="CQ357" s="84"/>
      <c r="CR357" s="84"/>
      <c r="CS357" s="84"/>
      <c r="CT357" s="84"/>
      <c r="CU357" s="84"/>
      <c r="CV357" s="84"/>
      <c r="CW357" s="84"/>
      <c r="CX357" s="84"/>
      <c r="CY357" s="84"/>
      <c r="CZ357" s="84"/>
      <c r="DA357" s="84"/>
      <c r="DB357" s="84"/>
      <c r="DC357" s="84"/>
      <c r="DD357" s="84"/>
      <c r="DE357" s="84"/>
      <c r="DF357" s="84"/>
      <c r="DG357" s="84"/>
      <c r="DH357" s="84"/>
      <c r="DI357" s="84"/>
      <c r="DJ357" s="84"/>
      <c r="DK357" s="84"/>
      <c r="DL357" s="84"/>
      <c r="DM357" s="84"/>
      <c r="DN357" s="84"/>
      <c r="DO357" s="84"/>
      <c r="DP357" s="84"/>
      <c r="DQ357" s="84"/>
      <c r="DR357" s="84"/>
      <c r="DS357" s="84"/>
      <c r="DT357" s="84"/>
      <c r="DU357" s="84"/>
      <c r="DV357" s="84"/>
      <c r="DW357" s="84"/>
      <c r="DX357" s="84"/>
      <c r="DY357" s="84"/>
      <c r="DZ357" s="84"/>
      <c r="EA357" s="84"/>
      <c r="EB357" s="84"/>
      <c r="EC357" s="84"/>
    </row>
    <row r="358" spans="1:133" s="7" customFormat="1" ht="17.25" customHeight="1">
      <c r="A358" s="108">
        <f>A357+1</f>
        <v>319</v>
      </c>
      <c r="B358" s="176" t="s">
        <v>1735</v>
      </c>
      <c r="C358" s="110" t="s">
        <v>1736</v>
      </c>
      <c r="D358" s="186">
        <v>150</v>
      </c>
      <c r="E358" s="105">
        <v>0</v>
      </c>
      <c r="F358" s="105">
        <f>D358</f>
        <v>150</v>
      </c>
      <c r="G358" s="109" t="s">
        <v>1743</v>
      </c>
      <c r="H358" s="110" t="s">
        <v>1744</v>
      </c>
      <c r="I358" s="106">
        <v>200</v>
      </c>
      <c r="J358" s="106">
        <v>0</v>
      </c>
      <c r="K358" s="106">
        <f>I358+J358</f>
        <v>200</v>
      </c>
      <c r="L358" s="129">
        <v>150</v>
      </c>
      <c r="M358" s="129"/>
      <c r="N358" s="130">
        <v>200</v>
      </c>
      <c r="O358" s="131">
        <v>0</v>
      </c>
      <c r="P358" s="132">
        <f t="shared" si="72"/>
        <v>200</v>
      </c>
      <c r="Q358" s="84"/>
      <c r="R358" s="84"/>
      <c r="S358" s="84"/>
      <c r="T358" s="84"/>
      <c r="U358" s="84"/>
      <c r="V358" s="84"/>
      <c r="W358" s="84"/>
      <c r="X358" s="84"/>
      <c r="Y358" s="84"/>
      <c r="Z358" s="84"/>
      <c r="AA358" s="84"/>
      <c r="AB358" s="84"/>
      <c r="AC358" s="84"/>
      <c r="AD358" s="84"/>
      <c r="AE358" s="84"/>
      <c r="AF358" s="84"/>
      <c r="AG358" s="84"/>
      <c r="AH358" s="84"/>
      <c r="AI358" s="84"/>
      <c r="AJ358" s="84"/>
      <c r="AK358" s="84"/>
      <c r="AL358" s="84"/>
      <c r="AM358" s="84"/>
      <c r="AN358" s="84"/>
      <c r="AO358" s="84"/>
      <c r="AP358" s="84"/>
      <c r="AQ358" s="84"/>
      <c r="AR358" s="84"/>
      <c r="AS358" s="84"/>
      <c r="AT358" s="84"/>
      <c r="AU358" s="84"/>
      <c r="AV358" s="84"/>
      <c r="AW358" s="84"/>
      <c r="AX358" s="84"/>
      <c r="AY358" s="84"/>
      <c r="AZ358" s="84"/>
      <c r="BA358" s="84"/>
      <c r="BB358" s="84"/>
      <c r="BC358" s="84"/>
      <c r="BD358" s="84"/>
      <c r="BE358" s="84"/>
      <c r="BF358" s="84"/>
      <c r="BG358" s="84"/>
      <c r="BH358" s="84"/>
      <c r="BI358" s="84"/>
      <c r="BJ358" s="84"/>
      <c r="BK358" s="84"/>
      <c r="BL358" s="84"/>
      <c r="BM358" s="84"/>
      <c r="BN358" s="84"/>
      <c r="BO358" s="84"/>
      <c r="BP358" s="84"/>
      <c r="BQ358" s="84"/>
      <c r="BR358" s="84"/>
      <c r="BS358" s="84"/>
      <c r="BT358" s="84"/>
      <c r="BU358" s="84"/>
      <c r="BV358" s="84"/>
      <c r="BW358" s="84"/>
      <c r="BX358" s="84"/>
      <c r="BY358" s="84"/>
      <c r="BZ358" s="84"/>
      <c r="CA358" s="84"/>
      <c r="CB358" s="84"/>
      <c r="CC358" s="84"/>
      <c r="CD358" s="84"/>
      <c r="CE358" s="84"/>
      <c r="CF358" s="84"/>
      <c r="CG358" s="84"/>
      <c r="CH358" s="84"/>
      <c r="CI358" s="84"/>
      <c r="CJ358" s="84"/>
      <c r="CK358" s="84"/>
      <c r="CL358" s="84"/>
      <c r="CM358" s="84"/>
      <c r="CN358" s="84"/>
      <c r="CO358" s="84"/>
      <c r="CP358" s="84"/>
      <c r="CQ358" s="84"/>
      <c r="CR358" s="84"/>
      <c r="CS358" s="84"/>
      <c r="CT358" s="84"/>
      <c r="CU358" s="84"/>
      <c r="CV358" s="84"/>
      <c r="CW358" s="84"/>
      <c r="CX358" s="84"/>
      <c r="CY358" s="84"/>
      <c r="CZ358" s="84"/>
      <c r="DA358" s="84"/>
      <c r="DB358" s="84"/>
      <c r="DC358" s="84"/>
      <c r="DD358" s="84"/>
      <c r="DE358" s="84"/>
      <c r="DF358" s="84"/>
      <c r="DG358" s="84"/>
      <c r="DH358" s="84"/>
      <c r="DI358" s="84"/>
      <c r="DJ358" s="84"/>
      <c r="DK358" s="84"/>
      <c r="DL358" s="84"/>
      <c r="DM358" s="84"/>
      <c r="DN358" s="84"/>
      <c r="DO358" s="84"/>
      <c r="DP358" s="84"/>
      <c r="DQ358" s="84"/>
      <c r="DR358" s="84"/>
      <c r="DS358" s="84"/>
      <c r="DT358" s="84"/>
      <c r="DU358" s="84"/>
      <c r="DV358" s="84"/>
      <c r="DW358" s="84"/>
      <c r="DX358" s="84"/>
      <c r="DY358" s="84"/>
      <c r="DZ358" s="84"/>
      <c r="EA358" s="84"/>
      <c r="EB358" s="84"/>
      <c r="EC358" s="84"/>
    </row>
    <row r="359" spans="1:133" s="7" customFormat="1" ht="17.25" customHeight="1">
      <c r="A359" s="108">
        <f t="shared" ref="A359:A391" si="73">A358+1</f>
        <v>320</v>
      </c>
      <c r="B359" s="109" t="s">
        <v>1739</v>
      </c>
      <c r="C359" s="110" t="s">
        <v>1740</v>
      </c>
      <c r="D359" s="186">
        <v>250</v>
      </c>
      <c r="E359" s="105">
        <v>0</v>
      </c>
      <c r="F359" s="105">
        <f>D359</f>
        <v>250</v>
      </c>
      <c r="G359" s="112" t="s">
        <v>1745</v>
      </c>
      <c r="H359" s="110" t="s">
        <v>1746</v>
      </c>
      <c r="I359" s="106">
        <v>300</v>
      </c>
      <c r="J359" s="106">
        <v>0</v>
      </c>
      <c r="K359" s="106">
        <f>I359+J359</f>
        <v>300</v>
      </c>
      <c r="L359" s="129">
        <v>400</v>
      </c>
      <c r="M359" s="129"/>
      <c r="N359" s="130">
        <v>400</v>
      </c>
      <c r="O359" s="131">
        <v>0</v>
      </c>
      <c r="P359" s="132">
        <f t="shared" si="72"/>
        <v>400</v>
      </c>
      <c r="Q359" s="84"/>
      <c r="R359" s="84"/>
      <c r="S359" s="84"/>
      <c r="T359" s="84"/>
      <c r="U359" s="84"/>
      <c r="V359" s="84"/>
      <c r="W359" s="84"/>
      <c r="X359" s="84"/>
      <c r="Y359" s="84"/>
      <c r="Z359" s="84"/>
      <c r="AA359" s="84"/>
      <c r="AB359" s="84"/>
      <c r="AC359" s="84"/>
      <c r="AD359" s="84"/>
      <c r="AE359" s="84"/>
      <c r="AF359" s="84"/>
      <c r="AG359" s="84"/>
      <c r="AH359" s="84"/>
      <c r="AI359" s="84"/>
      <c r="AJ359" s="84"/>
      <c r="AK359" s="84"/>
      <c r="AL359" s="84"/>
      <c r="AM359" s="84"/>
      <c r="AN359" s="84"/>
      <c r="AO359" s="84"/>
      <c r="AP359" s="84"/>
      <c r="AQ359" s="84"/>
      <c r="AR359" s="84"/>
      <c r="AS359" s="84"/>
      <c r="AT359" s="84"/>
      <c r="AU359" s="84"/>
      <c r="AV359" s="84"/>
      <c r="AW359" s="84"/>
      <c r="AX359" s="84"/>
      <c r="AY359" s="84"/>
      <c r="AZ359" s="84"/>
      <c r="BA359" s="84"/>
      <c r="BB359" s="84"/>
      <c r="BC359" s="84"/>
      <c r="BD359" s="84"/>
      <c r="BE359" s="84"/>
      <c r="BF359" s="84"/>
      <c r="BG359" s="84"/>
      <c r="BH359" s="84"/>
      <c r="BI359" s="84"/>
      <c r="BJ359" s="84"/>
      <c r="BK359" s="84"/>
      <c r="BL359" s="84"/>
      <c r="BM359" s="84"/>
      <c r="BN359" s="84"/>
      <c r="BO359" s="84"/>
      <c r="BP359" s="84"/>
      <c r="BQ359" s="84"/>
      <c r="BR359" s="84"/>
      <c r="BS359" s="84"/>
      <c r="BT359" s="84"/>
      <c r="BU359" s="84"/>
      <c r="BV359" s="84"/>
      <c r="BW359" s="84"/>
      <c r="BX359" s="84"/>
      <c r="BY359" s="84"/>
      <c r="BZ359" s="84"/>
      <c r="CA359" s="84"/>
      <c r="CB359" s="84"/>
      <c r="CC359" s="84"/>
      <c r="CD359" s="84"/>
      <c r="CE359" s="84"/>
      <c r="CF359" s="84"/>
      <c r="CG359" s="84"/>
      <c r="CH359" s="84"/>
      <c r="CI359" s="84"/>
      <c r="CJ359" s="84"/>
      <c r="CK359" s="84"/>
      <c r="CL359" s="84"/>
      <c r="CM359" s="84"/>
      <c r="CN359" s="84"/>
      <c r="CO359" s="84"/>
      <c r="CP359" s="84"/>
      <c r="CQ359" s="84"/>
      <c r="CR359" s="84"/>
      <c r="CS359" s="84"/>
      <c r="CT359" s="84"/>
      <c r="CU359" s="84"/>
      <c r="CV359" s="84"/>
      <c r="CW359" s="84"/>
      <c r="CX359" s="84"/>
      <c r="CY359" s="84"/>
      <c r="CZ359" s="84"/>
      <c r="DA359" s="84"/>
      <c r="DB359" s="84"/>
      <c r="DC359" s="84"/>
      <c r="DD359" s="84"/>
      <c r="DE359" s="84"/>
      <c r="DF359" s="84"/>
      <c r="DG359" s="84"/>
      <c r="DH359" s="84"/>
      <c r="DI359" s="84"/>
      <c r="DJ359" s="84"/>
      <c r="DK359" s="84"/>
      <c r="DL359" s="84"/>
      <c r="DM359" s="84"/>
      <c r="DN359" s="84"/>
      <c r="DO359" s="84"/>
      <c r="DP359" s="84"/>
      <c r="DQ359" s="84"/>
      <c r="DR359" s="84"/>
      <c r="DS359" s="84"/>
      <c r="DT359" s="84"/>
      <c r="DU359" s="84"/>
      <c r="DV359" s="84"/>
      <c r="DW359" s="84"/>
      <c r="DX359" s="84"/>
      <c r="DY359" s="84"/>
      <c r="DZ359" s="84"/>
      <c r="EA359" s="84"/>
      <c r="EB359" s="84"/>
      <c r="EC359" s="84"/>
    </row>
    <row r="360" spans="1:133" s="7" customFormat="1" ht="17.25" customHeight="1">
      <c r="A360" s="108">
        <f t="shared" si="73"/>
        <v>321</v>
      </c>
      <c r="B360" s="109"/>
      <c r="C360" s="110"/>
      <c r="D360" s="104"/>
      <c r="E360" s="105"/>
      <c r="F360" s="105"/>
      <c r="G360" s="112" t="s">
        <v>1747</v>
      </c>
      <c r="H360" s="110" t="s">
        <v>1748</v>
      </c>
      <c r="I360" s="106">
        <v>400</v>
      </c>
      <c r="J360" s="106">
        <v>0</v>
      </c>
      <c r="K360" s="106">
        <f>I360+J360</f>
        <v>400</v>
      </c>
      <c r="L360" s="129">
        <v>800</v>
      </c>
      <c r="M360" s="129"/>
      <c r="N360" s="130">
        <v>500</v>
      </c>
      <c r="O360" s="131">
        <v>0</v>
      </c>
      <c r="P360" s="132">
        <f t="shared" si="72"/>
        <v>500</v>
      </c>
      <c r="Q360" s="84"/>
      <c r="R360" s="84"/>
      <c r="S360" s="84"/>
      <c r="T360" s="84"/>
      <c r="U360" s="84"/>
      <c r="V360" s="84"/>
      <c r="W360" s="84"/>
      <c r="X360" s="84"/>
      <c r="Y360" s="84"/>
      <c r="Z360" s="84"/>
      <c r="AA360" s="84"/>
      <c r="AB360" s="84"/>
      <c r="AC360" s="84"/>
      <c r="AD360" s="84"/>
      <c r="AE360" s="84"/>
      <c r="AF360" s="84"/>
      <c r="AG360" s="84"/>
      <c r="AH360" s="84"/>
      <c r="AI360" s="84"/>
      <c r="AJ360" s="84"/>
      <c r="AK360" s="84"/>
      <c r="AL360" s="84"/>
      <c r="AM360" s="84"/>
      <c r="AN360" s="84"/>
      <c r="AO360" s="84"/>
      <c r="AP360" s="84"/>
      <c r="AQ360" s="84"/>
      <c r="AR360" s="84"/>
      <c r="AS360" s="84"/>
      <c r="AT360" s="84"/>
      <c r="AU360" s="84"/>
      <c r="AV360" s="84"/>
      <c r="AW360" s="84"/>
      <c r="AX360" s="84"/>
      <c r="AY360" s="84"/>
      <c r="AZ360" s="84"/>
      <c r="BA360" s="84"/>
      <c r="BB360" s="84"/>
      <c r="BC360" s="84"/>
      <c r="BD360" s="84"/>
      <c r="BE360" s="84"/>
      <c r="BF360" s="84"/>
      <c r="BG360" s="84"/>
      <c r="BH360" s="84"/>
      <c r="BI360" s="84"/>
      <c r="BJ360" s="84"/>
      <c r="BK360" s="84"/>
      <c r="BL360" s="84"/>
      <c r="BM360" s="84"/>
      <c r="BN360" s="84"/>
      <c r="BO360" s="84"/>
      <c r="BP360" s="84"/>
      <c r="BQ360" s="84"/>
      <c r="BR360" s="84"/>
      <c r="BS360" s="84"/>
      <c r="BT360" s="84"/>
      <c r="BU360" s="84"/>
      <c r="BV360" s="84"/>
      <c r="BW360" s="84"/>
      <c r="BX360" s="84"/>
      <c r="BY360" s="84"/>
      <c r="BZ360" s="84"/>
      <c r="CA360" s="84"/>
      <c r="CB360" s="84"/>
      <c r="CC360" s="84"/>
      <c r="CD360" s="84"/>
      <c r="CE360" s="84"/>
      <c r="CF360" s="84"/>
      <c r="CG360" s="84"/>
      <c r="CH360" s="84"/>
      <c r="CI360" s="84"/>
      <c r="CJ360" s="84"/>
      <c r="CK360" s="84"/>
      <c r="CL360" s="84"/>
      <c r="CM360" s="84"/>
      <c r="CN360" s="84"/>
      <c r="CO360" s="84"/>
      <c r="CP360" s="84"/>
      <c r="CQ360" s="84"/>
      <c r="CR360" s="84"/>
      <c r="CS360" s="84"/>
      <c r="CT360" s="84"/>
      <c r="CU360" s="84"/>
      <c r="CV360" s="84"/>
      <c r="CW360" s="84"/>
      <c r="CX360" s="84"/>
      <c r="CY360" s="84"/>
      <c r="CZ360" s="84"/>
      <c r="DA360" s="84"/>
      <c r="DB360" s="84"/>
      <c r="DC360" s="84"/>
      <c r="DD360" s="84"/>
      <c r="DE360" s="84"/>
      <c r="DF360" s="84"/>
      <c r="DG360" s="84"/>
      <c r="DH360" s="84"/>
      <c r="DI360" s="84"/>
      <c r="DJ360" s="84"/>
      <c r="DK360" s="84"/>
      <c r="DL360" s="84"/>
      <c r="DM360" s="84"/>
      <c r="DN360" s="84"/>
      <c r="DO360" s="84"/>
      <c r="DP360" s="84"/>
      <c r="DQ360" s="84"/>
      <c r="DR360" s="84"/>
      <c r="DS360" s="84"/>
      <c r="DT360" s="84"/>
      <c r="DU360" s="84"/>
      <c r="DV360" s="84"/>
      <c r="DW360" s="84"/>
      <c r="DX360" s="84"/>
      <c r="DY360" s="84"/>
      <c r="DZ360" s="84"/>
      <c r="EA360" s="84"/>
      <c r="EB360" s="84"/>
      <c r="EC360" s="84"/>
    </row>
    <row r="361" spans="1:133" s="7" customFormat="1" ht="17.25" customHeight="1">
      <c r="A361" s="108">
        <f t="shared" si="73"/>
        <v>322</v>
      </c>
      <c r="B361" s="109"/>
      <c r="C361" s="110"/>
      <c r="D361" s="104"/>
      <c r="E361" s="105"/>
      <c r="F361" s="105"/>
      <c r="G361" s="112" t="s">
        <v>1751</v>
      </c>
      <c r="H361" s="142" t="s">
        <v>1752</v>
      </c>
      <c r="I361" s="106">
        <v>350</v>
      </c>
      <c r="J361" s="106">
        <v>0</v>
      </c>
      <c r="K361" s="106">
        <f>I361+J361</f>
        <v>350</v>
      </c>
      <c r="L361" s="129">
        <v>400</v>
      </c>
      <c r="M361" s="129"/>
      <c r="N361" s="130">
        <v>400</v>
      </c>
      <c r="O361" s="131">
        <v>0</v>
      </c>
      <c r="P361" s="132">
        <f t="shared" si="72"/>
        <v>400</v>
      </c>
      <c r="Q361" s="84"/>
      <c r="R361" s="84"/>
      <c r="S361" s="84"/>
      <c r="T361" s="84"/>
      <c r="U361" s="84"/>
      <c r="V361" s="84"/>
      <c r="W361" s="84"/>
      <c r="X361" s="84"/>
      <c r="Y361" s="84"/>
      <c r="Z361" s="84"/>
      <c r="AA361" s="84"/>
      <c r="AB361" s="84"/>
      <c r="AC361" s="84"/>
      <c r="AD361" s="84"/>
      <c r="AE361" s="84"/>
      <c r="AF361" s="84"/>
      <c r="AG361" s="84"/>
      <c r="AH361" s="84"/>
      <c r="AI361" s="84"/>
      <c r="AJ361" s="84"/>
      <c r="AK361" s="84"/>
      <c r="AL361" s="84"/>
      <c r="AM361" s="84"/>
      <c r="AN361" s="84"/>
      <c r="AO361" s="84"/>
      <c r="AP361" s="84"/>
      <c r="AQ361" s="84"/>
      <c r="AR361" s="84"/>
      <c r="AS361" s="84"/>
      <c r="AT361" s="84"/>
      <c r="AU361" s="84"/>
      <c r="AV361" s="84"/>
      <c r="AW361" s="84"/>
      <c r="AX361" s="84"/>
      <c r="AY361" s="84"/>
      <c r="AZ361" s="84"/>
      <c r="BA361" s="84"/>
      <c r="BB361" s="84"/>
      <c r="BC361" s="84"/>
      <c r="BD361" s="84"/>
      <c r="BE361" s="84"/>
      <c r="BF361" s="84"/>
      <c r="BG361" s="84"/>
      <c r="BH361" s="84"/>
      <c r="BI361" s="84"/>
      <c r="BJ361" s="84"/>
      <c r="BK361" s="84"/>
      <c r="BL361" s="84"/>
      <c r="BM361" s="84"/>
      <c r="BN361" s="84"/>
      <c r="BO361" s="84"/>
      <c r="BP361" s="84"/>
      <c r="BQ361" s="84"/>
      <c r="BR361" s="84"/>
      <c r="BS361" s="84"/>
      <c r="BT361" s="84"/>
      <c r="BU361" s="84"/>
      <c r="BV361" s="84"/>
      <c r="BW361" s="84"/>
      <c r="BX361" s="84"/>
      <c r="BY361" s="84"/>
      <c r="BZ361" s="84"/>
      <c r="CA361" s="84"/>
      <c r="CB361" s="84"/>
      <c r="CC361" s="84"/>
      <c r="CD361" s="84"/>
      <c r="CE361" s="84"/>
      <c r="CF361" s="84"/>
      <c r="CG361" s="84"/>
      <c r="CH361" s="84"/>
      <c r="CI361" s="84"/>
      <c r="CJ361" s="84"/>
      <c r="CK361" s="84"/>
      <c r="CL361" s="84"/>
      <c r="CM361" s="84"/>
      <c r="CN361" s="84"/>
      <c r="CO361" s="84"/>
      <c r="CP361" s="84"/>
      <c r="CQ361" s="84"/>
      <c r="CR361" s="84"/>
      <c r="CS361" s="84"/>
      <c r="CT361" s="84"/>
      <c r="CU361" s="84"/>
      <c r="CV361" s="84"/>
      <c r="CW361" s="84"/>
      <c r="CX361" s="84"/>
      <c r="CY361" s="84"/>
      <c r="CZ361" s="84"/>
      <c r="DA361" s="84"/>
      <c r="DB361" s="84"/>
      <c r="DC361" s="84"/>
      <c r="DD361" s="84"/>
      <c r="DE361" s="84"/>
      <c r="DF361" s="84"/>
      <c r="DG361" s="84"/>
      <c r="DH361" s="84"/>
      <c r="DI361" s="84"/>
      <c r="DJ361" s="84"/>
      <c r="DK361" s="84"/>
      <c r="DL361" s="84"/>
      <c r="DM361" s="84"/>
      <c r="DN361" s="84"/>
      <c r="DO361" s="84"/>
      <c r="DP361" s="84"/>
      <c r="DQ361" s="84"/>
      <c r="DR361" s="84"/>
      <c r="DS361" s="84"/>
      <c r="DT361" s="84"/>
      <c r="DU361" s="84"/>
      <c r="DV361" s="84"/>
      <c r="DW361" s="84"/>
      <c r="DX361" s="84"/>
      <c r="DY361" s="84"/>
      <c r="DZ361" s="84"/>
      <c r="EA361" s="84"/>
      <c r="EB361" s="84"/>
      <c r="EC361" s="84"/>
    </row>
    <row r="362" spans="1:133" s="7" customFormat="1" ht="17.25" customHeight="1">
      <c r="A362" s="108">
        <f t="shared" si="73"/>
        <v>323</v>
      </c>
      <c r="B362" s="109"/>
      <c r="C362" s="110"/>
      <c r="D362" s="104"/>
      <c r="E362" s="105"/>
      <c r="F362" s="105"/>
      <c r="G362" s="112" t="s">
        <v>1753</v>
      </c>
      <c r="H362" s="110" t="s">
        <v>1754</v>
      </c>
      <c r="I362" s="106">
        <v>350</v>
      </c>
      <c r="J362" s="106">
        <v>0</v>
      </c>
      <c r="K362" s="106">
        <f>J362+I362</f>
        <v>350</v>
      </c>
      <c r="L362" s="129"/>
      <c r="M362" s="129"/>
      <c r="N362" s="130">
        <v>350</v>
      </c>
      <c r="O362" s="131">
        <v>0</v>
      </c>
      <c r="P362" s="132">
        <f t="shared" si="72"/>
        <v>350</v>
      </c>
      <c r="Q362" s="84"/>
      <c r="R362" s="84"/>
      <c r="S362" s="84"/>
      <c r="T362" s="84"/>
      <c r="U362" s="84"/>
      <c r="V362" s="84"/>
      <c r="W362" s="84"/>
      <c r="X362" s="84"/>
      <c r="Y362" s="84"/>
      <c r="Z362" s="84"/>
      <c r="AA362" s="84"/>
      <c r="AB362" s="84"/>
      <c r="AC362" s="84"/>
      <c r="AD362" s="84"/>
      <c r="AE362" s="84"/>
      <c r="AF362" s="84"/>
      <c r="AG362" s="84"/>
      <c r="AH362" s="84"/>
      <c r="AI362" s="84"/>
      <c r="AJ362" s="84"/>
      <c r="AK362" s="84"/>
      <c r="AL362" s="84"/>
      <c r="AM362" s="84"/>
      <c r="AN362" s="84"/>
      <c r="AO362" s="84"/>
      <c r="AP362" s="84"/>
      <c r="AQ362" s="84"/>
      <c r="AR362" s="84"/>
      <c r="AS362" s="84"/>
      <c r="AT362" s="84"/>
      <c r="AU362" s="84"/>
      <c r="AV362" s="84"/>
      <c r="AW362" s="84"/>
      <c r="AX362" s="84"/>
      <c r="AY362" s="84"/>
      <c r="AZ362" s="84"/>
      <c r="BA362" s="84"/>
      <c r="BB362" s="84"/>
      <c r="BC362" s="84"/>
      <c r="BD362" s="84"/>
      <c r="BE362" s="84"/>
      <c r="BF362" s="84"/>
      <c r="BG362" s="84"/>
      <c r="BH362" s="84"/>
      <c r="BI362" s="84"/>
      <c r="BJ362" s="84"/>
      <c r="BK362" s="84"/>
      <c r="BL362" s="84"/>
      <c r="BM362" s="84"/>
      <c r="BN362" s="84"/>
      <c r="BO362" s="84"/>
      <c r="BP362" s="84"/>
      <c r="BQ362" s="84"/>
      <c r="BR362" s="84"/>
      <c r="BS362" s="84"/>
      <c r="BT362" s="84"/>
      <c r="BU362" s="84"/>
      <c r="BV362" s="84"/>
      <c r="BW362" s="84"/>
      <c r="BX362" s="84"/>
      <c r="BY362" s="84"/>
      <c r="BZ362" s="84"/>
      <c r="CA362" s="84"/>
      <c r="CB362" s="84"/>
      <c r="CC362" s="84"/>
      <c r="CD362" s="84"/>
      <c r="CE362" s="84"/>
      <c r="CF362" s="84"/>
      <c r="CG362" s="84"/>
      <c r="CH362" s="84"/>
      <c r="CI362" s="84"/>
      <c r="CJ362" s="84"/>
      <c r="CK362" s="84"/>
      <c r="CL362" s="84"/>
      <c r="CM362" s="84"/>
      <c r="CN362" s="84"/>
      <c r="CO362" s="84"/>
      <c r="CP362" s="84"/>
      <c r="CQ362" s="84"/>
      <c r="CR362" s="84"/>
      <c r="CS362" s="84"/>
      <c r="CT362" s="84"/>
      <c r="CU362" s="84"/>
      <c r="CV362" s="84"/>
      <c r="CW362" s="84"/>
      <c r="CX362" s="84"/>
      <c r="CY362" s="84"/>
      <c r="CZ362" s="84"/>
      <c r="DA362" s="84"/>
      <c r="DB362" s="84"/>
      <c r="DC362" s="84"/>
      <c r="DD362" s="84"/>
      <c r="DE362" s="84"/>
      <c r="DF362" s="84"/>
      <c r="DG362" s="84"/>
      <c r="DH362" s="84"/>
      <c r="DI362" s="84"/>
      <c r="DJ362" s="84"/>
      <c r="DK362" s="84"/>
      <c r="DL362" s="84"/>
      <c r="DM362" s="84"/>
      <c r="DN362" s="84"/>
      <c r="DO362" s="84"/>
      <c r="DP362" s="84"/>
      <c r="DQ362" s="84"/>
      <c r="DR362" s="84"/>
      <c r="DS362" s="84"/>
      <c r="DT362" s="84"/>
      <c r="DU362" s="84"/>
      <c r="DV362" s="84"/>
      <c r="DW362" s="84"/>
      <c r="DX362" s="84"/>
      <c r="DY362" s="84"/>
      <c r="DZ362" s="84"/>
      <c r="EA362" s="84"/>
      <c r="EB362" s="84"/>
      <c r="EC362" s="84"/>
    </row>
    <row r="363" spans="1:133" s="7" customFormat="1" ht="17.25" customHeight="1">
      <c r="A363" s="108">
        <f t="shared" si="73"/>
        <v>324</v>
      </c>
      <c r="B363" s="109"/>
      <c r="C363" s="110"/>
      <c r="D363" s="104"/>
      <c r="E363" s="105"/>
      <c r="F363" s="105"/>
      <c r="G363" s="112" t="s">
        <v>1755</v>
      </c>
      <c r="H363" s="110" t="s">
        <v>1756</v>
      </c>
      <c r="I363" s="106">
        <v>300</v>
      </c>
      <c r="J363" s="106">
        <v>0</v>
      </c>
      <c r="K363" s="106">
        <f>J363+I363</f>
        <v>300</v>
      </c>
      <c r="L363" s="129"/>
      <c r="M363" s="129"/>
      <c r="N363" s="130">
        <v>350</v>
      </c>
      <c r="O363" s="131">
        <v>0</v>
      </c>
      <c r="P363" s="132">
        <f t="shared" si="72"/>
        <v>350</v>
      </c>
      <c r="Q363" s="84"/>
      <c r="R363" s="84"/>
      <c r="S363" s="84"/>
      <c r="T363" s="84"/>
      <c r="U363" s="84"/>
      <c r="V363" s="84"/>
      <c r="W363" s="84"/>
      <c r="X363" s="84"/>
      <c r="Y363" s="84"/>
      <c r="Z363" s="84"/>
      <c r="AA363" s="84"/>
      <c r="AB363" s="84"/>
      <c r="AC363" s="84"/>
      <c r="AD363" s="84"/>
      <c r="AE363" s="84"/>
      <c r="AF363" s="84"/>
      <c r="AG363" s="84"/>
      <c r="AH363" s="84"/>
      <c r="AI363" s="84"/>
      <c r="AJ363" s="84"/>
      <c r="AK363" s="84"/>
      <c r="AL363" s="84"/>
      <c r="AM363" s="84"/>
      <c r="AN363" s="84"/>
      <c r="AO363" s="84"/>
      <c r="AP363" s="84"/>
      <c r="AQ363" s="84"/>
      <c r="AR363" s="84"/>
      <c r="AS363" s="84"/>
      <c r="AT363" s="84"/>
      <c r="AU363" s="84"/>
      <c r="AV363" s="84"/>
      <c r="AW363" s="84"/>
      <c r="AX363" s="84"/>
      <c r="AY363" s="84"/>
      <c r="AZ363" s="84"/>
      <c r="BA363" s="84"/>
      <c r="BB363" s="84"/>
      <c r="BC363" s="84"/>
      <c r="BD363" s="84"/>
      <c r="BE363" s="84"/>
      <c r="BF363" s="84"/>
      <c r="BG363" s="84"/>
      <c r="BH363" s="84"/>
      <c r="BI363" s="84"/>
      <c r="BJ363" s="84"/>
      <c r="BK363" s="84"/>
      <c r="BL363" s="84"/>
      <c r="BM363" s="84"/>
      <c r="BN363" s="84"/>
      <c r="BO363" s="84"/>
      <c r="BP363" s="84"/>
      <c r="BQ363" s="84"/>
      <c r="BR363" s="84"/>
      <c r="BS363" s="84"/>
      <c r="BT363" s="84"/>
      <c r="BU363" s="84"/>
      <c r="BV363" s="84"/>
      <c r="BW363" s="84"/>
      <c r="BX363" s="84"/>
      <c r="BY363" s="84"/>
      <c r="BZ363" s="84"/>
      <c r="CA363" s="84"/>
      <c r="CB363" s="84"/>
      <c r="CC363" s="84"/>
      <c r="CD363" s="84"/>
      <c r="CE363" s="84"/>
      <c r="CF363" s="84"/>
      <c r="CG363" s="84"/>
      <c r="CH363" s="84"/>
      <c r="CI363" s="84"/>
      <c r="CJ363" s="84"/>
      <c r="CK363" s="84"/>
      <c r="CL363" s="84"/>
      <c r="CM363" s="84"/>
      <c r="CN363" s="84"/>
      <c r="CO363" s="84"/>
      <c r="CP363" s="84"/>
      <c r="CQ363" s="84"/>
      <c r="CR363" s="84"/>
      <c r="CS363" s="84"/>
      <c r="CT363" s="84"/>
      <c r="CU363" s="84"/>
      <c r="CV363" s="84"/>
      <c r="CW363" s="84"/>
      <c r="CX363" s="84"/>
      <c r="CY363" s="84"/>
      <c r="CZ363" s="84"/>
      <c r="DA363" s="84"/>
      <c r="DB363" s="84"/>
      <c r="DC363" s="84"/>
      <c r="DD363" s="84"/>
      <c r="DE363" s="84"/>
      <c r="DF363" s="84"/>
      <c r="DG363" s="84"/>
      <c r="DH363" s="84"/>
      <c r="DI363" s="84"/>
      <c r="DJ363" s="84"/>
      <c r="DK363" s="84"/>
      <c r="DL363" s="84"/>
      <c r="DM363" s="84"/>
      <c r="DN363" s="84"/>
      <c r="DO363" s="84"/>
      <c r="DP363" s="84"/>
      <c r="DQ363" s="84"/>
      <c r="DR363" s="84"/>
      <c r="DS363" s="84"/>
      <c r="DT363" s="84"/>
      <c r="DU363" s="84"/>
      <c r="DV363" s="84"/>
      <c r="DW363" s="84"/>
      <c r="DX363" s="84"/>
      <c r="DY363" s="84"/>
      <c r="DZ363" s="84"/>
      <c r="EA363" s="84"/>
      <c r="EB363" s="84"/>
      <c r="EC363" s="84"/>
    </row>
    <row r="364" spans="1:133" s="7" customFormat="1" ht="17.25" customHeight="1">
      <c r="A364" s="108">
        <f t="shared" si="73"/>
        <v>325</v>
      </c>
      <c r="B364" s="109"/>
      <c r="C364" s="110"/>
      <c r="D364" s="104"/>
      <c r="E364" s="105"/>
      <c r="F364" s="105"/>
      <c r="G364" s="112" t="s">
        <v>1757</v>
      </c>
      <c r="H364" s="110" t="s">
        <v>1758</v>
      </c>
      <c r="I364" s="106">
        <v>250</v>
      </c>
      <c r="J364" s="106">
        <v>0</v>
      </c>
      <c r="K364" s="106">
        <f>J364+I364</f>
        <v>250</v>
      </c>
      <c r="L364" s="129"/>
      <c r="M364" s="129"/>
      <c r="N364" s="130">
        <v>250</v>
      </c>
      <c r="O364" s="131">
        <v>0</v>
      </c>
      <c r="P364" s="132">
        <f t="shared" si="72"/>
        <v>250</v>
      </c>
      <c r="Q364" s="84"/>
      <c r="R364" s="84"/>
      <c r="S364" s="84"/>
      <c r="T364" s="84"/>
      <c r="U364" s="84"/>
      <c r="V364" s="84"/>
      <c r="W364" s="84"/>
      <c r="X364" s="84"/>
      <c r="Y364" s="84"/>
      <c r="Z364" s="84"/>
      <c r="AA364" s="84"/>
      <c r="AB364" s="84"/>
      <c r="AC364" s="84"/>
      <c r="AD364" s="84"/>
      <c r="AE364" s="84"/>
      <c r="AF364" s="84"/>
      <c r="AG364" s="84"/>
      <c r="AH364" s="84"/>
      <c r="AI364" s="84"/>
      <c r="AJ364" s="84"/>
      <c r="AK364" s="84"/>
      <c r="AL364" s="84"/>
      <c r="AM364" s="84"/>
      <c r="AN364" s="84"/>
      <c r="AO364" s="84"/>
      <c r="AP364" s="84"/>
      <c r="AQ364" s="84"/>
      <c r="AR364" s="84"/>
      <c r="AS364" s="84"/>
      <c r="AT364" s="84"/>
      <c r="AU364" s="84"/>
      <c r="AV364" s="84"/>
      <c r="AW364" s="84"/>
      <c r="AX364" s="84"/>
      <c r="AY364" s="84"/>
      <c r="AZ364" s="84"/>
      <c r="BA364" s="84"/>
      <c r="BB364" s="84"/>
      <c r="BC364" s="84"/>
      <c r="BD364" s="84"/>
      <c r="BE364" s="84"/>
      <c r="BF364" s="84"/>
      <c r="BG364" s="84"/>
      <c r="BH364" s="84"/>
      <c r="BI364" s="84"/>
      <c r="BJ364" s="84"/>
      <c r="BK364" s="84"/>
      <c r="BL364" s="84"/>
      <c r="BM364" s="84"/>
      <c r="BN364" s="84"/>
      <c r="BO364" s="84"/>
      <c r="BP364" s="84"/>
      <c r="BQ364" s="84"/>
      <c r="BR364" s="84"/>
      <c r="BS364" s="84"/>
      <c r="BT364" s="84"/>
      <c r="BU364" s="84"/>
      <c r="BV364" s="84"/>
      <c r="BW364" s="84"/>
      <c r="BX364" s="84"/>
      <c r="BY364" s="84"/>
      <c r="BZ364" s="84"/>
      <c r="CA364" s="84"/>
      <c r="CB364" s="84"/>
      <c r="CC364" s="84"/>
      <c r="CD364" s="84"/>
      <c r="CE364" s="84"/>
      <c r="CF364" s="84"/>
      <c r="CG364" s="84"/>
      <c r="CH364" s="84"/>
      <c r="CI364" s="84"/>
      <c r="CJ364" s="84"/>
      <c r="CK364" s="84"/>
      <c r="CL364" s="84"/>
      <c r="CM364" s="84"/>
      <c r="CN364" s="84"/>
      <c r="CO364" s="84"/>
      <c r="CP364" s="84"/>
      <c r="CQ364" s="84"/>
      <c r="CR364" s="84"/>
      <c r="CS364" s="84"/>
      <c r="CT364" s="84"/>
      <c r="CU364" s="84"/>
      <c r="CV364" s="84"/>
      <c r="CW364" s="84"/>
      <c r="CX364" s="84"/>
      <c r="CY364" s="84"/>
      <c r="CZ364" s="84"/>
      <c r="DA364" s="84"/>
      <c r="DB364" s="84"/>
      <c r="DC364" s="84"/>
      <c r="DD364" s="84"/>
      <c r="DE364" s="84"/>
      <c r="DF364" s="84"/>
      <c r="DG364" s="84"/>
      <c r="DH364" s="84"/>
      <c r="DI364" s="84"/>
      <c r="DJ364" s="84"/>
      <c r="DK364" s="84"/>
      <c r="DL364" s="84"/>
      <c r="DM364" s="84"/>
      <c r="DN364" s="84"/>
      <c r="DO364" s="84"/>
      <c r="DP364" s="84"/>
      <c r="DQ364" s="84"/>
      <c r="DR364" s="84"/>
      <c r="DS364" s="84"/>
      <c r="DT364" s="84"/>
      <c r="DU364" s="84"/>
      <c r="DV364" s="84"/>
      <c r="DW364" s="84"/>
      <c r="DX364" s="84"/>
      <c r="DY364" s="84"/>
      <c r="DZ364" s="84"/>
      <c r="EA364" s="84"/>
      <c r="EB364" s="84"/>
      <c r="EC364" s="84"/>
    </row>
    <row r="365" spans="1:133" s="7" customFormat="1" ht="17.25" customHeight="1">
      <c r="A365" s="108">
        <f t="shared" si="73"/>
        <v>326</v>
      </c>
      <c r="B365" s="109"/>
      <c r="C365" s="110"/>
      <c r="D365" s="104"/>
      <c r="E365" s="105"/>
      <c r="F365" s="105"/>
      <c r="G365" s="112" t="s">
        <v>1759</v>
      </c>
      <c r="H365" s="110" t="s">
        <v>1760</v>
      </c>
      <c r="I365" s="106">
        <v>450</v>
      </c>
      <c r="J365" s="106">
        <v>0</v>
      </c>
      <c r="K365" s="106">
        <f>J365+I365</f>
        <v>450</v>
      </c>
      <c r="L365" s="129"/>
      <c r="M365" s="129"/>
      <c r="N365" s="130">
        <v>450</v>
      </c>
      <c r="O365" s="131">
        <v>0</v>
      </c>
      <c r="P365" s="132">
        <f t="shared" si="72"/>
        <v>450</v>
      </c>
      <c r="Q365" s="84"/>
      <c r="R365" s="84"/>
      <c r="S365" s="84"/>
      <c r="T365" s="84"/>
      <c r="U365" s="84"/>
      <c r="V365" s="84"/>
      <c r="W365" s="84"/>
      <c r="X365" s="84"/>
      <c r="Y365" s="84"/>
      <c r="Z365" s="84"/>
      <c r="AA365" s="84"/>
      <c r="AB365" s="84"/>
      <c r="AC365" s="84"/>
      <c r="AD365" s="84"/>
      <c r="AE365" s="84"/>
      <c r="AF365" s="84"/>
      <c r="AG365" s="84"/>
      <c r="AH365" s="84"/>
      <c r="AI365" s="84"/>
      <c r="AJ365" s="84"/>
      <c r="AK365" s="84"/>
      <c r="AL365" s="84"/>
      <c r="AM365" s="84"/>
      <c r="AN365" s="84"/>
      <c r="AO365" s="84"/>
      <c r="AP365" s="84"/>
      <c r="AQ365" s="84"/>
      <c r="AR365" s="84"/>
      <c r="AS365" s="84"/>
      <c r="AT365" s="84"/>
      <c r="AU365" s="84"/>
      <c r="AV365" s="84"/>
      <c r="AW365" s="84"/>
      <c r="AX365" s="84"/>
      <c r="AY365" s="84"/>
      <c r="AZ365" s="84"/>
      <c r="BA365" s="84"/>
      <c r="BB365" s="84"/>
      <c r="BC365" s="84"/>
      <c r="BD365" s="84"/>
      <c r="BE365" s="84"/>
      <c r="BF365" s="84"/>
      <c r="BG365" s="84"/>
      <c r="BH365" s="84"/>
      <c r="BI365" s="84"/>
      <c r="BJ365" s="84"/>
      <c r="BK365" s="84"/>
      <c r="BL365" s="84"/>
      <c r="BM365" s="84"/>
      <c r="BN365" s="84"/>
      <c r="BO365" s="84"/>
      <c r="BP365" s="84"/>
      <c r="BQ365" s="84"/>
      <c r="BR365" s="84"/>
      <c r="BS365" s="84"/>
      <c r="BT365" s="84"/>
      <c r="BU365" s="84"/>
      <c r="BV365" s="84"/>
      <c r="BW365" s="84"/>
      <c r="BX365" s="84"/>
      <c r="BY365" s="84"/>
      <c r="BZ365" s="84"/>
      <c r="CA365" s="84"/>
      <c r="CB365" s="84"/>
      <c r="CC365" s="84"/>
      <c r="CD365" s="84"/>
      <c r="CE365" s="84"/>
      <c r="CF365" s="84"/>
      <c r="CG365" s="84"/>
      <c r="CH365" s="84"/>
      <c r="CI365" s="84"/>
      <c r="CJ365" s="84"/>
      <c r="CK365" s="84"/>
      <c r="CL365" s="84"/>
      <c r="CM365" s="84"/>
      <c r="CN365" s="84"/>
      <c r="CO365" s="84"/>
      <c r="CP365" s="84"/>
      <c r="CQ365" s="84"/>
      <c r="CR365" s="84"/>
      <c r="CS365" s="84"/>
      <c r="CT365" s="84"/>
      <c r="CU365" s="84"/>
      <c r="CV365" s="84"/>
      <c r="CW365" s="84"/>
      <c r="CX365" s="84"/>
      <c r="CY365" s="84"/>
      <c r="CZ365" s="84"/>
      <c r="DA365" s="84"/>
      <c r="DB365" s="84"/>
      <c r="DC365" s="84"/>
      <c r="DD365" s="84"/>
      <c r="DE365" s="84"/>
      <c r="DF365" s="84"/>
      <c r="DG365" s="84"/>
      <c r="DH365" s="84"/>
      <c r="DI365" s="84"/>
      <c r="DJ365" s="84"/>
      <c r="DK365" s="84"/>
      <c r="DL365" s="84"/>
      <c r="DM365" s="84"/>
      <c r="DN365" s="84"/>
      <c r="DO365" s="84"/>
      <c r="DP365" s="84"/>
      <c r="DQ365" s="84"/>
      <c r="DR365" s="84"/>
      <c r="DS365" s="84"/>
      <c r="DT365" s="84"/>
      <c r="DU365" s="84"/>
      <c r="DV365" s="84"/>
      <c r="DW365" s="84"/>
      <c r="DX365" s="84"/>
      <c r="DY365" s="84"/>
      <c r="DZ365" s="84"/>
      <c r="EA365" s="84"/>
      <c r="EB365" s="84"/>
      <c r="EC365" s="84"/>
    </row>
    <row r="366" spans="1:133" s="7" customFormat="1" ht="17.25" customHeight="1">
      <c r="A366" s="108">
        <f t="shared" si="73"/>
        <v>327</v>
      </c>
      <c r="B366" s="109"/>
      <c r="C366" s="110"/>
      <c r="D366" s="104"/>
      <c r="E366" s="105"/>
      <c r="F366" s="105"/>
      <c r="G366" s="112" t="s">
        <v>1763</v>
      </c>
      <c r="H366" s="110" t="s">
        <v>1764</v>
      </c>
      <c r="I366" s="106">
        <v>250</v>
      </c>
      <c r="J366" s="106">
        <v>0</v>
      </c>
      <c r="K366" s="106">
        <f t="shared" ref="K366:K391" si="74">I366+J366</f>
        <v>250</v>
      </c>
      <c r="L366" s="129">
        <v>300</v>
      </c>
      <c r="M366" s="129"/>
      <c r="N366" s="130">
        <v>250</v>
      </c>
      <c r="O366" s="131">
        <v>0</v>
      </c>
      <c r="P366" s="132">
        <f t="shared" si="72"/>
        <v>250</v>
      </c>
      <c r="Q366" s="84"/>
      <c r="R366" s="84"/>
      <c r="S366" s="84"/>
      <c r="T366" s="84"/>
      <c r="U366" s="84"/>
      <c r="V366" s="84"/>
      <c r="W366" s="84"/>
      <c r="X366" s="84"/>
      <c r="Y366" s="84"/>
      <c r="Z366" s="84"/>
      <c r="AA366" s="84"/>
      <c r="AB366" s="84"/>
      <c r="AC366" s="84"/>
      <c r="AD366" s="84"/>
      <c r="AE366" s="84"/>
      <c r="AF366" s="84"/>
      <c r="AG366" s="84"/>
      <c r="AH366" s="84"/>
      <c r="AI366" s="84"/>
      <c r="AJ366" s="84"/>
      <c r="AK366" s="84"/>
      <c r="AL366" s="84"/>
      <c r="AM366" s="84"/>
      <c r="AN366" s="84"/>
      <c r="AO366" s="84"/>
      <c r="AP366" s="84"/>
      <c r="AQ366" s="84"/>
      <c r="AR366" s="84"/>
      <c r="AS366" s="84"/>
      <c r="AT366" s="84"/>
      <c r="AU366" s="84"/>
      <c r="AV366" s="84"/>
      <c r="AW366" s="84"/>
      <c r="AX366" s="84"/>
      <c r="AY366" s="84"/>
      <c r="AZ366" s="84"/>
      <c r="BA366" s="84"/>
      <c r="BB366" s="84"/>
      <c r="BC366" s="84"/>
      <c r="BD366" s="84"/>
      <c r="BE366" s="84"/>
      <c r="BF366" s="84"/>
      <c r="BG366" s="84"/>
      <c r="BH366" s="84"/>
      <c r="BI366" s="84"/>
      <c r="BJ366" s="84"/>
      <c r="BK366" s="84"/>
      <c r="BL366" s="84"/>
      <c r="BM366" s="84"/>
      <c r="BN366" s="84"/>
      <c r="BO366" s="84"/>
      <c r="BP366" s="84"/>
      <c r="BQ366" s="84"/>
      <c r="BR366" s="84"/>
      <c r="BS366" s="84"/>
      <c r="BT366" s="84"/>
      <c r="BU366" s="84"/>
      <c r="BV366" s="84"/>
      <c r="BW366" s="84"/>
      <c r="BX366" s="84"/>
      <c r="BY366" s="84"/>
      <c r="BZ366" s="84"/>
      <c r="CA366" s="84"/>
      <c r="CB366" s="84"/>
      <c r="CC366" s="84"/>
      <c r="CD366" s="84"/>
      <c r="CE366" s="84"/>
      <c r="CF366" s="84"/>
      <c r="CG366" s="84"/>
      <c r="CH366" s="84"/>
      <c r="CI366" s="84"/>
      <c r="CJ366" s="84"/>
      <c r="CK366" s="84"/>
      <c r="CL366" s="84"/>
      <c r="CM366" s="84"/>
      <c r="CN366" s="84"/>
      <c r="CO366" s="84"/>
      <c r="CP366" s="84"/>
      <c r="CQ366" s="84"/>
      <c r="CR366" s="84"/>
      <c r="CS366" s="84"/>
      <c r="CT366" s="84"/>
      <c r="CU366" s="84"/>
      <c r="CV366" s="84"/>
      <c r="CW366" s="84"/>
      <c r="CX366" s="84"/>
      <c r="CY366" s="84"/>
      <c r="CZ366" s="84"/>
      <c r="DA366" s="84"/>
      <c r="DB366" s="84"/>
      <c r="DC366" s="84"/>
      <c r="DD366" s="84"/>
      <c r="DE366" s="84"/>
      <c r="DF366" s="84"/>
      <c r="DG366" s="84"/>
      <c r="DH366" s="84"/>
      <c r="DI366" s="84"/>
      <c r="DJ366" s="84"/>
      <c r="DK366" s="84"/>
      <c r="DL366" s="84"/>
      <c r="DM366" s="84"/>
      <c r="DN366" s="84"/>
      <c r="DO366" s="84"/>
      <c r="DP366" s="84"/>
      <c r="DQ366" s="84"/>
      <c r="DR366" s="84"/>
      <c r="DS366" s="84"/>
      <c r="DT366" s="84"/>
      <c r="DU366" s="84"/>
      <c r="DV366" s="84"/>
      <c r="DW366" s="84"/>
      <c r="DX366" s="84"/>
      <c r="DY366" s="84"/>
      <c r="DZ366" s="84"/>
      <c r="EA366" s="84"/>
      <c r="EB366" s="84"/>
      <c r="EC366" s="84"/>
    </row>
    <row r="367" spans="1:133" s="7" customFormat="1" ht="15.75" customHeight="1">
      <c r="A367" s="108">
        <f t="shared" si="73"/>
        <v>328</v>
      </c>
      <c r="B367" s="109"/>
      <c r="C367" s="110"/>
      <c r="D367" s="104"/>
      <c r="E367" s="105"/>
      <c r="F367" s="105"/>
      <c r="G367" s="112" t="s">
        <v>1766</v>
      </c>
      <c r="H367" s="110" t="s">
        <v>1767</v>
      </c>
      <c r="I367" s="106">
        <v>300</v>
      </c>
      <c r="J367" s="106">
        <v>0</v>
      </c>
      <c r="K367" s="106">
        <f t="shared" si="74"/>
        <v>300</v>
      </c>
      <c r="L367" s="129"/>
      <c r="M367" s="129">
        <v>300</v>
      </c>
      <c r="N367" s="130">
        <v>300</v>
      </c>
      <c r="O367" s="131">
        <v>0</v>
      </c>
      <c r="P367" s="132">
        <f t="shared" si="72"/>
        <v>300</v>
      </c>
      <c r="Q367" s="84"/>
      <c r="R367" s="84"/>
      <c r="S367" s="84"/>
      <c r="T367" s="84"/>
      <c r="U367" s="84"/>
      <c r="V367" s="84"/>
      <c r="W367" s="84"/>
      <c r="X367" s="84"/>
      <c r="Y367" s="84"/>
      <c r="Z367" s="84"/>
      <c r="AA367" s="84"/>
      <c r="AB367" s="84"/>
      <c r="AC367" s="84"/>
      <c r="AD367" s="84"/>
      <c r="AE367" s="84"/>
      <c r="AF367" s="84"/>
      <c r="AG367" s="84"/>
      <c r="AH367" s="84"/>
      <c r="AI367" s="84"/>
      <c r="AJ367" s="84"/>
      <c r="AK367" s="84"/>
      <c r="AL367" s="84"/>
      <c r="AM367" s="84"/>
      <c r="AN367" s="84"/>
      <c r="AO367" s="84"/>
      <c r="AP367" s="84"/>
      <c r="AQ367" s="84"/>
      <c r="AR367" s="84"/>
      <c r="AS367" s="84"/>
      <c r="AT367" s="84"/>
      <c r="AU367" s="84"/>
      <c r="AV367" s="84"/>
      <c r="AW367" s="84"/>
      <c r="AX367" s="84"/>
      <c r="AY367" s="84"/>
      <c r="AZ367" s="84"/>
      <c r="BA367" s="84"/>
      <c r="BB367" s="84"/>
      <c r="BC367" s="84"/>
      <c r="BD367" s="84"/>
      <c r="BE367" s="84"/>
      <c r="BF367" s="84"/>
      <c r="BG367" s="84"/>
      <c r="BH367" s="84"/>
      <c r="BI367" s="84"/>
      <c r="BJ367" s="84"/>
      <c r="BK367" s="84"/>
      <c r="BL367" s="84"/>
      <c r="BM367" s="84"/>
      <c r="BN367" s="84"/>
      <c r="BO367" s="84"/>
      <c r="BP367" s="84"/>
      <c r="BQ367" s="84"/>
      <c r="BR367" s="84"/>
      <c r="BS367" s="84"/>
      <c r="BT367" s="84"/>
      <c r="BU367" s="84"/>
      <c r="BV367" s="84"/>
      <c r="BW367" s="84"/>
      <c r="BX367" s="84"/>
      <c r="BY367" s="84"/>
      <c r="BZ367" s="84"/>
      <c r="CA367" s="84"/>
      <c r="CB367" s="84"/>
      <c r="CC367" s="84"/>
      <c r="CD367" s="84"/>
      <c r="CE367" s="84"/>
      <c r="CF367" s="84"/>
      <c r="CG367" s="84"/>
      <c r="CH367" s="84"/>
      <c r="CI367" s="84"/>
      <c r="CJ367" s="84"/>
      <c r="CK367" s="84"/>
      <c r="CL367" s="84"/>
      <c r="CM367" s="84"/>
      <c r="CN367" s="84"/>
      <c r="CO367" s="84"/>
      <c r="CP367" s="84"/>
      <c r="CQ367" s="84"/>
      <c r="CR367" s="84"/>
      <c r="CS367" s="84"/>
      <c r="CT367" s="84"/>
      <c r="CU367" s="84"/>
      <c r="CV367" s="84"/>
      <c r="CW367" s="84"/>
      <c r="CX367" s="84"/>
      <c r="CY367" s="84"/>
      <c r="CZ367" s="84"/>
      <c r="DA367" s="84"/>
      <c r="DB367" s="84"/>
      <c r="DC367" s="84"/>
      <c r="DD367" s="84"/>
      <c r="DE367" s="84"/>
      <c r="DF367" s="84"/>
      <c r="DG367" s="84"/>
      <c r="DH367" s="84"/>
      <c r="DI367" s="84"/>
      <c r="DJ367" s="84"/>
      <c r="DK367" s="84"/>
      <c r="DL367" s="84"/>
      <c r="DM367" s="84"/>
      <c r="DN367" s="84"/>
      <c r="DO367" s="84"/>
      <c r="DP367" s="84"/>
      <c r="DQ367" s="84"/>
      <c r="DR367" s="84"/>
      <c r="DS367" s="84"/>
      <c r="DT367" s="84"/>
      <c r="DU367" s="84"/>
      <c r="DV367" s="84"/>
      <c r="DW367" s="84"/>
      <c r="DX367" s="84"/>
      <c r="DY367" s="84"/>
      <c r="DZ367" s="84"/>
      <c r="EA367" s="84"/>
      <c r="EB367" s="84"/>
      <c r="EC367" s="84"/>
    </row>
    <row r="368" spans="1:133" s="7" customFormat="1" ht="15.75" customHeight="1">
      <c r="A368" s="108">
        <f t="shared" si="73"/>
        <v>329</v>
      </c>
      <c r="B368" s="109" t="s">
        <v>1761</v>
      </c>
      <c r="C368" s="110" t="s">
        <v>1762</v>
      </c>
      <c r="D368" s="104">
        <v>250</v>
      </c>
      <c r="E368" s="105">
        <v>0</v>
      </c>
      <c r="F368" s="105">
        <f t="shared" ref="F368:F390" si="75">D368</f>
        <v>250</v>
      </c>
      <c r="G368" s="112" t="s">
        <v>136</v>
      </c>
      <c r="H368" s="110" t="s">
        <v>137</v>
      </c>
      <c r="I368" s="106">
        <v>150</v>
      </c>
      <c r="J368" s="106">
        <v>0</v>
      </c>
      <c r="K368" s="106">
        <f t="shared" si="74"/>
        <v>150</v>
      </c>
      <c r="L368" s="129">
        <v>150</v>
      </c>
      <c r="M368" s="129"/>
      <c r="N368" s="130">
        <v>220</v>
      </c>
      <c r="O368" s="131">
        <v>0</v>
      </c>
      <c r="P368" s="132">
        <f t="shared" si="72"/>
        <v>220</v>
      </c>
      <c r="Q368" s="84"/>
      <c r="R368" s="84"/>
      <c r="S368" s="84"/>
      <c r="T368" s="84"/>
      <c r="U368" s="84"/>
      <c r="V368" s="84"/>
      <c r="W368" s="84"/>
      <c r="X368" s="84"/>
      <c r="Y368" s="84"/>
      <c r="Z368" s="84"/>
      <c r="AA368" s="84"/>
      <c r="AB368" s="84"/>
      <c r="AC368" s="84"/>
      <c r="AD368" s="84"/>
      <c r="AE368" s="84"/>
      <c r="AF368" s="84"/>
      <c r="AG368" s="84"/>
      <c r="AH368" s="84"/>
      <c r="AI368" s="84"/>
      <c r="AJ368" s="84"/>
      <c r="AK368" s="84"/>
      <c r="AL368" s="84"/>
      <c r="AM368" s="84"/>
      <c r="AN368" s="84"/>
      <c r="AO368" s="84"/>
      <c r="AP368" s="84"/>
      <c r="AQ368" s="84"/>
      <c r="AR368" s="84"/>
      <c r="AS368" s="84"/>
      <c r="AT368" s="84"/>
      <c r="AU368" s="84"/>
      <c r="AV368" s="84"/>
      <c r="AW368" s="84"/>
      <c r="AX368" s="84"/>
      <c r="AY368" s="84"/>
      <c r="AZ368" s="84"/>
      <c r="BA368" s="84"/>
      <c r="BB368" s="84"/>
      <c r="BC368" s="84"/>
      <c r="BD368" s="84"/>
      <c r="BE368" s="84"/>
      <c r="BF368" s="84"/>
      <c r="BG368" s="84"/>
      <c r="BH368" s="84"/>
      <c r="BI368" s="84"/>
      <c r="BJ368" s="84"/>
      <c r="BK368" s="84"/>
      <c r="BL368" s="84"/>
      <c r="BM368" s="84"/>
      <c r="BN368" s="84"/>
      <c r="BO368" s="84"/>
      <c r="BP368" s="84"/>
      <c r="BQ368" s="84"/>
      <c r="BR368" s="84"/>
      <c r="BS368" s="84"/>
      <c r="BT368" s="84"/>
      <c r="BU368" s="84"/>
      <c r="BV368" s="84"/>
      <c r="BW368" s="84"/>
      <c r="BX368" s="84"/>
      <c r="BY368" s="84"/>
      <c r="BZ368" s="84"/>
      <c r="CA368" s="84"/>
      <c r="CB368" s="84"/>
      <c r="CC368" s="84"/>
      <c r="CD368" s="84"/>
      <c r="CE368" s="84"/>
      <c r="CF368" s="84"/>
      <c r="CG368" s="84"/>
      <c r="CH368" s="84"/>
      <c r="CI368" s="84"/>
      <c r="CJ368" s="84"/>
      <c r="CK368" s="84"/>
      <c r="CL368" s="84"/>
      <c r="CM368" s="84"/>
      <c r="CN368" s="84"/>
      <c r="CO368" s="84"/>
      <c r="CP368" s="84"/>
      <c r="CQ368" s="84"/>
      <c r="CR368" s="84"/>
      <c r="CS368" s="84"/>
      <c r="CT368" s="84"/>
      <c r="CU368" s="84"/>
      <c r="CV368" s="84"/>
      <c r="CW368" s="84"/>
      <c r="CX368" s="84"/>
      <c r="CY368" s="84"/>
      <c r="CZ368" s="84"/>
      <c r="DA368" s="84"/>
      <c r="DB368" s="84"/>
      <c r="DC368" s="84"/>
      <c r="DD368" s="84"/>
      <c r="DE368" s="84"/>
      <c r="DF368" s="84"/>
      <c r="DG368" s="84"/>
      <c r="DH368" s="84"/>
      <c r="DI368" s="84"/>
      <c r="DJ368" s="84"/>
      <c r="DK368" s="84"/>
      <c r="DL368" s="84"/>
      <c r="DM368" s="84"/>
      <c r="DN368" s="84"/>
      <c r="DO368" s="84"/>
      <c r="DP368" s="84"/>
      <c r="DQ368" s="84"/>
      <c r="DR368" s="84"/>
      <c r="DS368" s="84"/>
      <c r="DT368" s="84"/>
      <c r="DU368" s="84"/>
      <c r="DV368" s="84"/>
      <c r="DW368" s="84"/>
      <c r="DX368" s="84"/>
      <c r="DY368" s="84"/>
      <c r="DZ368" s="84"/>
      <c r="EA368" s="84"/>
      <c r="EB368" s="84"/>
      <c r="EC368" s="84"/>
    </row>
    <row r="369" spans="1:133" s="7" customFormat="1">
      <c r="A369" s="108">
        <f t="shared" si="73"/>
        <v>330</v>
      </c>
      <c r="B369" s="109" t="s">
        <v>1765</v>
      </c>
      <c r="C369" s="110" t="s">
        <v>1742</v>
      </c>
      <c r="D369" s="104">
        <v>100</v>
      </c>
      <c r="E369" s="105">
        <v>0</v>
      </c>
      <c r="F369" s="105">
        <f t="shared" si="75"/>
        <v>100</v>
      </c>
      <c r="G369" s="112" t="s">
        <v>1773</v>
      </c>
      <c r="H369" s="110" t="s">
        <v>1774</v>
      </c>
      <c r="I369" s="106">
        <v>250</v>
      </c>
      <c r="J369" s="106">
        <v>0</v>
      </c>
      <c r="K369" s="106">
        <f t="shared" si="74"/>
        <v>250</v>
      </c>
      <c r="L369" s="129"/>
      <c r="M369" s="129"/>
      <c r="N369" s="130">
        <v>250</v>
      </c>
      <c r="O369" s="131">
        <v>0</v>
      </c>
      <c r="P369" s="132">
        <f t="shared" si="72"/>
        <v>250</v>
      </c>
      <c r="Q369" s="84"/>
      <c r="R369" s="84"/>
      <c r="S369" s="84"/>
      <c r="T369" s="84"/>
      <c r="U369" s="84"/>
      <c r="V369" s="84"/>
      <c r="W369" s="84"/>
      <c r="X369" s="84"/>
      <c r="Y369" s="84"/>
      <c r="Z369" s="84"/>
      <c r="AA369" s="84"/>
      <c r="AB369" s="84"/>
      <c r="AC369" s="84"/>
      <c r="AD369" s="84"/>
      <c r="AE369" s="84"/>
      <c r="AF369" s="84"/>
      <c r="AG369" s="84"/>
      <c r="AH369" s="84"/>
      <c r="AI369" s="84"/>
      <c r="AJ369" s="84"/>
      <c r="AK369" s="84"/>
      <c r="AL369" s="84"/>
      <c r="AM369" s="84"/>
      <c r="AN369" s="84"/>
      <c r="AO369" s="84"/>
      <c r="AP369" s="84"/>
      <c r="AQ369" s="84"/>
      <c r="AR369" s="84"/>
      <c r="AS369" s="84"/>
      <c r="AT369" s="84"/>
      <c r="AU369" s="84"/>
      <c r="AV369" s="84"/>
      <c r="AW369" s="84"/>
      <c r="AX369" s="84"/>
      <c r="AY369" s="84"/>
      <c r="AZ369" s="84"/>
      <c r="BA369" s="84"/>
      <c r="BB369" s="84"/>
      <c r="BC369" s="84"/>
      <c r="BD369" s="84"/>
      <c r="BE369" s="84"/>
      <c r="BF369" s="84"/>
      <c r="BG369" s="84"/>
      <c r="BH369" s="84"/>
      <c r="BI369" s="84"/>
      <c r="BJ369" s="84"/>
      <c r="BK369" s="84"/>
      <c r="BL369" s="84"/>
      <c r="BM369" s="84"/>
      <c r="BN369" s="84"/>
      <c r="BO369" s="84"/>
      <c r="BP369" s="84"/>
      <c r="BQ369" s="84"/>
      <c r="BR369" s="84"/>
      <c r="BS369" s="84"/>
      <c r="BT369" s="84"/>
      <c r="BU369" s="84"/>
      <c r="BV369" s="84"/>
      <c r="BW369" s="84"/>
      <c r="BX369" s="84"/>
      <c r="BY369" s="84"/>
      <c r="BZ369" s="84"/>
      <c r="CA369" s="84"/>
      <c r="CB369" s="84"/>
      <c r="CC369" s="84"/>
      <c r="CD369" s="84"/>
      <c r="CE369" s="84"/>
      <c r="CF369" s="84"/>
      <c r="CG369" s="84"/>
      <c r="CH369" s="84"/>
      <c r="CI369" s="84"/>
      <c r="CJ369" s="84"/>
      <c r="CK369" s="84"/>
      <c r="CL369" s="84"/>
      <c r="CM369" s="84"/>
      <c r="CN369" s="84"/>
      <c r="CO369" s="84"/>
      <c r="CP369" s="84"/>
      <c r="CQ369" s="84"/>
      <c r="CR369" s="84"/>
      <c r="CS369" s="84"/>
      <c r="CT369" s="84"/>
      <c r="CU369" s="84"/>
      <c r="CV369" s="84"/>
      <c r="CW369" s="84"/>
      <c r="CX369" s="84"/>
      <c r="CY369" s="84"/>
      <c r="CZ369" s="84"/>
      <c r="DA369" s="84"/>
      <c r="DB369" s="84"/>
      <c r="DC369" s="84"/>
      <c r="DD369" s="84"/>
      <c r="DE369" s="84"/>
      <c r="DF369" s="84"/>
      <c r="DG369" s="84"/>
      <c r="DH369" s="84"/>
      <c r="DI369" s="84"/>
      <c r="DJ369" s="84"/>
      <c r="DK369" s="84"/>
      <c r="DL369" s="84"/>
      <c r="DM369" s="84"/>
      <c r="DN369" s="84"/>
      <c r="DO369" s="84"/>
      <c r="DP369" s="84"/>
      <c r="DQ369" s="84"/>
      <c r="DR369" s="84"/>
      <c r="DS369" s="84"/>
      <c r="DT369" s="84"/>
      <c r="DU369" s="84"/>
      <c r="DV369" s="84"/>
      <c r="DW369" s="84"/>
      <c r="DX369" s="84"/>
      <c r="DY369" s="84"/>
      <c r="DZ369" s="84"/>
      <c r="EA369" s="84"/>
      <c r="EB369" s="84"/>
      <c r="EC369" s="84"/>
    </row>
    <row r="370" spans="1:133" s="7" customFormat="1" ht="15.6" customHeight="1">
      <c r="A370" s="108">
        <f t="shared" si="73"/>
        <v>331</v>
      </c>
      <c r="B370" s="176" t="s">
        <v>1768</v>
      </c>
      <c r="C370" s="110" t="s">
        <v>1769</v>
      </c>
      <c r="D370" s="186">
        <v>150</v>
      </c>
      <c r="E370" s="105">
        <v>0</v>
      </c>
      <c r="F370" s="105">
        <f t="shared" si="75"/>
        <v>150</v>
      </c>
      <c r="G370" s="112" t="s">
        <v>1779</v>
      </c>
      <c r="H370" s="110" t="s">
        <v>1780</v>
      </c>
      <c r="I370" s="106">
        <v>250</v>
      </c>
      <c r="J370" s="106">
        <v>0</v>
      </c>
      <c r="K370" s="106">
        <f t="shared" si="74"/>
        <v>250</v>
      </c>
      <c r="L370" s="129"/>
      <c r="M370" s="129"/>
      <c r="N370" s="130">
        <v>250</v>
      </c>
      <c r="O370" s="131">
        <v>0</v>
      </c>
      <c r="P370" s="132">
        <f t="shared" si="72"/>
        <v>250</v>
      </c>
      <c r="Q370" s="84"/>
      <c r="R370" s="84"/>
      <c r="S370" s="84"/>
      <c r="T370" s="84"/>
      <c r="U370" s="84"/>
      <c r="V370" s="84"/>
      <c r="W370" s="84"/>
      <c r="X370" s="84"/>
      <c r="Y370" s="84"/>
      <c r="Z370" s="84"/>
      <c r="AA370" s="84"/>
      <c r="AB370" s="84"/>
      <c r="AC370" s="84"/>
      <c r="AD370" s="84"/>
      <c r="AE370" s="84"/>
      <c r="AF370" s="84"/>
      <c r="AG370" s="84"/>
      <c r="AH370" s="84"/>
      <c r="AI370" s="84"/>
      <c r="AJ370" s="84"/>
      <c r="AK370" s="84"/>
      <c r="AL370" s="84"/>
      <c r="AM370" s="84"/>
      <c r="AN370" s="84"/>
      <c r="AO370" s="84"/>
      <c r="AP370" s="84"/>
      <c r="AQ370" s="84"/>
      <c r="AR370" s="84"/>
      <c r="AS370" s="84"/>
      <c r="AT370" s="84"/>
      <c r="AU370" s="84"/>
      <c r="AV370" s="84"/>
      <c r="AW370" s="84"/>
      <c r="AX370" s="84"/>
      <c r="AY370" s="84"/>
      <c r="AZ370" s="84"/>
      <c r="BA370" s="84"/>
      <c r="BB370" s="84"/>
      <c r="BC370" s="84"/>
      <c r="BD370" s="84"/>
      <c r="BE370" s="84"/>
      <c r="BF370" s="84"/>
      <c r="BG370" s="84"/>
      <c r="BH370" s="84"/>
      <c r="BI370" s="84"/>
      <c r="BJ370" s="84"/>
      <c r="BK370" s="84"/>
      <c r="BL370" s="84"/>
      <c r="BM370" s="84"/>
      <c r="BN370" s="84"/>
      <c r="BO370" s="84"/>
      <c r="BP370" s="84"/>
      <c r="BQ370" s="84"/>
      <c r="BR370" s="84"/>
      <c r="BS370" s="84"/>
      <c r="BT370" s="84"/>
      <c r="BU370" s="84"/>
      <c r="BV370" s="84"/>
      <c r="BW370" s="84"/>
      <c r="BX370" s="84"/>
      <c r="BY370" s="84"/>
      <c r="BZ370" s="84"/>
      <c r="CA370" s="84"/>
      <c r="CB370" s="84"/>
      <c r="CC370" s="84"/>
      <c r="CD370" s="84"/>
      <c r="CE370" s="84"/>
      <c r="CF370" s="84"/>
      <c r="CG370" s="84"/>
      <c r="CH370" s="84"/>
      <c r="CI370" s="84"/>
      <c r="CJ370" s="84"/>
      <c r="CK370" s="84"/>
      <c r="CL370" s="84"/>
      <c r="CM370" s="84"/>
      <c r="CN370" s="84"/>
      <c r="CO370" s="84"/>
      <c r="CP370" s="84"/>
      <c r="CQ370" s="84"/>
      <c r="CR370" s="84"/>
      <c r="CS370" s="84"/>
      <c r="CT370" s="84"/>
      <c r="CU370" s="84"/>
      <c r="CV370" s="84"/>
      <c r="CW370" s="84"/>
      <c r="CX370" s="84"/>
      <c r="CY370" s="84"/>
      <c r="CZ370" s="84"/>
      <c r="DA370" s="84"/>
      <c r="DB370" s="84"/>
      <c r="DC370" s="84"/>
      <c r="DD370" s="84"/>
      <c r="DE370" s="84"/>
      <c r="DF370" s="84"/>
      <c r="DG370" s="84"/>
      <c r="DH370" s="84"/>
      <c r="DI370" s="84"/>
      <c r="DJ370" s="84"/>
      <c r="DK370" s="84"/>
      <c r="DL370" s="84"/>
      <c r="DM370" s="84"/>
      <c r="DN370" s="84"/>
      <c r="DO370" s="84"/>
      <c r="DP370" s="84"/>
      <c r="DQ370" s="84"/>
      <c r="DR370" s="84"/>
      <c r="DS370" s="84"/>
      <c r="DT370" s="84"/>
      <c r="DU370" s="84"/>
      <c r="DV370" s="84"/>
      <c r="DW370" s="84"/>
      <c r="DX370" s="84"/>
      <c r="DY370" s="84"/>
      <c r="DZ370" s="84"/>
      <c r="EA370" s="84"/>
      <c r="EB370" s="84"/>
      <c r="EC370" s="84"/>
    </row>
    <row r="371" spans="1:133" s="7" customFormat="1">
      <c r="A371" s="108">
        <f t="shared" si="73"/>
        <v>332</v>
      </c>
      <c r="B371" s="109" t="s">
        <v>1771</v>
      </c>
      <c r="C371" s="110" t="s">
        <v>1772</v>
      </c>
      <c r="D371" s="186">
        <v>250</v>
      </c>
      <c r="E371" s="105">
        <v>0</v>
      </c>
      <c r="F371" s="105">
        <f t="shared" si="75"/>
        <v>250</v>
      </c>
      <c r="G371" s="112" t="s">
        <v>1782</v>
      </c>
      <c r="H371" s="110" t="s">
        <v>3100</v>
      </c>
      <c r="I371" s="106">
        <v>300</v>
      </c>
      <c r="J371" s="106">
        <v>0</v>
      </c>
      <c r="K371" s="106">
        <f t="shared" si="74"/>
        <v>300</v>
      </c>
      <c r="L371" s="129">
        <v>300</v>
      </c>
      <c r="M371" s="129"/>
      <c r="N371" s="130">
        <v>300</v>
      </c>
      <c r="O371" s="131">
        <v>0</v>
      </c>
      <c r="P371" s="132">
        <f t="shared" si="72"/>
        <v>300</v>
      </c>
      <c r="Q371" s="84"/>
      <c r="R371" s="84"/>
      <c r="S371" s="84"/>
      <c r="T371" s="84"/>
      <c r="U371" s="84"/>
      <c r="V371" s="84"/>
      <c r="W371" s="84"/>
      <c r="X371" s="84"/>
      <c r="Y371" s="84"/>
      <c r="Z371" s="84"/>
      <c r="AA371" s="84"/>
      <c r="AB371" s="84"/>
      <c r="AC371" s="84"/>
      <c r="AD371" s="84"/>
      <c r="AE371" s="84"/>
      <c r="AF371" s="84"/>
      <c r="AG371" s="84"/>
      <c r="AH371" s="84"/>
      <c r="AI371" s="84"/>
      <c r="AJ371" s="84"/>
      <c r="AK371" s="84"/>
      <c r="AL371" s="84"/>
      <c r="AM371" s="84"/>
      <c r="AN371" s="84"/>
      <c r="AO371" s="84"/>
      <c r="AP371" s="84"/>
      <c r="AQ371" s="84"/>
      <c r="AR371" s="84"/>
      <c r="AS371" s="84"/>
      <c r="AT371" s="84"/>
      <c r="AU371" s="84"/>
      <c r="AV371" s="84"/>
      <c r="AW371" s="84"/>
      <c r="AX371" s="84"/>
      <c r="AY371" s="84"/>
      <c r="AZ371" s="84"/>
      <c r="BA371" s="84"/>
      <c r="BB371" s="84"/>
      <c r="BC371" s="84"/>
      <c r="BD371" s="84"/>
      <c r="BE371" s="84"/>
      <c r="BF371" s="84"/>
      <c r="BG371" s="84"/>
      <c r="BH371" s="84"/>
      <c r="BI371" s="84"/>
      <c r="BJ371" s="84"/>
      <c r="BK371" s="84"/>
      <c r="BL371" s="84"/>
      <c r="BM371" s="84"/>
      <c r="BN371" s="84"/>
      <c r="BO371" s="84"/>
      <c r="BP371" s="84"/>
      <c r="BQ371" s="84"/>
      <c r="BR371" s="84"/>
      <c r="BS371" s="84"/>
      <c r="BT371" s="84"/>
      <c r="BU371" s="84"/>
      <c r="BV371" s="84"/>
      <c r="BW371" s="84"/>
      <c r="BX371" s="84"/>
      <c r="BY371" s="84"/>
      <c r="BZ371" s="84"/>
      <c r="CA371" s="84"/>
      <c r="CB371" s="84"/>
      <c r="CC371" s="84"/>
      <c r="CD371" s="84"/>
      <c r="CE371" s="84"/>
      <c r="CF371" s="84"/>
      <c r="CG371" s="84"/>
      <c r="CH371" s="84"/>
      <c r="CI371" s="84"/>
      <c r="CJ371" s="84"/>
      <c r="CK371" s="84"/>
      <c r="CL371" s="84"/>
      <c r="CM371" s="84"/>
      <c r="CN371" s="84"/>
      <c r="CO371" s="84"/>
      <c r="CP371" s="84"/>
      <c r="CQ371" s="84"/>
      <c r="CR371" s="84"/>
      <c r="CS371" s="84"/>
      <c r="CT371" s="84"/>
      <c r="CU371" s="84"/>
      <c r="CV371" s="84"/>
      <c r="CW371" s="84"/>
      <c r="CX371" s="84"/>
      <c r="CY371" s="84"/>
      <c r="CZ371" s="84"/>
      <c r="DA371" s="84"/>
      <c r="DB371" s="84"/>
      <c r="DC371" s="84"/>
      <c r="DD371" s="84"/>
      <c r="DE371" s="84"/>
      <c r="DF371" s="84"/>
      <c r="DG371" s="84"/>
      <c r="DH371" s="84"/>
      <c r="DI371" s="84"/>
      <c r="DJ371" s="84"/>
      <c r="DK371" s="84"/>
      <c r="DL371" s="84"/>
      <c r="DM371" s="84"/>
      <c r="DN371" s="84"/>
      <c r="DO371" s="84"/>
      <c r="DP371" s="84"/>
      <c r="DQ371" s="84"/>
      <c r="DR371" s="84"/>
      <c r="DS371" s="84"/>
      <c r="DT371" s="84"/>
      <c r="DU371" s="84"/>
      <c r="DV371" s="84"/>
      <c r="DW371" s="84"/>
      <c r="DX371" s="84"/>
      <c r="DY371" s="84"/>
      <c r="DZ371" s="84"/>
      <c r="EA371" s="84"/>
      <c r="EB371" s="84"/>
      <c r="EC371" s="84"/>
    </row>
    <row r="372" spans="1:133" s="7" customFormat="1" ht="16.5" customHeight="1">
      <c r="A372" s="108">
        <f t="shared" si="73"/>
        <v>333</v>
      </c>
      <c r="B372" s="176" t="s">
        <v>1777</v>
      </c>
      <c r="C372" s="110" t="s">
        <v>1778</v>
      </c>
      <c r="D372" s="186">
        <v>150</v>
      </c>
      <c r="E372" s="105">
        <v>0</v>
      </c>
      <c r="F372" s="105">
        <f t="shared" si="75"/>
        <v>150</v>
      </c>
      <c r="G372" s="112" t="s">
        <v>3101</v>
      </c>
      <c r="H372" s="110" t="s">
        <v>1787</v>
      </c>
      <c r="I372" s="106">
        <v>250</v>
      </c>
      <c r="J372" s="106">
        <v>0</v>
      </c>
      <c r="K372" s="106">
        <f t="shared" si="74"/>
        <v>250</v>
      </c>
      <c r="L372" s="129">
        <v>300</v>
      </c>
      <c r="M372" s="129">
        <v>200</v>
      </c>
      <c r="N372" s="130">
        <v>250</v>
      </c>
      <c r="O372" s="131">
        <v>0</v>
      </c>
      <c r="P372" s="132">
        <f t="shared" si="72"/>
        <v>250</v>
      </c>
      <c r="Q372" s="84"/>
      <c r="R372" s="84"/>
      <c r="S372" s="84"/>
      <c r="T372" s="84"/>
      <c r="U372" s="84"/>
      <c r="V372" s="84"/>
      <c r="W372" s="84"/>
      <c r="X372" s="84"/>
      <c r="Y372" s="84"/>
      <c r="Z372" s="84"/>
      <c r="AA372" s="84"/>
      <c r="AB372" s="84"/>
      <c r="AC372" s="84"/>
      <c r="AD372" s="84"/>
      <c r="AE372" s="84"/>
      <c r="AF372" s="84"/>
      <c r="AG372" s="84"/>
      <c r="AH372" s="84"/>
      <c r="AI372" s="84"/>
      <c r="AJ372" s="84"/>
      <c r="AK372" s="84"/>
      <c r="AL372" s="84"/>
      <c r="AM372" s="84"/>
      <c r="AN372" s="84"/>
      <c r="AO372" s="84"/>
      <c r="AP372" s="84"/>
      <c r="AQ372" s="84"/>
      <c r="AR372" s="84"/>
      <c r="AS372" s="84"/>
      <c r="AT372" s="84"/>
      <c r="AU372" s="84"/>
      <c r="AV372" s="84"/>
      <c r="AW372" s="84"/>
      <c r="AX372" s="84"/>
      <c r="AY372" s="84"/>
      <c r="AZ372" s="84"/>
      <c r="BA372" s="84"/>
      <c r="BB372" s="84"/>
      <c r="BC372" s="84"/>
      <c r="BD372" s="84"/>
      <c r="BE372" s="84"/>
      <c r="BF372" s="84"/>
      <c r="BG372" s="84"/>
      <c r="BH372" s="84"/>
      <c r="BI372" s="84"/>
      <c r="BJ372" s="84"/>
      <c r="BK372" s="84"/>
      <c r="BL372" s="84"/>
      <c r="BM372" s="84"/>
      <c r="BN372" s="84"/>
      <c r="BO372" s="84"/>
      <c r="BP372" s="84"/>
      <c r="BQ372" s="84"/>
      <c r="BR372" s="84"/>
      <c r="BS372" s="84"/>
      <c r="BT372" s="84"/>
      <c r="BU372" s="84"/>
      <c r="BV372" s="84"/>
      <c r="BW372" s="84"/>
      <c r="BX372" s="84"/>
      <c r="BY372" s="84"/>
      <c r="BZ372" s="84"/>
      <c r="CA372" s="84"/>
      <c r="CB372" s="84"/>
      <c r="CC372" s="84"/>
      <c r="CD372" s="84"/>
      <c r="CE372" s="84"/>
      <c r="CF372" s="84"/>
      <c r="CG372" s="84"/>
      <c r="CH372" s="84"/>
      <c r="CI372" s="84"/>
      <c r="CJ372" s="84"/>
      <c r="CK372" s="84"/>
      <c r="CL372" s="84"/>
      <c r="CM372" s="84"/>
      <c r="CN372" s="84"/>
      <c r="CO372" s="84"/>
      <c r="CP372" s="84"/>
      <c r="CQ372" s="84"/>
      <c r="CR372" s="84"/>
      <c r="CS372" s="84"/>
      <c r="CT372" s="84"/>
      <c r="CU372" s="84"/>
      <c r="CV372" s="84"/>
      <c r="CW372" s="84"/>
      <c r="CX372" s="84"/>
      <c r="CY372" s="84"/>
      <c r="CZ372" s="84"/>
      <c r="DA372" s="84"/>
      <c r="DB372" s="84"/>
      <c r="DC372" s="84"/>
      <c r="DD372" s="84"/>
      <c r="DE372" s="84"/>
      <c r="DF372" s="84"/>
      <c r="DG372" s="84"/>
      <c r="DH372" s="84"/>
      <c r="DI372" s="84"/>
      <c r="DJ372" s="84"/>
      <c r="DK372" s="84"/>
      <c r="DL372" s="84"/>
      <c r="DM372" s="84"/>
      <c r="DN372" s="84"/>
      <c r="DO372" s="84"/>
      <c r="DP372" s="84"/>
      <c r="DQ372" s="84"/>
      <c r="DR372" s="84"/>
      <c r="DS372" s="84"/>
      <c r="DT372" s="84"/>
      <c r="DU372" s="84"/>
      <c r="DV372" s="84"/>
      <c r="DW372" s="84"/>
      <c r="DX372" s="84"/>
      <c r="DY372" s="84"/>
      <c r="DZ372" s="84"/>
      <c r="EA372" s="84"/>
      <c r="EB372" s="84"/>
      <c r="EC372" s="84"/>
    </row>
    <row r="373" spans="1:133" s="7" customFormat="1" ht="15" customHeight="1">
      <c r="A373" s="108">
        <f t="shared" si="73"/>
        <v>334</v>
      </c>
      <c r="B373" s="109" t="s">
        <v>3102</v>
      </c>
      <c r="C373" s="110" t="s">
        <v>3103</v>
      </c>
      <c r="D373" s="186">
        <v>150</v>
      </c>
      <c r="E373" s="105">
        <v>0</v>
      </c>
      <c r="F373" s="105">
        <f t="shared" si="75"/>
        <v>150</v>
      </c>
      <c r="G373" s="112" t="s">
        <v>3104</v>
      </c>
      <c r="H373" s="110" t="s">
        <v>1789</v>
      </c>
      <c r="I373" s="106">
        <v>300</v>
      </c>
      <c r="J373" s="106">
        <v>0</v>
      </c>
      <c r="K373" s="106">
        <f t="shared" si="74"/>
        <v>300</v>
      </c>
      <c r="L373" s="129"/>
      <c r="M373" s="129">
        <v>300</v>
      </c>
      <c r="N373" s="130">
        <v>300</v>
      </c>
      <c r="O373" s="131">
        <v>0</v>
      </c>
      <c r="P373" s="132">
        <f t="shared" si="72"/>
        <v>300</v>
      </c>
      <c r="Q373" s="84"/>
      <c r="R373" s="84"/>
      <c r="S373" s="84"/>
      <c r="T373" s="84"/>
      <c r="U373" s="84"/>
      <c r="V373" s="84"/>
      <c r="W373" s="84"/>
      <c r="X373" s="84"/>
      <c r="Y373" s="84"/>
      <c r="Z373" s="84"/>
      <c r="AA373" s="84"/>
      <c r="AB373" s="84"/>
      <c r="AC373" s="84"/>
      <c r="AD373" s="84"/>
      <c r="AE373" s="84"/>
      <c r="AF373" s="84"/>
      <c r="AG373" s="84"/>
      <c r="AH373" s="84"/>
      <c r="AI373" s="84"/>
      <c r="AJ373" s="84"/>
      <c r="AK373" s="84"/>
      <c r="AL373" s="84"/>
      <c r="AM373" s="84"/>
      <c r="AN373" s="84"/>
      <c r="AO373" s="84"/>
      <c r="AP373" s="84"/>
      <c r="AQ373" s="84"/>
      <c r="AR373" s="84"/>
      <c r="AS373" s="84"/>
      <c r="AT373" s="84"/>
      <c r="AU373" s="84"/>
      <c r="AV373" s="84"/>
      <c r="AW373" s="84"/>
      <c r="AX373" s="84"/>
      <c r="AY373" s="84"/>
      <c r="AZ373" s="84"/>
      <c r="BA373" s="84"/>
      <c r="BB373" s="84"/>
      <c r="BC373" s="84"/>
      <c r="BD373" s="84"/>
      <c r="BE373" s="84"/>
      <c r="BF373" s="84"/>
      <c r="BG373" s="84"/>
      <c r="BH373" s="84"/>
      <c r="BI373" s="84"/>
      <c r="BJ373" s="84"/>
      <c r="BK373" s="84"/>
      <c r="BL373" s="84"/>
      <c r="BM373" s="84"/>
      <c r="BN373" s="84"/>
      <c r="BO373" s="84"/>
      <c r="BP373" s="84"/>
      <c r="BQ373" s="84"/>
      <c r="BR373" s="84"/>
      <c r="BS373" s="84"/>
      <c r="BT373" s="84"/>
      <c r="BU373" s="84"/>
      <c r="BV373" s="84"/>
      <c r="BW373" s="84"/>
      <c r="BX373" s="84"/>
      <c r="BY373" s="84"/>
      <c r="BZ373" s="84"/>
      <c r="CA373" s="84"/>
      <c r="CB373" s="84"/>
      <c r="CC373" s="84"/>
      <c r="CD373" s="84"/>
      <c r="CE373" s="84"/>
      <c r="CF373" s="84"/>
      <c r="CG373" s="84"/>
      <c r="CH373" s="84"/>
      <c r="CI373" s="84"/>
      <c r="CJ373" s="84"/>
      <c r="CK373" s="84"/>
      <c r="CL373" s="84"/>
      <c r="CM373" s="84"/>
      <c r="CN373" s="84"/>
      <c r="CO373" s="84"/>
      <c r="CP373" s="84"/>
      <c r="CQ373" s="84"/>
      <c r="CR373" s="84"/>
      <c r="CS373" s="84"/>
      <c r="CT373" s="84"/>
      <c r="CU373" s="84"/>
      <c r="CV373" s="84"/>
      <c r="CW373" s="84"/>
      <c r="CX373" s="84"/>
      <c r="CY373" s="84"/>
      <c r="CZ373" s="84"/>
      <c r="DA373" s="84"/>
      <c r="DB373" s="84"/>
      <c r="DC373" s="84"/>
      <c r="DD373" s="84"/>
      <c r="DE373" s="84"/>
      <c r="DF373" s="84"/>
      <c r="DG373" s="84"/>
      <c r="DH373" s="84"/>
      <c r="DI373" s="84"/>
      <c r="DJ373" s="84"/>
      <c r="DK373" s="84"/>
      <c r="DL373" s="84"/>
      <c r="DM373" s="84"/>
      <c r="DN373" s="84"/>
      <c r="DO373" s="84"/>
      <c r="DP373" s="84"/>
      <c r="DQ373" s="84"/>
      <c r="DR373" s="84"/>
      <c r="DS373" s="84"/>
      <c r="DT373" s="84"/>
      <c r="DU373" s="84"/>
      <c r="DV373" s="84"/>
      <c r="DW373" s="84"/>
      <c r="DX373" s="84"/>
      <c r="DY373" s="84"/>
      <c r="DZ373" s="84"/>
      <c r="EA373" s="84"/>
      <c r="EB373" s="84"/>
      <c r="EC373" s="84"/>
    </row>
    <row r="374" spans="1:133" s="7" customFormat="1" ht="15" customHeight="1">
      <c r="A374" s="108">
        <f t="shared" si="73"/>
        <v>335</v>
      </c>
      <c r="B374" s="176" t="s">
        <v>1784</v>
      </c>
      <c r="C374" s="187" t="s">
        <v>1785</v>
      </c>
      <c r="D374" s="186">
        <v>300</v>
      </c>
      <c r="E374" s="105">
        <v>0</v>
      </c>
      <c r="F374" s="105">
        <f t="shared" si="75"/>
        <v>300</v>
      </c>
      <c r="G374" s="112" t="s">
        <v>1792</v>
      </c>
      <c r="H374" s="110" t="s">
        <v>1793</v>
      </c>
      <c r="I374" s="106">
        <v>250</v>
      </c>
      <c r="J374" s="106">
        <v>0</v>
      </c>
      <c r="K374" s="106">
        <f t="shared" si="74"/>
        <v>250</v>
      </c>
      <c r="L374" s="129"/>
      <c r="M374" s="129"/>
      <c r="N374" s="130">
        <v>250</v>
      </c>
      <c r="O374" s="131">
        <v>0</v>
      </c>
      <c r="P374" s="132">
        <f t="shared" si="72"/>
        <v>250</v>
      </c>
      <c r="Q374" s="84"/>
      <c r="R374" s="84"/>
      <c r="S374" s="84"/>
      <c r="T374" s="84"/>
      <c r="U374" s="84"/>
      <c r="V374" s="84"/>
      <c r="W374" s="84"/>
      <c r="X374" s="84"/>
      <c r="Y374" s="84"/>
      <c r="Z374" s="84"/>
      <c r="AA374" s="84"/>
      <c r="AB374" s="84"/>
      <c r="AC374" s="84"/>
      <c r="AD374" s="84"/>
      <c r="AE374" s="84"/>
      <c r="AF374" s="84"/>
      <c r="AG374" s="84"/>
      <c r="AH374" s="84"/>
      <c r="AI374" s="84"/>
      <c r="AJ374" s="84"/>
      <c r="AK374" s="84"/>
      <c r="AL374" s="84"/>
      <c r="AM374" s="84"/>
      <c r="AN374" s="84"/>
      <c r="AO374" s="84"/>
      <c r="AP374" s="84"/>
      <c r="AQ374" s="84"/>
      <c r="AR374" s="84"/>
      <c r="AS374" s="84"/>
      <c r="AT374" s="84"/>
      <c r="AU374" s="84"/>
      <c r="AV374" s="84"/>
      <c r="AW374" s="84"/>
      <c r="AX374" s="84"/>
      <c r="AY374" s="84"/>
      <c r="AZ374" s="84"/>
      <c r="BA374" s="84"/>
      <c r="BB374" s="84"/>
      <c r="BC374" s="84"/>
      <c r="BD374" s="84"/>
      <c r="BE374" s="84"/>
      <c r="BF374" s="84"/>
      <c r="BG374" s="84"/>
      <c r="BH374" s="84"/>
      <c r="BI374" s="84"/>
      <c r="BJ374" s="84"/>
      <c r="BK374" s="84"/>
      <c r="BL374" s="84"/>
      <c r="BM374" s="84"/>
      <c r="BN374" s="84"/>
      <c r="BO374" s="84"/>
      <c r="BP374" s="84"/>
      <c r="BQ374" s="84"/>
      <c r="BR374" s="84"/>
      <c r="BS374" s="84"/>
      <c r="BT374" s="84"/>
      <c r="BU374" s="84"/>
      <c r="BV374" s="84"/>
      <c r="BW374" s="84"/>
      <c r="BX374" s="84"/>
      <c r="BY374" s="84"/>
      <c r="BZ374" s="84"/>
      <c r="CA374" s="84"/>
      <c r="CB374" s="84"/>
      <c r="CC374" s="84"/>
      <c r="CD374" s="84"/>
      <c r="CE374" s="84"/>
      <c r="CF374" s="84"/>
      <c r="CG374" s="84"/>
      <c r="CH374" s="84"/>
      <c r="CI374" s="84"/>
      <c r="CJ374" s="84"/>
      <c r="CK374" s="84"/>
      <c r="CL374" s="84"/>
      <c r="CM374" s="84"/>
      <c r="CN374" s="84"/>
      <c r="CO374" s="84"/>
      <c r="CP374" s="84"/>
      <c r="CQ374" s="84"/>
      <c r="CR374" s="84"/>
      <c r="CS374" s="84"/>
      <c r="CT374" s="84"/>
      <c r="CU374" s="84"/>
      <c r="CV374" s="84"/>
      <c r="CW374" s="84"/>
      <c r="CX374" s="84"/>
      <c r="CY374" s="84"/>
      <c r="CZ374" s="84"/>
      <c r="DA374" s="84"/>
      <c r="DB374" s="84"/>
      <c r="DC374" s="84"/>
      <c r="DD374" s="84"/>
      <c r="DE374" s="84"/>
      <c r="DF374" s="84"/>
      <c r="DG374" s="84"/>
      <c r="DH374" s="84"/>
      <c r="DI374" s="84"/>
      <c r="DJ374" s="84"/>
      <c r="DK374" s="84"/>
      <c r="DL374" s="84"/>
      <c r="DM374" s="84"/>
      <c r="DN374" s="84"/>
      <c r="DO374" s="84"/>
      <c r="DP374" s="84"/>
      <c r="DQ374" s="84"/>
      <c r="DR374" s="84"/>
      <c r="DS374" s="84"/>
      <c r="DT374" s="84"/>
      <c r="DU374" s="84"/>
      <c r="DV374" s="84"/>
      <c r="DW374" s="84"/>
      <c r="DX374" s="84"/>
      <c r="DY374" s="84"/>
      <c r="DZ374" s="84"/>
      <c r="EA374" s="84"/>
      <c r="EB374" s="84"/>
      <c r="EC374" s="84"/>
    </row>
    <row r="375" spans="1:133" s="7" customFormat="1" ht="15.75" customHeight="1">
      <c r="A375" s="108">
        <f t="shared" si="73"/>
        <v>336</v>
      </c>
      <c r="B375" s="109" t="s">
        <v>1761</v>
      </c>
      <c r="C375" s="110" t="s">
        <v>1746</v>
      </c>
      <c r="D375" s="186">
        <v>250</v>
      </c>
      <c r="E375" s="105">
        <v>0</v>
      </c>
      <c r="F375" s="105">
        <f t="shared" si="75"/>
        <v>250</v>
      </c>
      <c r="G375" s="112" t="s">
        <v>1796</v>
      </c>
      <c r="H375" s="110" t="s">
        <v>1797</v>
      </c>
      <c r="I375" s="106">
        <v>200</v>
      </c>
      <c r="J375" s="106">
        <v>0</v>
      </c>
      <c r="K375" s="106">
        <f t="shared" si="74"/>
        <v>200</v>
      </c>
      <c r="L375" s="129"/>
      <c r="M375" s="129">
        <v>200</v>
      </c>
      <c r="N375" s="130">
        <v>200</v>
      </c>
      <c r="O375" s="131">
        <v>0</v>
      </c>
      <c r="P375" s="132">
        <f t="shared" si="72"/>
        <v>200</v>
      </c>
      <c r="Q375" s="84"/>
      <c r="R375" s="84"/>
      <c r="S375" s="84"/>
      <c r="T375" s="84"/>
      <c r="U375" s="84"/>
      <c r="V375" s="84"/>
      <c r="W375" s="84"/>
      <c r="X375" s="84"/>
      <c r="Y375" s="84"/>
      <c r="Z375" s="84"/>
      <c r="AA375" s="84"/>
      <c r="AB375" s="84"/>
      <c r="AC375" s="84"/>
      <c r="AD375" s="84"/>
      <c r="AE375" s="84"/>
      <c r="AF375" s="84"/>
      <c r="AG375" s="84"/>
      <c r="AH375" s="84"/>
      <c r="AI375" s="84"/>
      <c r="AJ375" s="84"/>
      <c r="AK375" s="84"/>
      <c r="AL375" s="84"/>
      <c r="AM375" s="84"/>
      <c r="AN375" s="84"/>
      <c r="AO375" s="84"/>
      <c r="AP375" s="84"/>
      <c r="AQ375" s="84"/>
      <c r="AR375" s="84"/>
      <c r="AS375" s="84"/>
      <c r="AT375" s="84"/>
      <c r="AU375" s="84"/>
      <c r="AV375" s="84"/>
      <c r="AW375" s="84"/>
      <c r="AX375" s="84"/>
      <c r="AY375" s="84"/>
      <c r="AZ375" s="84"/>
      <c r="BA375" s="84"/>
      <c r="BB375" s="84"/>
      <c r="BC375" s="84"/>
      <c r="BD375" s="84"/>
      <c r="BE375" s="84"/>
      <c r="BF375" s="84"/>
      <c r="BG375" s="84"/>
      <c r="BH375" s="84"/>
      <c r="BI375" s="84"/>
      <c r="BJ375" s="84"/>
      <c r="BK375" s="84"/>
      <c r="BL375" s="84"/>
      <c r="BM375" s="84"/>
      <c r="BN375" s="84"/>
      <c r="BO375" s="84"/>
      <c r="BP375" s="84"/>
      <c r="BQ375" s="84"/>
      <c r="BR375" s="84"/>
      <c r="BS375" s="84"/>
      <c r="BT375" s="84"/>
      <c r="BU375" s="84"/>
      <c r="BV375" s="84"/>
      <c r="BW375" s="84"/>
      <c r="BX375" s="84"/>
      <c r="BY375" s="84"/>
      <c r="BZ375" s="84"/>
      <c r="CA375" s="84"/>
      <c r="CB375" s="84"/>
      <c r="CC375" s="84"/>
      <c r="CD375" s="84"/>
      <c r="CE375" s="84"/>
      <c r="CF375" s="84"/>
      <c r="CG375" s="84"/>
      <c r="CH375" s="84"/>
      <c r="CI375" s="84"/>
      <c r="CJ375" s="84"/>
      <c r="CK375" s="84"/>
      <c r="CL375" s="84"/>
      <c r="CM375" s="84"/>
      <c r="CN375" s="84"/>
      <c r="CO375" s="84"/>
      <c r="CP375" s="84"/>
      <c r="CQ375" s="84"/>
      <c r="CR375" s="84"/>
      <c r="CS375" s="84"/>
      <c r="CT375" s="84"/>
      <c r="CU375" s="84"/>
      <c r="CV375" s="84"/>
      <c r="CW375" s="84"/>
      <c r="CX375" s="84"/>
      <c r="CY375" s="84"/>
      <c r="CZ375" s="84"/>
      <c r="DA375" s="84"/>
      <c r="DB375" s="84"/>
      <c r="DC375" s="84"/>
      <c r="DD375" s="84"/>
      <c r="DE375" s="84"/>
      <c r="DF375" s="84"/>
      <c r="DG375" s="84"/>
      <c r="DH375" s="84"/>
      <c r="DI375" s="84"/>
      <c r="DJ375" s="84"/>
      <c r="DK375" s="84"/>
      <c r="DL375" s="84"/>
      <c r="DM375" s="84"/>
      <c r="DN375" s="84"/>
      <c r="DO375" s="84"/>
      <c r="DP375" s="84"/>
      <c r="DQ375" s="84"/>
      <c r="DR375" s="84"/>
      <c r="DS375" s="84"/>
      <c r="DT375" s="84"/>
      <c r="DU375" s="84"/>
      <c r="DV375" s="84"/>
      <c r="DW375" s="84"/>
      <c r="DX375" s="84"/>
      <c r="DY375" s="84"/>
      <c r="DZ375" s="84"/>
      <c r="EA375" s="84"/>
      <c r="EB375" s="84"/>
      <c r="EC375" s="84"/>
    </row>
    <row r="376" spans="1:133" s="7" customFormat="1" ht="15.75" customHeight="1">
      <c r="A376" s="108">
        <f t="shared" si="73"/>
        <v>337</v>
      </c>
      <c r="B376" s="109" t="s">
        <v>1790</v>
      </c>
      <c r="C376" s="110" t="s">
        <v>1791</v>
      </c>
      <c r="D376" s="186">
        <v>250</v>
      </c>
      <c r="E376" s="105">
        <v>0</v>
      </c>
      <c r="F376" s="105">
        <f t="shared" si="75"/>
        <v>250</v>
      </c>
      <c r="G376" s="112" t="s">
        <v>1801</v>
      </c>
      <c r="H376" s="187" t="s">
        <v>1802</v>
      </c>
      <c r="I376" s="106">
        <v>300</v>
      </c>
      <c r="J376" s="106">
        <v>0</v>
      </c>
      <c r="K376" s="106">
        <f t="shared" si="74"/>
        <v>300</v>
      </c>
      <c r="L376" s="129"/>
      <c r="M376" s="129"/>
      <c r="N376" s="130">
        <v>300</v>
      </c>
      <c r="O376" s="131">
        <v>0</v>
      </c>
      <c r="P376" s="132">
        <f t="shared" si="72"/>
        <v>300</v>
      </c>
      <c r="Q376" s="84"/>
      <c r="R376" s="84"/>
      <c r="S376" s="84"/>
      <c r="T376" s="84"/>
      <c r="U376" s="84"/>
      <c r="V376" s="84"/>
      <c r="W376" s="84"/>
      <c r="X376" s="84"/>
      <c r="Y376" s="84"/>
      <c r="Z376" s="84"/>
      <c r="AA376" s="84"/>
      <c r="AB376" s="84"/>
      <c r="AC376" s="84"/>
      <c r="AD376" s="84"/>
      <c r="AE376" s="84"/>
      <c r="AF376" s="84"/>
      <c r="AG376" s="84"/>
      <c r="AH376" s="84"/>
      <c r="AI376" s="84"/>
      <c r="AJ376" s="84"/>
      <c r="AK376" s="84"/>
      <c r="AL376" s="84"/>
      <c r="AM376" s="84"/>
      <c r="AN376" s="84"/>
      <c r="AO376" s="84"/>
      <c r="AP376" s="84"/>
      <c r="AQ376" s="84"/>
      <c r="AR376" s="84"/>
      <c r="AS376" s="84"/>
      <c r="AT376" s="84"/>
      <c r="AU376" s="84"/>
      <c r="AV376" s="84"/>
      <c r="AW376" s="84"/>
      <c r="AX376" s="84"/>
      <c r="AY376" s="84"/>
      <c r="AZ376" s="84"/>
      <c r="BA376" s="84"/>
      <c r="BB376" s="84"/>
      <c r="BC376" s="84"/>
      <c r="BD376" s="84"/>
      <c r="BE376" s="84"/>
      <c r="BF376" s="84"/>
      <c r="BG376" s="84"/>
      <c r="BH376" s="84"/>
      <c r="BI376" s="84"/>
      <c r="BJ376" s="84"/>
      <c r="BK376" s="84"/>
      <c r="BL376" s="84"/>
      <c r="BM376" s="84"/>
      <c r="BN376" s="84"/>
      <c r="BO376" s="84"/>
      <c r="BP376" s="84"/>
      <c r="BQ376" s="84"/>
      <c r="BR376" s="84"/>
      <c r="BS376" s="84"/>
      <c r="BT376" s="84"/>
      <c r="BU376" s="84"/>
      <c r="BV376" s="84"/>
      <c r="BW376" s="84"/>
      <c r="BX376" s="84"/>
      <c r="BY376" s="84"/>
      <c r="BZ376" s="84"/>
      <c r="CA376" s="84"/>
      <c r="CB376" s="84"/>
      <c r="CC376" s="84"/>
      <c r="CD376" s="84"/>
      <c r="CE376" s="84"/>
      <c r="CF376" s="84"/>
      <c r="CG376" s="84"/>
      <c r="CH376" s="84"/>
      <c r="CI376" s="84"/>
      <c r="CJ376" s="84"/>
      <c r="CK376" s="84"/>
      <c r="CL376" s="84"/>
      <c r="CM376" s="84"/>
      <c r="CN376" s="84"/>
      <c r="CO376" s="84"/>
      <c r="CP376" s="84"/>
      <c r="CQ376" s="84"/>
      <c r="CR376" s="84"/>
      <c r="CS376" s="84"/>
      <c r="CT376" s="84"/>
      <c r="CU376" s="84"/>
      <c r="CV376" s="84"/>
      <c r="CW376" s="84"/>
      <c r="CX376" s="84"/>
      <c r="CY376" s="84"/>
      <c r="CZ376" s="84"/>
      <c r="DA376" s="84"/>
      <c r="DB376" s="84"/>
      <c r="DC376" s="84"/>
      <c r="DD376" s="84"/>
      <c r="DE376" s="84"/>
      <c r="DF376" s="84"/>
      <c r="DG376" s="84"/>
      <c r="DH376" s="84"/>
      <c r="DI376" s="84"/>
      <c r="DJ376" s="84"/>
      <c r="DK376" s="84"/>
      <c r="DL376" s="84"/>
      <c r="DM376" s="84"/>
      <c r="DN376" s="84"/>
      <c r="DO376" s="84"/>
      <c r="DP376" s="84"/>
      <c r="DQ376" s="84"/>
      <c r="DR376" s="84"/>
      <c r="DS376" s="84"/>
      <c r="DT376" s="84"/>
      <c r="DU376" s="84"/>
      <c r="DV376" s="84"/>
      <c r="DW376" s="84"/>
      <c r="DX376" s="84"/>
      <c r="DY376" s="84"/>
      <c r="DZ376" s="84"/>
      <c r="EA376" s="84"/>
      <c r="EB376" s="84"/>
      <c r="EC376" s="84"/>
    </row>
    <row r="377" spans="1:133" s="7" customFormat="1">
      <c r="A377" s="108">
        <f t="shared" si="73"/>
        <v>338</v>
      </c>
      <c r="B377" s="109" t="s">
        <v>1794</v>
      </c>
      <c r="C377" s="110" t="s">
        <v>1795</v>
      </c>
      <c r="D377" s="104">
        <v>250</v>
      </c>
      <c r="E377" s="105">
        <v>0</v>
      </c>
      <c r="F377" s="105">
        <f t="shared" si="75"/>
        <v>250</v>
      </c>
      <c r="G377" s="112" t="s">
        <v>1805</v>
      </c>
      <c r="H377" s="110" t="s">
        <v>1806</v>
      </c>
      <c r="I377" s="106">
        <v>250</v>
      </c>
      <c r="J377" s="106">
        <v>0</v>
      </c>
      <c r="K377" s="106">
        <f t="shared" si="74"/>
        <v>250</v>
      </c>
      <c r="L377" s="129">
        <v>350</v>
      </c>
      <c r="M377" s="129"/>
      <c r="N377" s="130">
        <v>350</v>
      </c>
      <c r="O377" s="131">
        <v>0</v>
      </c>
      <c r="P377" s="132">
        <f t="shared" si="72"/>
        <v>350</v>
      </c>
      <c r="Q377" s="84"/>
      <c r="R377" s="84"/>
      <c r="S377" s="84"/>
      <c r="T377" s="84"/>
      <c r="U377" s="84"/>
      <c r="V377" s="84"/>
      <c r="W377" s="84"/>
      <c r="X377" s="84"/>
      <c r="Y377" s="84"/>
      <c r="Z377" s="84"/>
      <c r="AA377" s="84"/>
      <c r="AB377" s="84"/>
      <c r="AC377" s="84"/>
      <c r="AD377" s="84"/>
      <c r="AE377" s="84"/>
      <c r="AF377" s="84"/>
      <c r="AG377" s="84"/>
      <c r="AH377" s="84"/>
      <c r="AI377" s="84"/>
      <c r="AJ377" s="84"/>
      <c r="AK377" s="84"/>
      <c r="AL377" s="84"/>
      <c r="AM377" s="84"/>
      <c r="AN377" s="84"/>
      <c r="AO377" s="84"/>
      <c r="AP377" s="84"/>
      <c r="AQ377" s="84"/>
      <c r="AR377" s="84"/>
      <c r="AS377" s="84"/>
      <c r="AT377" s="84"/>
      <c r="AU377" s="84"/>
      <c r="AV377" s="84"/>
      <c r="AW377" s="84"/>
      <c r="AX377" s="84"/>
      <c r="AY377" s="84"/>
      <c r="AZ377" s="84"/>
      <c r="BA377" s="84"/>
      <c r="BB377" s="84"/>
      <c r="BC377" s="84"/>
      <c r="BD377" s="84"/>
      <c r="BE377" s="84"/>
      <c r="BF377" s="84"/>
      <c r="BG377" s="84"/>
      <c r="BH377" s="84"/>
      <c r="BI377" s="84"/>
      <c r="BJ377" s="84"/>
      <c r="BK377" s="84"/>
      <c r="BL377" s="84"/>
      <c r="BM377" s="84"/>
      <c r="BN377" s="84"/>
      <c r="BO377" s="84"/>
      <c r="BP377" s="84"/>
      <c r="BQ377" s="84"/>
      <c r="BR377" s="84"/>
      <c r="BS377" s="84"/>
      <c r="BT377" s="84"/>
      <c r="BU377" s="84"/>
      <c r="BV377" s="84"/>
      <c r="BW377" s="84"/>
      <c r="BX377" s="84"/>
      <c r="BY377" s="84"/>
      <c r="BZ377" s="84"/>
      <c r="CA377" s="84"/>
      <c r="CB377" s="84"/>
      <c r="CC377" s="84"/>
      <c r="CD377" s="84"/>
      <c r="CE377" s="84"/>
      <c r="CF377" s="84"/>
      <c r="CG377" s="84"/>
      <c r="CH377" s="84"/>
      <c r="CI377" s="84"/>
      <c r="CJ377" s="84"/>
      <c r="CK377" s="84"/>
      <c r="CL377" s="84"/>
      <c r="CM377" s="84"/>
      <c r="CN377" s="84"/>
      <c r="CO377" s="84"/>
      <c r="CP377" s="84"/>
      <c r="CQ377" s="84"/>
      <c r="CR377" s="84"/>
      <c r="CS377" s="84"/>
      <c r="CT377" s="84"/>
      <c r="CU377" s="84"/>
      <c r="CV377" s="84"/>
      <c r="CW377" s="84"/>
      <c r="CX377" s="84"/>
      <c r="CY377" s="84"/>
      <c r="CZ377" s="84"/>
      <c r="DA377" s="84"/>
      <c r="DB377" s="84"/>
      <c r="DC377" s="84"/>
      <c r="DD377" s="84"/>
      <c r="DE377" s="84"/>
      <c r="DF377" s="84"/>
      <c r="DG377" s="84"/>
      <c r="DH377" s="84"/>
      <c r="DI377" s="84"/>
      <c r="DJ377" s="84"/>
      <c r="DK377" s="84"/>
      <c r="DL377" s="84"/>
      <c r="DM377" s="84"/>
      <c r="DN377" s="84"/>
      <c r="DO377" s="84"/>
      <c r="DP377" s="84"/>
      <c r="DQ377" s="84"/>
      <c r="DR377" s="84"/>
      <c r="DS377" s="84"/>
      <c r="DT377" s="84"/>
      <c r="DU377" s="84"/>
      <c r="DV377" s="84"/>
      <c r="DW377" s="84"/>
      <c r="DX377" s="84"/>
      <c r="DY377" s="84"/>
      <c r="DZ377" s="84"/>
      <c r="EA377" s="84"/>
      <c r="EB377" s="84"/>
      <c r="EC377" s="84"/>
    </row>
    <row r="378" spans="1:133" s="7" customFormat="1" ht="16.5" customHeight="1">
      <c r="A378" s="108">
        <f t="shared" si="73"/>
        <v>339</v>
      </c>
      <c r="B378" s="176" t="s">
        <v>1799</v>
      </c>
      <c r="C378" s="110" t="s">
        <v>1800</v>
      </c>
      <c r="D378" s="186">
        <v>250</v>
      </c>
      <c r="E378" s="105">
        <v>0</v>
      </c>
      <c r="F378" s="105">
        <f t="shared" si="75"/>
        <v>250</v>
      </c>
      <c r="G378" s="112" t="s">
        <v>1809</v>
      </c>
      <c r="H378" s="110" t="s">
        <v>1810</v>
      </c>
      <c r="I378" s="106">
        <v>350</v>
      </c>
      <c r="J378" s="106">
        <v>0</v>
      </c>
      <c r="K378" s="106">
        <f t="shared" si="74"/>
        <v>350</v>
      </c>
      <c r="L378" s="129">
        <v>700</v>
      </c>
      <c r="M378" s="129"/>
      <c r="N378" s="130">
        <v>450</v>
      </c>
      <c r="O378" s="131">
        <v>0</v>
      </c>
      <c r="P378" s="132">
        <f t="shared" si="72"/>
        <v>450</v>
      </c>
      <c r="Q378" s="84"/>
      <c r="R378" s="84"/>
      <c r="S378" s="84"/>
      <c r="T378" s="84"/>
      <c r="U378" s="84"/>
      <c r="V378" s="84"/>
      <c r="W378" s="84"/>
      <c r="X378" s="84"/>
      <c r="Y378" s="84"/>
      <c r="Z378" s="84"/>
      <c r="AA378" s="84"/>
      <c r="AB378" s="84"/>
      <c r="AC378" s="84"/>
      <c r="AD378" s="84"/>
      <c r="AE378" s="84"/>
      <c r="AF378" s="84"/>
      <c r="AG378" s="84"/>
      <c r="AH378" s="84"/>
      <c r="AI378" s="84"/>
      <c r="AJ378" s="84"/>
      <c r="AK378" s="84"/>
      <c r="AL378" s="84"/>
      <c r="AM378" s="84"/>
      <c r="AN378" s="84"/>
      <c r="AO378" s="84"/>
      <c r="AP378" s="84"/>
      <c r="AQ378" s="84"/>
      <c r="AR378" s="84"/>
      <c r="AS378" s="84"/>
      <c r="AT378" s="84"/>
      <c r="AU378" s="84"/>
      <c r="AV378" s="84"/>
      <c r="AW378" s="84"/>
      <c r="AX378" s="84"/>
      <c r="AY378" s="84"/>
      <c r="AZ378" s="84"/>
      <c r="BA378" s="84"/>
      <c r="BB378" s="84"/>
      <c r="BC378" s="84"/>
      <c r="BD378" s="84"/>
      <c r="BE378" s="84"/>
      <c r="BF378" s="84"/>
      <c r="BG378" s="84"/>
      <c r="BH378" s="84"/>
      <c r="BI378" s="84"/>
      <c r="BJ378" s="84"/>
      <c r="BK378" s="84"/>
      <c r="BL378" s="84"/>
      <c r="BM378" s="84"/>
      <c r="BN378" s="84"/>
      <c r="BO378" s="84"/>
      <c r="BP378" s="84"/>
      <c r="BQ378" s="84"/>
      <c r="BR378" s="84"/>
      <c r="BS378" s="84"/>
      <c r="BT378" s="84"/>
      <c r="BU378" s="84"/>
      <c r="BV378" s="84"/>
      <c r="BW378" s="84"/>
      <c r="BX378" s="84"/>
      <c r="BY378" s="84"/>
      <c r="BZ378" s="84"/>
      <c r="CA378" s="84"/>
      <c r="CB378" s="84"/>
      <c r="CC378" s="84"/>
      <c r="CD378" s="84"/>
      <c r="CE378" s="84"/>
      <c r="CF378" s="84"/>
      <c r="CG378" s="84"/>
      <c r="CH378" s="84"/>
      <c r="CI378" s="84"/>
      <c r="CJ378" s="84"/>
      <c r="CK378" s="84"/>
      <c r="CL378" s="84"/>
      <c r="CM378" s="84"/>
      <c r="CN378" s="84"/>
      <c r="CO378" s="84"/>
      <c r="CP378" s="84"/>
      <c r="CQ378" s="84"/>
      <c r="CR378" s="84"/>
      <c r="CS378" s="84"/>
      <c r="CT378" s="84"/>
      <c r="CU378" s="84"/>
      <c r="CV378" s="84"/>
      <c r="CW378" s="84"/>
      <c r="CX378" s="84"/>
      <c r="CY378" s="84"/>
      <c r="CZ378" s="84"/>
      <c r="DA378" s="84"/>
      <c r="DB378" s="84"/>
      <c r="DC378" s="84"/>
      <c r="DD378" s="84"/>
      <c r="DE378" s="84"/>
      <c r="DF378" s="84"/>
      <c r="DG378" s="84"/>
      <c r="DH378" s="84"/>
      <c r="DI378" s="84"/>
      <c r="DJ378" s="84"/>
      <c r="DK378" s="84"/>
      <c r="DL378" s="84"/>
      <c r="DM378" s="84"/>
      <c r="DN378" s="84"/>
      <c r="DO378" s="84"/>
      <c r="DP378" s="84"/>
      <c r="DQ378" s="84"/>
      <c r="DR378" s="84"/>
      <c r="DS378" s="84"/>
      <c r="DT378" s="84"/>
      <c r="DU378" s="84"/>
      <c r="DV378" s="84"/>
      <c r="DW378" s="84"/>
      <c r="DX378" s="84"/>
      <c r="DY378" s="84"/>
      <c r="DZ378" s="84"/>
      <c r="EA378" s="84"/>
      <c r="EB378" s="84"/>
      <c r="EC378" s="84"/>
    </row>
    <row r="379" spans="1:133" s="7" customFormat="1" ht="16.5" customHeight="1">
      <c r="A379" s="108">
        <f t="shared" si="73"/>
        <v>340</v>
      </c>
      <c r="B379" s="109"/>
      <c r="C379" s="103" t="s">
        <v>1804</v>
      </c>
      <c r="D379" s="104"/>
      <c r="E379" s="105"/>
      <c r="F379" s="105"/>
      <c r="G379" s="140" t="s">
        <v>1813</v>
      </c>
      <c r="H379" s="141" t="s">
        <v>1814</v>
      </c>
      <c r="I379" s="106">
        <v>250</v>
      </c>
      <c r="J379" s="106">
        <v>0</v>
      </c>
      <c r="K379" s="106">
        <f t="shared" si="74"/>
        <v>250</v>
      </c>
      <c r="L379" s="129">
        <v>350</v>
      </c>
      <c r="M379" s="129"/>
      <c r="N379" s="130">
        <v>350</v>
      </c>
      <c r="O379" s="131">
        <v>0</v>
      </c>
      <c r="P379" s="132">
        <f t="shared" si="72"/>
        <v>350</v>
      </c>
      <c r="Q379" s="84"/>
      <c r="R379" s="84"/>
      <c r="S379" s="84"/>
      <c r="T379" s="84"/>
      <c r="U379" s="84"/>
      <c r="V379" s="84"/>
      <c r="W379" s="84"/>
      <c r="X379" s="84"/>
      <c r="Y379" s="84"/>
      <c r="Z379" s="84"/>
      <c r="AA379" s="84"/>
      <c r="AB379" s="84"/>
      <c r="AC379" s="84"/>
      <c r="AD379" s="84"/>
      <c r="AE379" s="84"/>
      <c r="AF379" s="84"/>
      <c r="AG379" s="84"/>
      <c r="AH379" s="84"/>
      <c r="AI379" s="84"/>
      <c r="AJ379" s="84"/>
      <c r="AK379" s="84"/>
      <c r="AL379" s="84"/>
      <c r="AM379" s="84"/>
      <c r="AN379" s="84"/>
      <c r="AO379" s="84"/>
      <c r="AP379" s="84"/>
      <c r="AQ379" s="84"/>
      <c r="AR379" s="84"/>
      <c r="AS379" s="84"/>
      <c r="AT379" s="84"/>
      <c r="AU379" s="84"/>
      <c r="AV379" s="84"/>
      <c r="AW379" s="84"/>
      <c r="AX379" s="84"/>
      <c r="AY379" s="84"/>
      <c r="AZ379" s="84"/>
      <c r="BA379" s="84"/>
      <c r="BB379" s="84"/>
      <c r="BC379" s="84"/>
      <c r="BD379" s="84"/>
      <c r="BE379" s="84"/>
      <c r="BF379" s="84"/>
      <c r="BG379" s="84"/>
      <c r="BH379" s="84"/>
      <c r="BI379" s="84"/>
      <c r="BJ379" s="84"/>
      <c r="BK379" s="84"/>
      <c r="BL379" s="84"/>
      <c r="BM379" s="84"/>
      <c r="BN379" s="84"/>
      <c r="BO379" s="84"/>
      <c r="BP379" s="84"/>
      <c r="BQ379" s="84"/>
      <c r="BR379" s="84"/>
      <c r="BS379" s="84"/>
      <c r="BT379" s="84"/>
      <c r="BU379" s="84"/>
      <c r="BV379" s="84"/>
      <c r="BW379" s="84"/>
      <c r="BX379" s="84"/>
      <c r="BY379" s="84"/>
      <c r="BZ379" s="84"/>
      <c r="CA379" s="84"/>
      <c r="CB379" s="84"/>
      <c r="CC379" s="84"/>
      <c r="CD379" s="84"/>
      <c r="CE379" s="84"/>
      <c r="CF379" s="84"/>
      <c r="CG379" s="84"/>
      <c r="CH379" s="84"/>
      <c r="CI379" s="84"/>
      <c r="CJ379" s="84"/>
      <c r="CK379" s="84"/>
      <c r="CL379" s="84"/>
      <c r="CM379" s="84"/>
      <c r="CN379" s="84"/>
      <c r="CO379" s="84"/>
      <c r="CP379" s="84"/>
      <c r="CQ379" s="84"/>
      <c r="CR379" s="84"/>
      <c r="CS379" s="84"/>
      <c r="CT379" s="84"/>
      <c r="CU379" s="84"/>
      <c r="CV379" s="84"/>
      <c r="CW379" s="84"/>
      <c r="CX379" s="84"/>
      <c r="CY379" s="84"/>
      <c r="CZ379" s="84"/>
      <c r="DA379" s="84"/>
      <c r="DB379" s="84"/>
      <c r="DC379" s="84"/>
      <c r="DD379" s="84"/>
      <c r="DE379" s="84"/>
      <c r="DF379" s="84"/>
      <c r="DG379" s="84"/>
      <c r="DH379" s="84"/>
      <c r="DI379" s="84"/>
      <c r="DJ379" s="84"/>
      <c r="DK379" s="84"/>
      <c r="DL379" s="84"/>
      <c r="DM379" s="84"/>
      <c r="DN379" s="84"/>
      <c r="DO379" s="84"/>
      <c r="DP379" s="84"/>
      <c r="DQ379" s="84"/>
      <c r="DR379" s="84"/>
      <c r="DS379" s="84"/>
      <c r="DT379" s="84"/>
      <c r="DU379" s="84"/>
      <c r="DV379" s="84"/>
      <c r="DW379" s="84"/>
      <c r="DX379" s="84"/>
      <c r="DY379" s="84"/>
      <c r="DZ379" s="84"/>
      <c r="EA379" s="84"/>
      <c r="EB379" s="84"/>
      <c r="EC379" s="84"/>
    </row>
    <row r="380" spans="1:133" s="7" customFormat="1" ht="19.5" customHeight="1">
      <c r="A380" s="108">
        <f t="shared" si="73"/>
        <v>341</v>
      </c>
      <c r="B380" s="109" t="s">
        <v>1807</v>
      </c>
      <c r="C380" s="110" t="s">
        <v>1808</v>
      </c>
      <c r="D380" s="186">
        <v>150</v>
      </c>
      <c r="E380" s="105">
        <v>0</v>
      </c>
      <c r="F380" s="105">
        <f t="shared" si="75"/>
        <v>150</v>
      </c>
      <c r="G380" s="140" t="s">
        <v>1818</v>
      </c>
      <c r="H380" s="110" t="s">
        <v>1819</v>
      </c>
      <c r="I380" s="106">
        <v>350</v>
      </c>
      <c r="J380" s="106">
        <v>0</v>
      </c>
      <c r="K380" s="106">
        <f t="shared" si="74"/>
        <v>350</v>
      </c>
      <c r="L380" s="129"/>
      <c r="M380" s="129"/>
      <c r="N380" s="130">
        <v>400</v>
      </c>
      <c r="O380" s="131">
        <v>0</v>
      </c>
      <c r="P380" s="132">
        <f t="shared" si="72"/>
        <v>400</v>
      </c>
      <c r="Q380" s="84"/>
      <c r="R380" s="84"/>
      <c r="S380" s="84"/>
      <c r="T380" s="84"/>
      <c r="U380" s="84"/>
      <c r="V380" s="84"/>
      <c r="W380" s="84"/>
      <c r="X380" s="84"/>
      <c r="Y380" s="84"/>
      <c r="Z380" s="84"/>
      <c r="AA380" s="84"/>
      <c r="AB380" s="84"/>
      <c r="AC380" s="84"/>
      <c r="AD380" s="84"/>
      <c r="AE380" s="84"/>
      <c r="AF380" s="84"/>
      <c r="AG380" s="84"/>
      <c r="AH380" s="84"/>
      <c r="AI380" s="84"/>
      <c r="AJ380" s="84"/>
      <c r="AK380" s="84"/>
      <c r="AL380" s="84"/>
      <c r="AM380" s="84"/>
      <c r="AN380" s="84"/>
      <c r="AO380" s="84"/>
      <c r="AP380" s="84"/>
      <c r="AQ380" s="84"/>
      <c r="AR380" s="84"/>
      <c r="AS380" s="84"/>
      <c r="AT380" s="84"/>
      <c r="AU380" s="84"/>
      <c r="AV380" s="84"/>
      <c r="AW380" s="84"/>
      <c r="AX380" s="84"/>
      <c r="AY380" s="84"/>
      <c r="AZ380" s="84"/>
      <c r="BA380" s="84"/>
      <c r="BB380" s="84"/>
      <c r="BC380" s="84"/>
      <c r="BD380" s="84"/>
      <c r="BE380" s="84"/>
      <c r="BF380" s="84"/>
      <c r="BG380" s="84"/>
      <c r="BH380" s="84"/>
      <c r="BI380" s="84"/>
      <c r="BJ380" s="84"/>
      <c r="BK380" s="84"/>
      <c r="BL380" s="84"/>
      <c r="BM380" s="84"/>
      <c r="BN380" s="84"/>
      <c r="BO380" s="84"/>
      <c r="BP380" s="84"/>
      <c r="BQ380" s="84"/>
      <c r="BR380" s="84"/>
      <c r="BS380" s="84"/>
      <c r="BT380" s="84"/>
      <c r="BU380" s="84"/>
      <c r="BV380" s="84"/>
      <c r="BW380" s="84"/>
      <c r="BX380" s="84"/>
      <c r="BY380" s="84"/>
      <c r="BZ380" s="84"/>
      <c r="CA380" s="84"/>
      <c r="CB380" s="84"/>
      <c r="CC380" s="84"/>
      <c r="CD380" s="84"/>
      <c r="CE380" s="84"/>
      <c r="CF380" s="84"/>
      <c r="CG380" s="84"/>
      <c r="CH380" s="84"/>
      <c r="CI380" s="84"/>
      <c r="CJ380" s="84"/>
      <c r="CK380" s="84"/>
      <c r="CL380" s="84"/>
      <c r="CM380" s="84"/>
      <c r="CN380" s="84"/>
      <c r="CO380" s="84"/>
      <c r="CP380" s="84"/>
      <c r="CQ380" s="84"/>
      <c r="CR380" s="84"/>
      <c r="CS380" s="84"/>
      <c r="CT380" s="84"/>
      <c r="CU380" s="84"/>
      <c r="CV380" s="84"/>
      <c r="CW380" s="84"/>
      <c r="CX380" s="84"/>
      <c r="CY380" s="84"/>
      <c r="CZ380" s="84"/>
      <c r="DA380" s="84"/>
      <c r="DB380" s="84"/>
      <c r="DC380" s="84"/>
      <c r="DD380" s="84"/>
      <c r="DE380" s="84"/>
      <c r="DF380" s="84"/>
      <c r="DG380" s="84"/>
      <c r="DH380" s="84"/>
      <c r="DI380" s="84"/>
      <c r="DJ380" s="84"/>
      <c r="DK380" s="84"/>
      <c r="DL380" s="84"/>
      <c r="DM380" s="84"/>
      <c r="DN380" s="84"/>
      <c r="DO380" s="84"/>
      <c r="DP380" s="84"/>
      <c r="DQ380" s="84"/>
      <c r="DR380" s="84"/>
      <c r="DS380" s="84"/>
      <c r="DT380" s="84"/>
      <c r="DU380" s="84"/>
      <c r="DV380" s="84"/>
      <c r="DW380" s="84"/>
      <c r="DX380" s="84"/>
      <c r="DY380" s="84"/>
      <c r="DZ380" s="84"/>
      <c r="EA380" s="84"/>
      <c r="EB380" s="84"/>
      <c r="EC380" s="84"/>
    </row>
    <row r="381" spans="1:133" s="7" customFormat="1" ht="30" customHeight="1">
      <c r="A381" s="108">
        <f t="shared" si="73"/>
        <v>342</v>
      </c>
      <c r="B381" s="109" t="s">
        <v>1811</v>
      </c>
      <c r="C381" s="110" t="s">
        <v>1812</v>
      </c>
      <c r="D381" s="186">
        <v>200</v>
      </c>
      <c r="E381" s="105">
        <v>0</v>
      </c>
      <c r="F381" s="105">
        <f t="shared" si="75"/>
        <v>200</v>
      </c>
      <c r="G381" s="112" t="s">
        <v>3105</v>
      </c>
      <c r="H381" s="110" t="s">
        <v>3106</v>
      </c>
      <c r="I381" s="106">
        <v>200</v>
      </c>
      <c r="J381" s="106">
        <v>0</v>
      </c>
      <c r="K381" s="106">
        <f t="shared" si="74"/>
        <v>200</v>
      </c>
      <c r="L381" s="129"/>
      <c r="M381" s="129"/>
      <c r="N381" s="130">
        <v>200</v>
      </c>
      <c r="O381" s="131">
        <v>0</v>
      </c>
      <c r="P381" s="132">
        <f t="shared" si="72"/>
        <v>200</v>
      </c>
      <c r="Q381" s="84"/>
      <c r="R381" s="84"/>
      <c r="S381" s="84"/>
      <c r="T381" s="84"/>
      <c r="U381" s="84"/>
      <c r="V381" s="84"/>
      <c r="W381" s="84"/>
      <c r="X381" s="84"/>
      <c r="Y381" s="84"/>
      <c r="Z381" s="84"/>
      <c r="AA381" s="84"/>
      <c r="AB381" s="84"/>
      <c r="AC381" s="84"/>
      <c r="AD381" s="84"/>
      <c r="AE381" s="84"/>
      <c r="AF381" s="84"/>
      <c r="AG381" s="84"/>
      <c r="AH381" s="84"/>
      <c r="AI381" s="84"/>
      <c r="AJ381" s="84"/>
      <c r="AK381" s="84"/>
      <c r="AL381" s="84"/>
      <c r="AM381" s="84"/>
      <c r="AN381" s="84"/>
      <c r="AO381" s="84"/>
      <c r="AP381" s="84"/>
      <c r="AQ381" s="84"/>
      <c r="AR381" s="84"/>
      <c r="AS381" s="84"/>
      <c r="AT381" s="84"/>
      <c r="AU381" s="84"/>
      <c r="AV381" s="84"/>
      <c r="AW381" s="84"/>
      <c r="AX381" s="84"/>
      <c r="AY381" s="84"/>
      <c r="AZ381" s="84"/>
      <c r="BA381" s="84"/>
      <c r="BB381" s="84"/>
      <c r="BC381" s="84"/>
      <c r="BD381" s="84"/>
      <c r="BE381" s="84"/>
      <c r="BF381" s="84"/>
      <c r="BG381" s="84"/>
      <c r="BH381" s="84"/>
      <c r="BI381" s="84"/>
      <c r="BJ381" s="84"/>
      <c r="BK381" s="84"/>
      <c r="BL381" s="84"/>
      <c r="BM381" s="84"/>
      <c r="BN381" s="84"/>
      <c r="BO381" s="84"/>
      <c r="BP381" s="84"/>
      <c r="BQ381" s="84"/>
      <c r="BR381" s="84"/>
      <c r="BS381" s="84"/>
      <c r="BT381" s="84"/>
      <c r="BU381" s="84"/>
      <c r="BV381" s="84"/>
      <c r="BW381" s="84"/>
      <c r="BX381" s="84"/>
      <c r="BY381" s="84"/>
      <c r="BZ381" s="84"/>
      <c r="CA381" s="84"/>
      <c r="CB381" s="84"/>
      <c r="CC381" s="84"/>
      <c r="CD381" s="84"/>
      <c r="CE381" s="84"/>
      <c r="CF381" s="84"/>
      <c r="CG381" s="84"/>
      <c r="CH381" s="84"/>
      <c r="CI381" s="84"/>
      <c r="CJ381" s="84"/>
      <c r="CK381" s="84"/>
      <c r="CL381" s="84"/>
      <c r="CM381" s="84"/>
      <c r="CN381" s="84"/>
      <c r="CO381" s="84"/>
      <c r="CP381" s="84"/>
      <c r="CQ381" s="84"/>
      <c r="CR381" s="84"/>
      <c r="CS381" s="84"/>
      <c r="CT381" s="84"/>
      <c r="CU381" s="84"/>
      <c r="CV381" s="84"/>
      <c r="CW381" s="84"/>
      <c r="CX381" s="84"/>
      <c r="CY381" s="84"/>
      <c r="CZ381" s="84"/>
      <c r="DA381" s="84"/>
      <c r="DB381" s="84"/>
      <c r="DC381" s="84"/>
      <c r="DD381" s="84"/>
      <c r="DE381" s="84"/>
      <c r="DF381" s="84"/>
      <c r="DG381" s="84"/>
      <c r="DH381" s="84"/>
      <c r="DI381" s="84"/>
      <c r="DJ381" s="84"/>
      <c r="DK381" s="84"/>
      <c r="DL381" s="84"/>
      <c r="DM381" s="84"/>
      <c r="DN381" s="84"/>
      <c r="DO381" s="84"/>
      <c r="DP381" s="84"/>
      <c r="DQ381" s="84"/>
      <c r="DR381" s="84"/>
      <c r="DS381" s="84"/>
      <c r="DT381" s="84"/>
      <c r="DU381" s="84"/>
      <c r="DV381" s="84"/>
      <c r="DW381" s="84"/>
      <c r="DX381" s="84"/>
      <c r="DY381" s="84"/>
      <c r="DZ381" s="84"/>
      <c r="EA381" s="84"/>
      <c r="EB381" s="84"/>
      <c r="EC381" s="84"/>
    </row>
    <row r="382" spans="1:133" s="7" customFormat="1" ht="30.75" customHeight="1">
      <c r="A382" s="108">
        <f t="shared" si="73"/>
        <v>343</v>
      </c>
      <c r="B382" s="109" t="s">
        <v>1816</v>
      </c>
      <c r="C382" s="110" t="s">
        <v>1817</v>
      </c>
      <c r="D382" s="104">
        <v>2100</v>
      </c>
      <c r="E382" s="105">
        <v>0</v>
      </c>
      <c r="F382" s="105">
        <f t="shared" si="75"/>
        <v>2100</v>
      </c>
      <c r="G382" s="112" t="s">
        <v>3107</v>
      </c>
      <c r="H382" s="110" t="s">
        <v>3108</v>
      </c>
      <c r="I382" s="106">
        <v>350</v>
      </c>
      <c r="J382" s="106">
        <v>0</v>
      </c>
      <c r="K382" s="106">
        <f t="shared" si="74"/>
        <v>350</v>
      </c>
      <c r="L382" s="129">
        <v>350</v>
      </c>
      <c r="M382" s="129"/>
      <c r="N382" s="130">
        <v>350</v>
      </c>
      <c r="O382" s="131">
        <v>0</v>
      </c>
      <c r="P382" s="132">
        <f t="shared" si="72"/>
        <v>350</v>
      </c>
      <c r="Q382" s="84"/>
      <c r="R382" s="84"/>
      <c r="S382" s="84"/>
      <c r="T382" s="84"/>
      <c r="U382" s="84"/>
      <c r="V382" s="84"/>
      <c r="W382" s="84"/>
      <c r="X382" s="84"/>
      <c r="Y382" s="84"/>
      <c r="Z382" s="84"/>
      <c r="AA382" s="84"/>
      <c r="AB382" s="84"/>
      <c r="AC382" s="84"/>
      <c r="AD382" s="84"/>
      <c r="AE382" s="84"/>
      <c r="AF382" s="84"/>
      <c r="AG382" s="84"/>
      <c r="AH382" s="84"/>
      <c r="AI382" s="84"/>
      <c r="AJ382" s="84"/>
      <c r="AK382" s="84"/>
      <c r="AL382" s="84"/>
      <c r="AM382" s="84"/>
      <c r="AN382" s="84"/>
      <c r="AO382" s="84"/>
      <c r="AP382" s="84"/>
      <c r="AQ382" s="84"/>
      <c r="AR382" s="84"/>
      <c r="AS382" s="84"/>
      <c r="AT382" s="84"/>
      <c r="AU382" s="84"/>
      <c r="AV382" s="84"/>
      <c r="AW382" s="84"/>
      <c r="AX382" s="84"/>
      <c r="AY382" s="84"/>
      <c r="AZ382" s="84"/>
      <c r="BA382" s="84"/>
      <c r="BB382" s="84"/>
      <c r="BC382" s="84"/>
      <c r="BD382" s="84"/>
      <c r="BE382" s="84"/>
      <c r="BF382" s="84"/>
      <c r="BG382" s="84"/>
      <c r="BH382" s="84"/>
      <c r="BI382" s="84"/>
      <c r="BJ382" s="84"/>
      <c r="BK382" s="84"/>
      <c r="BL382" s="84"/>
      <c r="BM382" s="84"/>
      <c r="BN382" s="84"/>
      <c r="BO382" s="84"/>
      <c r="BP382" s="84"/>
      <c r="BQ382" s="84"/>
      <c r="BR382" s="84"/>
      <c r="BS382" s="84"/>
      <c r="BT382" s="84"/>
      <c r="BU382" s="84"/>
      <c r="BV382" s="84"/>
      <c r="BW382" s="84"/>
      <c r="BX382" s="84"/>
      <c r="BY382" s="84"/>
      <c r="BZ382" s="84"/>
      <c r="CA382" s="84"/>
      <c r="CB382" s="84"/>
      <c r="CC382" s="84"/>
      <c r="CD382" s="84"/>
      <c r="CE382" s="84"/>
      <c r="CF382" s="84"/>
      <c r="CG382" s="84"/>
      <c r="CH382" s="84"/>
      <c r="CI382" s="84"/>
      <c r="CJ382" s="84"/>
      <c r="CK382" s="84"/>
      <c r="CL382" s="84"/>
      <c r="CM382" s="84"/>
      <c r="CN382" s="84"/>
      <c r="CO382" s="84"/>
      <c r="CP382" s="84"/>
      <c r="CQ382" s="84"/>
      <c r="CR382" s="84"/>
      <c r="CS382" s="84"/>
      <c r="CT382" s="84"/>
      <c r="CU382" s="84"/>
      <c r="CV382" s="84"/>
      <c r="CW382" s="84"/>
      <c r="CX382" s="84"/>
      <c r="CY382" s="84"/>
      <c r="CZ382" s="84"/>
      <c r="DA382" s="84"/>
      <c r="DB382" s="84"/>
      <c r="DC382" s="84"/>
      <c r="DD382" s="84"/>
      <c r="DE382" s="84"/>
      <c r="DF382" s="84"/>
      <c r="DG382" s="84"/>
      <c r="DH382" s="84"/>
      <c r="DI382" s="84"/>
      <c r="DJ382" s="84"/>
      <c r="DK382" s="84"/>
      <c r="DL382" s="84"/>
      <c r="DM382" s="84"/>
      <c r="DN382" s="84"/>
      <c r="DO382" s="84"/>
      <c r="DP382" s="84"/>
      <c r="DQ382" s="84"/>
      <c r="DR382" s="84"/>
      <c r="DS382" s="84"/>
      <c r="DT382" s="84"/>
      <c r="DU382" s="84"/>
      <c r="DV382" s="84"/>
      <c r="DW382" s="84"/>
      <c r="DX382" s="84"/>
      <c r="DY382" s="84"/>
      <c r="DZ382" s="84"/>
      <c r="EA382" s="84"/>
      <c r="EB382" s="84"/>
      <c r="EC382" s="84"/>
    </row>
    <row r="383" spans="1:133" s="7" customFormat="1" ht="16.149999999999999" customHeight="1">
      <c r="A383" s="108">
        <f t="shared" si="73"/>
        <v>344</v>
      </c>
      <c r="B383" s="176" t="s">
        <v>1821</v>
      </c>
      <c r="C383" s="110" t="s">
        <v>1822</v>
      </c>
      <c r="D383" s="186">
        <v>200</v>
      </c>
      <c r="E383" s="105">
        <v>0</v>
      </c>
      <c r="F383" s="105">
        <f t="shared" si="75"/>
        <v>200</v>
      </c>
      <c r="G383" s="112" t="s">
        <v>3109</v>
      </c>
      <c r="H383" s="110" t="s">
        <v>3110</v>
      </c>
      <c r="I383" s="106">
        <v>400</v>
      </c>
      <c r="J383" s="106">
        <v>0</v>
      </c>
      <c r="K383" s="106">
        <f t="shared" si="74"/>
        <v>400</v>
      </c>
      <c r="L383" s="129">
        <v>700</v>
      </c>
      <c r="M383" s="129"/>
      <c r="N383" s="130">
        <v>600</v>
      </c>
      <c r="O383" s="131">
        <v>0</v>
      </c>
      <c r="P383" s="132">
        <f t="shared" si="72"/>
        <v>600</v>
      </c>
      <c r="Q383" s="84"/>
      <c r="R383" s="84"/>
      <c r="S383" s="84"/>
      <c r="T383" s="84"/>
      <c r="U383" s="84"/>
      <c r="V383" s="84"/>
      <c r="W383" s="84"/>
      <c r="X383" s="84"/>
      <c r="Y383" s="84"/>
      <c r="Z383" s="84"/>
      <c r="AA383" s="84"/>
      <c r="AB383" s="84"/>
      <c r="AC383" s="84"/>
      <c r="AD383" s="84"/>
      <c r="AE383" s="84"/>
      <c r="AF383" s="84"/>
      <c r="AG383" s="84"/>
      <c r="AH383" s="84"/>
      <c r="AI383" s="84"/>
      <c r="AJ383" s="84"/>
      <c r="AK383" s="84"/>
      <c r="AL383" s="84"/>
      <c r="AM383" s="84"/>
      <c r="AN383" s="84"/>
      <c r="AO383" s="84"/>
      <c r="AP383" s="84"/>
      <c r="AQ383" s="84"/>
      <c r="AR383" s="84"/>
      <c r="AS383" s="84"/>
      <c r="AT383" s="84"/>
      <c r="AU383" s="84"/>
      <c r="AV383" s="84"/>
      <c r="AW383" s="84"/>
      <c r="AX383" s="84"/>
      <c r="AY383" s="84"/>
      <c r="AZ383" s="84"/>
      <c r="BA383" s="84"/>
      <c r="BB383" s="84"/>
      <c r="BC383" s="84"/>
      <c r="BD383" s="84"/>
      <c r="BE383" s="84"/>
      <c r="BF383" s="84"/>
      <c r="BG383" s="84"/>
      <c r="BH383" s="84"/>
      <c r="BI383" s="84"/>
      <c r="BJ383" s="84"/>
      <c r="BK383" s="84"/>
      <c r="BL383" s="84"/>
      <c r="BM383" s="84"/>
      <c r="BN383" s="84"/>
      <c r="BO383" s="84"/>
      <c r="BP383" s="84"/>
      <c r="BQ383" s="84"/>
      <c r="BR383" s="84"/>
      <c r="BS383" s="84"/>
      <c r="BT383" s="84"/>
      <c r="BU383" s="84"/>
      <c r="BV383" s="84"/>
      <c r="BW383" s="84"/>
      <c r="BX383" s="84"/>
      <c r="BY383" s="84"/>
      <c r="BZ383" s="84"/>
      <c r="CA383" s="84"/>
      <c r="CB383" s="84"/>
      <c r="CC383" s="84"/>
      <c r="CD383" s="84"/>
      <c r="CE383" s="84"/>
      <c r="CF383" s="84"/>
      <c r="CG383" s="84"/>
      <c r="CH383" s="84"/>
      <c r="CI383" s="84"/>
      <c r="CJ383" s="84"/>
      <c r="CK383" s="84"/>
      <c r="CL383" s="84"/>
      <c r="CM383" s="84"/>
      <c r="CN383" s="84"/>
      <c r="CO383" s="84"/>
      <c r="CP383" s="84"/>
      <c r="CQ383" s="84"/>
      <c r="CR383" s="84"/>
      <c r="CS383" s="84"/>
      <c r="CT383" s="84"/>
      <c r="CU383" s="84"/>
      <c r="CV383" s="84"/>
      <c r="CW383" s="84"/>
      <c r="CX383" s="84"/>
      <c r="CY383" s="84"/>
      <c r="CZ383" s="84"/>
      <c r="DA383" s="84"/>
      <c r="DB383" s="84"/>
      <c r="DC383" s="84"/>
      <c r="DD383" s="84"/>
      <c r="DE383" s="84"/>
      <c r="DF383" s="84"/>
      <c r="DG383" s="84"/>
      <c r="DH383" s="84"/>
      <c r="DI383" s="84"/>
      <c r="DJ383" s="84"/>
      <c r="DK383" s="84"/>
      <c r="DL383" s="84"/>
      <c r="DM383" s="84"/>
      <c r="DN383" s="84"/>
      <c r="DO383" s="84"/>
      <c r="DP383" s="84"/>
      <c r="DQ383" s="84"/>
      <c r="DR383" s="84"/>
      <c r="DS383" s="84"/>
      <c r="DT383" s="84"/>
      <c r="DU383" s="84"/>
      <c r="DV383" s="84"/>
      <c r="DW383" s="84"/>
      <c r="DX383" s="84"/>
      <c r="DY383" s="84"/>
      <c r="DZ383" s="84"/>
      <c r="EA383" s="84"/>
      <c r="EB383" s="84"/>
      <c r="EC383" s="84"/>
    </row>
    <row r="384" spans="1:133" s="7" customFormat="1" ht="16.149999999999999" customHeight="1">
      <c r="A384" s="108">
        <f t="shared" si="73"/>
        <v>345</v>
      </c>
      <c r="B384" s="109" t="s">
        <v>1833</v>
      </c>
      <c r="C384" s="110" t="s">
        <v>1834</v>
      </c>
      <c r="D384" s="186">
        <v>250</v>
      </c>
      <c r="E384" s="105">
        <v>0</v>
      </c>
      <c r="F384" s="105">
        <f t="shared" si="75"/>
        <v>250</v>
      </c>
      <c r="G384" s="112" t="s">
        <v>1846</v>
      </c>
      <c r="H384" s="110" t="s">
        <v>1822</v>
      </c>
      <c r="I384" s="106">
        <v>250</v>
      </c>
      <c r="J384" s="106">
        <v>0</v>
      </c>
      <c r="K384" s="106">
        <f t="shared" si="74"/>
        <v>250</v>
      </c>
      <c r="L384" s="129">
        <v>350</v>
      </c>
      <c r="M384" s="129"/>
      <c r="N384" s="130">
        <v>350</v>
      </c>
      <c r="O384" s="131">
        <v>0</v>
      </c>
      <c r="P384" s="132">
        <f t="shared" si="72"/>
        <v>350</v>
      </c>
      <c r="Q384" s="84"/>
      <c r="R384" s="84"/>
      <c r="S384" s="84"/>
      <c r="T384" s="84"/>
      <c r="U384" s="84"/>
      <c r="V384" s="84"/>
      <c r="W384" s="84"/>
      <c r="X384" s="84"/>
      <c r="Y384" s="84"/>
      <c r="Z384" s="84"/>
      <c r="AA384" s="84"/>
      <c r="AB384" s="84"/>
      <c r="AC384" s="84"/>
      <c r="AD384" s="84"/>
      <c r="AE384" s="84"/>
      <c r="AF384" s="84"/>
      <c r="AG384" s="84"/>
      <c r="AH384" s="84"/>
      <c r="AI384" s="84"/>
      <c r="AJ384" s="84"/>
      <c r="AK384" s="84"/>
      <c r="AL384" s="84"/>
      <c r="AM384" s="84"/>
      <c r="AN384" s="84"/>
      <c r="AO384" s="84"/>
      <c r="AP384" s="84"/>
      <c r="AQ384" s="84"/>
      <c r="AR384" s="84"/>
      <c r="AS384" s="84"/>
      <c r="AT384" s="84"/>
      <c r="AU384" s="84"/>
      <c r="AV384" s="84"/>
      <c r="AW384" s="84"/>
      <c r="AX384" s="84"/>
      <c r="AY384" s="84"/>
      <c r="AZ384" s="84"/>
      <c r="BA384" s="84"/>
      <c r="BB384" s="84"/>
      <c r="BC384" s="84"/>
      <c r="BD384" s="84"/>
      <c r="BE384" s="84"/>
      <c r="BF384" s="84"/>
      <c r="BG384" s="84"/>
      <c r="BH384" s="84"/>
      <c r="BI384" s="84"/>
      <c r="BJ384" s="84"/>
      <c r="BK384" s="84"/>
      <c r="BL384" s="84"/>
      <c r="BM384" s="84"/>
      <c r="BN384" s="84"/>
      <c r="BO384" s="84"/>
      <c r="BP384" s="84"/>
      <c r="BQ384" s="84"/>
      <c r="BR384" s="84"/>
      <c r="BS384" s="84"/>
      <c r="BT384" s="84"/>
      <c r="BU384" s="84"/>
      <c r="BV384" s="84"/>
      <c r="BW384" s="84"/>
      <c r="BX384" s="84"/>
      <c r="BY384" s="84"/>
      <c r="BZ384" s="84"/>
      <c r="CA384" s="84"/>
      <c r="CB384" s="84"/>
      <c r="CC384" s="84"/>
      <c r="CD384" s="84"/>
      <c r="CE384" s="84"/>
      <c r="CF384" s="84"/>
      <c r="CG384" s="84"/>
      <c r="CH384" s="84"/>
      <c r="CI384" s="84"/>
      <c r="CJ384" s="84"/>
      <c r="CK384" s="84"/>
      <c r="CL384" s="84"/>
      <c r="CM384" s="84"/>
      <c r="CN384" s="84"/>
      <c r="CO384" s="84"/>
      <c r="CP384" s="84"/>
      <c r="CQ384" s="84"/>
      <c r="CR384" s="84"/>
      <c r="CS384" s="84"/>
      <c r="CT384" s="84"/>
      <c r="CU384" s="84"/>
      <c r="CV384" s="84"/>
      <c r="CW384" s="84"/>
      <c r="CX384" s="84"/>
      <c r="CY384" s="84"/>
      <c r="CZ384" s="84"/>
      <c r="DA384" s="84"/>
      <c r="DB384" s="84"/>
      <c r="DC384" s="84"/>
      <c r="DD384" s="84"/>
      <c r="DE384" s="84"/>
      <c r="DF384" s="84"/>
      <c r="DG384" s="84"/>
      <c r="DH384" s="84"/>
      <c r="DI384" s="84"/>
      <c r="DJ384" s="84"/>
      <c r="DK384" s="84"/>
      <c r="DL384" s="84"/>
      <c r="DM384" s="84"/>
      <c r="DN384" s="84"/>
      <c r="DO384" s="84"/>
      <c r="DP384" s="84"/>
      <c r="DQ384" s="84"/>
      <c r="DR384" s="84"/>
      <c r="DS384" s="84"/>
      <c r="DT384" s="84"/>
      <c r="DU384" s="84"/>
      <c r="DV384" s="84"/>
      <c r="DW384" s="84"/>
      <c r="DX384" s="84"/>
      <c r="DY384" s="84"/>
      <c r="DZ384" s="84"/>
      <c r="EA384" s="84"/>
      <c r="EB384" s="84"/>
      <c r="EC384" s="84"/>
    </row>
    <row r="385" spans="1:133" s="7" customFormat="1" ht="19.5" customHeight="1">
      <c r="A385" s="108">
        <f t="shared" si="73"/>
        <v>346</v>
      </c>
      <c r="B385" s="109" t="s">
        <v>3111</v>
      </c>
      <c r="C385" s="110" t="s">
        <v>3108</v>
      </c>
      <c r="D385" s="104">
        <v>250</v>
      </c>
      <c r="E385" s="105">
        <v>0</v>
      </c>
      <c r="F385" s="105">
        <f t="shared" si="75"/>
        <v>250</v>
      </c>
      <c r="G385" s="112" t="s">
        <v>1849</v>
      </c>
      <c r="H385" s="110" t="s">
        <v>1795</v>
      </c>
      <c r="I385" s="106">
        <v>300</v>
      </c>
      <c r="J385" s="106">
        <v>0</v>
      </c>
      <c r="K385" s="106">
        <f t="shared" si="74"/>
        <v>300</v>
      </c>
      <c r="L385" s="129">
        <v>700</v>
      </c>
      <c r="M385" s="129"/>
      <c r="N385" s="130">
        <v>450</v>
      </c>
      <c r="O385" s="131">
        <v>0</v>
      </c>
      <c r="P385" s="132">
        <f t="shared" si="72"/>
        <v>450</v>
      </c>
      <c r="Q385" s="84"/>
      <c r="R385" s="84"/>
      <c r="S385" s="84"/>
      <c r="T385" s="84"/>
      <c r="U385" s="84"/>
      <c r="V385" s="84"/>
      <c r="W385" s="84"/>
      <c r="X385" s="84"/>
      <c r="Y385" s="84"/>
      <c r="Z385" s="84"/>
      <c r="AA385" s="84"/>
      <c r="AB385" s="84"/>
      <c r="AC385" s="84"/>
      <c r="AD385" s="84"/>
      <c r="AE385" s="84"/>
      <c r="AF385" s="84"/>
      <c r="AG385" s="84"/>
      <c r="AH385" s="84"/>
      <c r="AI385" s="84"/>
      <c r="AJ385" s="84"/>
      <c r="AK385" s="84"/>
      <c r="AL385" s="84"/>
      <c r="AM385" s="84"/>
      <c r="AN385" s="84"/>
      <c r="AO385" s="84"/>
      <c r="AP385" s="84"/>
      <c r="AQ385" s="84"/>
      <c r="AR385" s="84"/>
      <c r="AS385" s="84"/>
      <c r="AT385" s="84"/>
      <c r="AU385" s="84"/>
      <c r="AV385" s="84"/>
      <c r="AW385" s="84"/>
      <c r="AX385" s="84"/>
      <c r="AY385" s="84"/>
      <c r="AZ385" s="84"/>
      <c r="BA385" s="84"/>
      <c r="BB385" s="84"/>
      <c r="BC385" s="84"/>
      <c r="BD385" s="84"/>
      <c r="BE385" s="84"/>
      <c r="BF385" s="84"/>
      <c r="BG385" s="84"/>
      <c r="BH385" s="84"/>
      <c r="BI385" s="84"/>
      <c r="BJ385" s="84"/>
      <c r="BK385" s="84"/>
      <c r="BL385" s="84"/>
      <c r="BM385" s="84"/>
      <c r="BN385" s="84"/>
      <c r="BO385" s="84"/>
      <c r="BP385" s="84"/>
      <c r="BQ385" s="84"/>
      <c r="BR385" s="84"/>
      <c r="BS385" s="84"/>
      <c r="BT385" s="84"/>
      <c r="BU385" s="84"/>
      <c r="BV385" s="84"/>
      <c r="BW385" s="84"/>
      <c r="BX385" s="84"/>
      <c r="BY385" s="84"/>
      <c r="BZ385" s="84"/>
      <c r="CA385" s="84"/>
      <c r="CB385" s="84"/>
      <c r="CC385" s="84"/>
      <c r="CD385" s="84"/>
      <c r="CE385" s="84"/>
      <c r="CF385" s="84"/>
      <c r="CG385" s="84"/>
      <c r="CH385" s="84"/>
      <c r="CI385" s="84"/>
      <c r="CJ385" s="84"/>
      <c r="CK385" s="84"/>
      <c r="CL385" s="84"/>
      <c r="CM385" s="84"/>
      <c r="CN385" s="84"/>
      <c r="CO385" s="84"/>
      <c r="CP385" s="84"/>
      <c r="CQ385" s="84"/>
      <c r="CR385" s="84"/>
      <c r="CS385" s="84"/>
      <c r="CT385" s="84"/>
      <c r="CU385" s="84"/>
      <c r="CV385" s="84"/>
      <c r="CW385" s="84"/>
      <c r="CX385" s="84"/>
      <c r="CY385" s="84"/>
      <c r="CZ385" s="84"/>
      <c r="DA385" s="84"/>
      <c r="DB385" s="84"/>
      <c r="DC385" s="84"/>
      <c r="DD385" s="84"/>
      <c r="DE385" s="84"/>
      <c r="DF385" s="84"/>
      <c r="DG385" s="84"/>
      <c r="DH385" s="84"/>
      <c r="DI385" s="84"/>
      <c r="DJ385" s="84"/>
      <c r="DK385" s="84"/>
      <c r="DL385" s="84"/>
      <c r="DM385" s="84"/>
      <c r="DN385" s="84"/>
      <c r="DO385" s="84"/>
      <c r="DP385" s="84"/>
      <c r="DQ385" s="84"/>
      <c r="DR385" s="84"/>
      <c r="DS385" s="84"/>
      <c r="DT385" s="84"/>
      <c r="DU385" s="84"/>
      <c r="DV385" s="84"/>
      <c r="DW385" s="84"/>
      <c r="DX385" s="84"/>
      <c r="DY385" s="84"/>
      <c r="DZ385" s="84"/>
      <c r="EA385" s="84"/>
      <c r="EB385" s="84"/>
      <c r="EC385" s="84"/>
    </row>
    <row r="386" spans="1:133" s="7" customFormat="1" ht="16.5" customHeight="1">
      <c r="A386" s="108">
        <f t="shared" si="73"/>
        <v>347</v>
      </c>
      <c r="B386" s="109" t="s">
        <v>1845</v>
      </c>
      <c r="C386" s="110" t="s">
        <v>1806</v>
      </c>
      <c r="D386" s="186">
        <v>200</v>
      </c>
      <c r="E386" s="105">
        <v>0</v>
      </c>
      <c r="F386" s="105">
        <f t="shared" si="75"/>
        <v>200</v>
      </c>
      <c r="G386" s="112" t="s">
        <v>1852</v>
      </c>
      <c r="H386" s="110" t="s">
        <v>1851</v>
      </c>
      <c r="I386" s="106">
        <v>200</v>
      </c>
      <c r="J386" s="106">
        <v>0</v>
      </c>
      <c r="K386" s="106">
        <f t="shared" si="74"/>
        <v>200</v>
      </c>
      <c r="L386" s="129">
        <v>300</v>
      </c>
      <c r="M386" s="129"/>
      <c r="N386" s="130">
        <v>350</v>
      </c>
      <c r="O386" s="131">
        <v>0</v>
      </c>
      <c r="P386" s="132">
        <f t="shared" si="72"/>
        <v>350</v>
      </c>
      <c r="Q386" s="84"/>
      <c r="R386" s="84"/>
      <c r="S386" s="84"/>
      <c r="T386" s="84"/>
      <c r="U386" s="84"/>
      <c r="V386" s="84"/>
      <c r="W386" s="84"/>
      <c r="X386" s="84"/>
      <c r="Y386" s="84"/>
      <c r="Z386" s="84"/>
      <c r="AA386" s="84"/>
      <c r="AB386" s="84"/>
      <c r="AC386" s="84"/>
      <c r="AD386" s="84"/>
      <c r="AE386" s="84"/>
      <c r="AF386" s="84"/>
      <c r="AG386" s="84"/>
      <c r="AH386" s="84"/>
      <c r="AI386" s="84"/>
      <c r="AJ386" s="84"/>
      <c r="AK386" s="84"/>
      <c r="AL386" s="84"/>
      <c r="AM386" s="84"/>
      <c r="AN386" s="84"/>
      <c r="AO386" s="84"/>
      <c r="AP386" s="84"/>
      <c r="AQ386" s="84"/>
      <c r="AR386" s="84"/>
      <c r="AS386" s="84"/>
      <c r="AT386" s="84"/>
      <c r="AU386" s="84"/>
      <c r="AV386" s="84"/>
      <c r="AW386" s="84"/>
      <c r="AX386" s="84"/>
      <c r="AY386" s="84"/>
      <c r="AZ386" s="84"/>
      <c r="BA386" s="84"/>
      <c r="BB386" s="84"/>
      <c r="BC386" s="84"/>
      <c r="BD386" s="84"/>
      <c r="BE386" s="84"/>
      <c r="BF386" s="84"/>
      <c r="BG386" s="84"/>
      <c r="BH386" s="84"/>
      <c r="BI386" s="84"/>
      <c r="BJ386" s="84"/>
      <c r="BK386" s="84"/>
      <c r="BL386" s="84"/>
      <c r="BM386" s="84"/>
      <c r="BN386" s="84"/>
      <c r="BO386" s="84"/>
      <c r="BP386" s="84"/>
      <c r="BQ386" s="84"/>
      <c r="BR386" s="84"/>
      <c r="BS386" s="84"/>
      <c r="BT386" s="84"/>
      <c r="BU386" s="84"/>
      <c r="BV386" s="84"/>
      <c r="BW386" s="84"/>
      <c r="BX386" s="84"/>
      <c r="BY386" s="84"/>
      <c r="BZ386" s="84"/>
      <c r="CA386" s="84"/>
      <c r="CB386" s="84"/>
      <c r="CC386" s="84"/>
      <c r="CD386" s="84"/>
      <c r="CE386" s="84"/>
      <c r="CF386" s="84"/>
      <c r="CG386" s="84"/>
      <c r="CH386" s="84"/>
      <c r="CI386" s="84"/>
      <c r="CJ386" s="84"/>
      <c r="CK386" s="84"/>
      <c r="CL386" s="84"/>
      <c r="CM386" s="84"/>
      <c r="CN386" s="84"/>
      <c r="CO386" s="84"/>
      <c r="CP386" s="84"/>
      <c r="CQ386" s="84"/>
      <c r="CR386" s="84"/>
      <c r="CS386" s="84"/>
      <c r="CT386" s="84"/>
      <c r="CU386" s="84"/>
      <c r="CV386" s="84"/>
      <c r="CW386" s="84"/>
      <c r="CX386" s="84"/>
      <c r="CY386" s="84"/>
      <c r="CZ386" s="84"/>
      <c r="DA386" s="84"/>
      <c r="DB386" s="84"/>
      <c r="DC386" s="84"/>
      <c r="DD386" s="84"/>
      <c r="DE386" s="84"/>
      <c r="DF386" s="84"/>
      <c r="DG386" s="84"/>
      <c r="DH386" s="84"/>
      <c r="DI386" s="84"/>
      <c r="DJ386" s="84"/>
      <c r="DK386" s="84"/>
      <c r="DL386" s="84"/>
      <c r="DM386" s="84"/>
      <c r="DN386" s="84"/>
      <c r="DO386" s="84"/>
      <c r="DP386" s="84"/>
      <c r="DQ386" s="84"/>
      <c r="DR386" s="84"/>
      <c r="DS386" s="84"/>
      <c r="DT386" s="84"/>
      <c r="DU386" s="84"/>
      <c r="DV386" s="84"/>
      <c r="DW386" s="84"/>
      <c r="DX386" s="84"/>
      <c r="DY386" s="84"/>
      <c r="DZ386" s="84"/>
      <c r="EA386" s="84"/>
      <c r="EB386" s="84"/>
      <c r="EC386" s="84"/>
    </row>
    <row r="387" spans="1:133" s="7" customFormat="1">
      <c r="A387" s="108">
        <f t="shared" si="73"/>
        <v>348</v>
      </c>
      <c r="B387" s="109" t="s">
        <v>1847</v>
      </c>
      <c r="C387" s="110" t="s">
        <v>1848</v>
      </c>
      <c r="D387" s="186">
        <v>250</v>
      </c>
      <c r="E387" s="105">
        <v>0</v>
      </c>
      <c r="F387" s="105">
        <f t="shared" si="75"/>
        <v>250</v>
      </c>
      <c r="G387" s="112" t="s">
        <v>1854</v>
      </c>
      <c r="H387" s="110" t="s">
        <v>1834</v>
      </c>
      <c r="I387" s="106">
        <v>350</v>
      </c>
      <c r="J387" s="106">
        <v>0</v>
      </c>
      <c r="K387" s="106">
        <f t="shared" si="74"/>
        <v>350</v>
      </c>
      <c r="L387" s="129"/>
      <c r="M387" s="129"/>
      <c r="N387" s="130">
        <v>450</v>
      </c>
      <c r="O387" s="131">
        <v>0</v>
      </c>
      <c r="P387" s="132">
        <f t="shared" si="72"/>
        <v>450</v>
      </c>
      <c r="Q387" s="84"/>
      <c r="R387" s="84"/>
      <c r="S387" s="84"/>
      <c r="T387" s="84"/>
      <c r="U387" s="84"/>
      <c r="V387" s="84"/>
      <c r="W387" s="84"/>
      <c r="X387" s="84"/>
      <c r="Y387" s="84"/>
      <c r="Z387" s="84"/>
      <c r="AA387" s="84"/>
      <c r="AB387" s="84"/>
      <c r="AC387" s="84"/>
      <c r="AD387" s="84"/>
      <c r="AE387" s="84"/>
      <c r="AF387" s="84"/>
      <c r="AG387" s="84"/>
      <c r="AH387" s="84"/>
      <c r="AI387" s="84"/>
      <c r="AJ387" s="84"/>
      <c r="AK387" s="84"/>
      <c r="AL387" s="84"/>
      <c r="AM387" s="84"/>
      <c r="AN387" s="84"/>
      <c r="AO387" s="84"/>
      <c r="AP387" s="84"/>
      <c r="AQ387" s="84"/>
      <c r="AR387" s="84"/>
      <c r="AS387" s="84"/>
      <c r="AT387" s="84"/>
      <c r="AU387" s="84"/>
      <c r="AV387" s="84"/>
      <c r="AW387" s="84"/>
      <c r="AX387" s="84"/>
      <c r="AY387" s="84"/>
      <c r="AZ387" s="84"/>
      <c r="BA387" s="84"/>
      <c r="BB387" s="84"/>
      <c r="BC387" s="84"/>
      <c r="BD387" s="84"/>
      <c r="BE387" s="84"/>
      <c r="BF387" s="84"/>
      <c r="BG387" s="84"/>
      <c r="BH387" s="84"/>
      <c r="BI387" s="84"/>
      <c r="BJ387" s="84"/>
      <c r="BK387" s="84"/>
      <c r="BL387" s="84"/>
      <c r="BM387" s="84"/>
      <c r="BN387" s="84"/>
      <c r="BO387" s="84"/>
      <c r="BP387" s="84"/>
      <c r="BQ387" s="84"/>
      <c r="BR387" s="84"/>
      <c r="BS387" s="84"/>
      <c r="BT387" s="84"/>
      <c r="BU387" s="84"/>
      <c r="BV387" s="84"/>
      <c r="BW387" s="84"/>
      <c r="BX387" s="84"/>
      <c r="BY387" s="84"/>
      <c r="BZ387" s="84"/>
      <c r="CA387" s="84"/>
      <c r="CB387" s="84"/>
      <c r="CC387" s="84"/>
      <c r="CD387" s="84"/>
      <c r="CE387" s="84"/>
      <c r="CF387" s="84"/>
      <c r="CG387" s="84"/>
      <c r="CH387" s="84"/>
      <c r="CI387" s="84"/>
      <c r="CJ387" s="84"/>
      <c r="CK387" s="84"/>
      <c r="CL387" s="84"/>
      <c r="CM387" s="84"/>
      <c r="CN387" s="84"/>
      <c r="CO387" s="84"/>
      <c r="CP387" s="84"/>
      <c r="CQ387" s="84"/>
      <c r="CR387" s="84"/>
      <c r="CS387" s="84"/>
      <c r="CT387" s="84"/>
      <c r="CU387" s="84"/>
      <c r="CV387" s="84"/>
      <c r="CW387" s="84"/>
      <c r="CX387" s="84"/>
      <c r="CY387" s="84"/>
      <c r="CZ387" s="84"/>
      <c r="DA387" s="84"/>
      <c r="DB387" s="84"/>
      <c r="DC387" s="84"/>
      <c r="DD387" s="84"/>
      <c r="DE387" s="84"/>
      <c r="DF387" s="84"/>
      <c r="DG387" s="84"/>
      <c r="DH387" s="84"/>
      <c r="DI387" s="84"/>
      <c r="DJ387" s="84"/>
      <c r="DK387" s="84"/>
      <c r="DL387" s="84"/>
      <c r="DM387" s="84"/>
      <c r="DN387" s="84"/>
      <c r="DO387" s="84"/>
      <c r="DP387" s="84"/>
      <c r="DQ387" s="84"/>
      <c r="DR387" s="84"/>
      <c r="DS387" s="84"/>
      <c r="DT387" s="84"/>
      <c r="DU387" s="84"/>
      <c r="DV387" s="84"/>
      <c r="DW387" s="84"/>
      <c r="DX387" s="84"/>
      <c r="DY387" s="84"/>
      <c r="DZ387" s="84"/>
      <c r="EA387" s="84"/>
      <c r="EB387" s="84"/>
      <c r="EC387" s="84"/>
    </row>
    <row r="388" spans="1:133" s="7" customFormat="1">
      <c r="A388" s="108">
        <f t="shared" si="73"/>
        <v>349</v>
      </c>
      <c r="B388" s="109" t="s">
        <v>1850</v>
      </c>
      <c r="C388" s="110" t="s">
        <v>1851</v>
      </c>
      <c r="D388" s="186">
        <v>150</v>
      </c>
      <c r="E388" s="105">
        <v>0</v>
      </c>
      <c r="F388" s="105">
        <f t="shared" si="75"/>
        <v>150</v>
      </c>
      <c r="G388" s="112" t="s">
        <v>1859</v>
      </c>
      <c r="H388" s="110" t="s">
        <v>1812</v>
      </c>
      <c r="I388" s="106">
        <v>250</v>
      </c>
      <c r="J388" s="106">
        <v>0</v>
      </c>
      <c r="K388" s="106">
        <f t="shared" si="74"/>
        <v>250</v>
      </c>
      <c r="L388" s="129">
        <v>350</v>
      </c>
      <c r="M388" s="129"/>
      <c r="N388" s="130">
        <v>350</v>
      </c>
      <c r="O388" s="131">
        <v>0</v>
      </c>
      <c r="P388" s="132">
        <f t="shared" si="72"/>
        <v>350</v>
      </c>
      <c r="Q388" s="84"/>
      <c r="R388" s="84"/>
      <c r="S388" s="84"/>
      <c r="T388" s="84"/>
      <c r="U388" s="84"/>
      <c r="V388" s="84"/>
      <c r="W388" s="84"/>
      <c r="X388" s="84"/>
      <c r="Y388" s="84"/>
      <c r="Z388" s="84"/>
      <c r="AA388" s="84"/>
      <c r="AB388" s="84"/>
      <c r="AC388" s="84"/>
      <c r="AD388" s="84"/>
      <c r="AE388" s="84"/>
      <c r="AF388" s="84"/>
      <c r="AG388" s="84"/>
      <c r="AH388" s="84"/>
      <c r="AI388" s="84"/>
      <c r="AJ388" s="84"/>
      <c r="AK388" s="84"/>
      <c r="AL388" s="84"/>
      <c r="AM388" s="84"/>
      <c r="AN388" s="84"/>
      <c r="AO388" s="84"/>
      <c r="AP388" s="84"/>
      <c r="AQ388" s="84"/>
      <c r="AR388" s="84"/>
      <c r="AS388" s="84"/>
      <c r="AT388" s="84"/>
      <c r="AU388" s="84"/>
      <c r="AV388" s="84"/>
      <c r="AW388" s="84"/>
      <c r="AX388" s="84"/>
      <c r="AY388" s="84"/>
      <c r="AZ388" s="84"/>
      <c r="BA388" s="84"/>
      <c r="BB388" s="84"/>
      <c r="BC388" s="84"/>
      <c r="BD388" s="84"/>
      <c r="BE388" s="84"/>
      <c r="BF388" s="84"/>
      <c r="BG388" s="84"/>
      <c r="BH388" s="84"/>
      <c r="BI388" s="84"/>
      <c r="BJ388" s="84"/>
      <c r="BK388" s="84"/>
      <c r="BL388" s="84"/>
      <c r="BM388" s="84"/>
      <c r="BN388" s="84"/>
      <c r="BO388" s="84"/>
      <c r="BP388" s="84"/>
      <c r="BQ388" s="84"/>
      <c r="BR388" s="84"/>
      <c r="BS388" s="84"/>
      <c r="BT388" s="84"/>
      <c r="BU388" s="84"/>
      <c r="BV388" s="84"/>
      <c r="BW388" s="84"/>
      <c r="BX388" s="84"/>
      <c r="BY388" s="84"/>
      <c r="BZ388" s="84"/>
      <c r="CA388" s="84"/>
      <c r="CB388" s="84"/>
      <c r="CC388" s="84"/>
      <c r="CD388" s="84"/>
      <c r="CE388" s="84"/>
      <c r="CF388" s="84"/>
      <c r="CG388" s="84"/>
      <c r="CH388" s="84"/>
      <c r="CI388" s="84"/>
      <c r="CJ388" s="84"/>
      <c r="CK388" s="84"/>
      <c r="CL388" s="84"/>
      <c r="CM388" s="84"/>
      <c r="CN388" s="84"/>
      <c r="CO388" s="84"/>
      <c r="CP388" s="84"/>
      <c r="CQ388" s="84"/>
      <c r="CR388" s="84"/>
      <c r="CS388" s="84"/>
      <c r="CT388" s="84"/>
      <c r="CU388" s="84"/>
      <c r="CV388" s="84"/>
      <c r="CW388" s="84"/>
      <c r="CX388" s="84"/>
      <c r="CY388" s="84"/>
      <c r="CZ388" s="84"/>
      <c r="DA388" s="84"/>
      <c r="DB388" s="84"/>
      <c r="DC388" s="84"/>
      <c r="DD388" s="84"/>
      <c r="DE388" s="84"/>
      <c r="DF388" s="84"/>
      <c r="DG388" s="84"/>
      <c r="DH388" s="84"/>
      <c r="DI388" s="84"/>
      <c r="DJ388" s="84"/>
      <c r="DK388" s="84"/>
      <c r="DL388" s="84"/>
      <c r="DM388" s="84"/>
      <c r="DN388" s="84"/>
      <c r="DO388" s="84"/>
      <c r="DP388" s="84"/>
      <c r="DQ388" s="84"/>
      <c r="DR388" s="84"/>
      <c r="DS388" s="84"/>
      <c r="DT388" s="84"/>
      <c r="DU388" s="84"/>
      <c r="DV388" s="84"/>
      <c r="DW388" s="84"/>
      <c r="DX388" s="84"/>
      <c r="DY388" s="84"/>
      <c r="DZ388" s="84"/>
      <c r="EA388" s="84"/>
      <c r="EB388" s="84"/>
      <c r="EC388" s="84"/>
    </row>
    <row r="389" spans="1:133" s="7" customFormat="1">
      <c r="A389" s="108">
        <f t="shared" si="73"/>
        <v>350</v>
      </c>
      <c r="B389" s="109" t="s">
        <v>1853</v>
      </c>
      <c r="C389" s="110" t="s">
        <v>1815</v>
      </c>
      <c r="D389" s="104">
        <v>200</v>
      </c>
      <c r="E389" s="105">
        <v>0</v>
      </c>
      <c r="F389" s="105">
        <f t="shared" si="75"/>
        <v>200</v>
      </c>
      <c r="G389" s="112" t="s">
        <v>1860</v>
      </c>
      <c r="H389" s="110" t="s">
        <v>1848</v>
      </c>
      <c r="I389" s="106">
        <v>350</v>
      </c>
      <c r="J389" s="106">
        <v>0</v>
      </c>
      <c r="K389" s="106">
        <f t="shared" si="74"/>
        <v>350</v>
      </c>
      <c r="L389" s="129"/>
      <c r="M389" s="129"/>
      <c r="N389" s="130">
        <v>450</v>
      </c>
      <c r="O389" s="131">
        <v>0</v>
      </c>
      <c r="P389" s="132">
        <f t="shared" si="72"/>
        <v>450</v>
      </c>
      <c r="Q389" s="84"/>
      <c r="R389" s="84"/>
      <c r="S389" s="84"/>
      <c r="T389" s="84"/>
      <c r="U389" s="84"/>
      <c r="V389" s="84"/>
      <c r="W389" s="84"/>
      <c r="X389" s="84"/>
      <c r="Y389" s="84"/>
      <c r="Z389" s="84"/>
      <c r="AA389" s="84"/>
      <c r="AB389" s="84"/>
      <c r="AC389" s="84"/>
      <c r="AD389" s="84"/>
      <c r="AE389" s="84"/>
      <c r="AF389" s="84"/>
      <c r="AG389" s="84"/>
      <c r="AH389" s="84"/>
      <c r="AI389" s="84"/>
      <c r="AJ389" s="84"/>
      <c r="AK389" s="84"/>
      <c r="AL389" s="84"/>
      <c r="AM389" s="84"/>
      <c r="AN389" s="84"/>
      <c r="AO389" s="84"/>
      <c r="AP389" s="84"/>
      <c r="AQ389" s="84"/>
      <c r="AR389" s="84"/>
      <c r="AS389" s="84"/>
      <c r="AT389" s="84"/>
      <c r="AU389" s="84"/>
      <c r="AV389" s="84"/>
      <c r="AW389" s="84"/>
      <c r="AX389" s="84"/>
      <c r="AY389" s="84"/>
      <c r="AZ389" s="84"/>
      <c r="BA389" s="84"/>
      <c r="BB389" s="84"/>
      <c r="BC389" s="84"/>
      <c r="BD389" s="84"/>
      <c r="BE389" s="84"/>
      <c r="BF389" s="84"/>
      <c r="BG389" s="84"/>
      <c r="BH389" s="84"/>
      <c r="BI389" s="84"/>
      <c r="BJ389" s="84"/>
      <c r="BK389" s="84"/>
      <c r="BL389" s="84"/>
      <c r="BM389" s="84"/>
      <c r="BN389" s="84"/>
      <c r="BO389" s="84"/>
      <c r="BP389" s="84"/>
      <c r="BQ389" s="84"/>
      <c r="BR389" s="84"/>
      <c r="BS389" s="84"/>
      <c r="BT389" s="84"/>
      <c r="BU389" s="84"/>
      <c r="BV389" s="84"/>
      <c r="BW389" s="84"/>
      <c r="BX389" s="84"/>
      <c r="BY389" s="84"/>
      <c r="BZ389" s="84"/>
      <c r="CA389" s="84"/>
      <c r="CB389" s="84"/>
      <c r="CC389" s="84"/>
      <c r="CD389" s="84"/>
      <c r="CE389" s="84"/>
      <c r="CF389" s="84"/>
      <c r="CG389" s="84"/>
      <c r="CH389" s="84"/>
      <c r="CI389" s="84"/>
      <c r="CJ389" s="84"/>
      <c r="CK389" s="84"/>
      <c r="CL389" s="84"/>
      <c r="CM389" s="84"/>
      <c r="CN389" s="84"/>
      <c r="CO389" s="84"/>
      <c r="CP389" s="84"/>
      <c r="CQ389" s="84"/>
      <c r="CR389" s="84"/>
      <c r="CS389" s="84"/>
      <c r="CT389" s="84"/>
      <c r="CU389" s="84"/>
      <c r="CV389" s="84"/>
      <c r="CW389" s="84"/>
      <c r="CX389" s="84"/>
      <c r="CY389" s="84"/>
      <c r="CZ389" s="84"/>
      <c r="DA389" s="84"/>
      <c r="DB389" s="84"/>
      <c r="DC389" s="84"/>
      <c r="DD389" s="84"/>
      <c r="DE389" s="84"/>
      <c r="DF389" s="84"/>
      <c r="DG389" s="84"/>
      <c r="DH389" s="84"/>
      <c r="DI389" s="84"/>
      <c r="DJ389" s="84"/>
      <c r="DK389" s="84"/>
      <c r="DL389" s="84"/>
      <c r="DM389" s="84"/>
      <c r="DN389" s="84"/>
      <c r="DO389" s="84"/>
      <c r="DP389" s="84"/>
      <c r="DQ389" s="84"/>
      <c r="DR389" s="84"/>
      <c r="DS389" s="84"/>
      <c r="DT389" s="84"/>
      <c r="DU389" s="84"/>
      <c r="DV389" s="84"/>
      <c r="DW389" s="84"/>
      <c r="DX389" s="84"/>
      <c r="DY389" s="84"/>
      <c r="DZ389" s="84"/>
      <c r="EA389" s="84"/>
      <c r="EB389" s="84"/>
      <c r="EC389" s="84"/>
    </row>
    <row r="390" spans="1:133" s="7" customFormat="1" ht="30">
      <c r="A390" s="108">
        <f t="shared" si="73"/>
        <v>351</v>
      </c>
      <c r="B390" s="109" t="s">
        <v>1857</v>
      </c>
      <c r="C390" s="110" t="s">
        <v>1858</v>
      </c>
      <c r="D390" s="104">
        <v>150</v>
      </c>
      <c r="E390" s="105">
        <v>0</v>
      </c>
      <c r="F390" s="105">
        <f t="shared" si="75"/>
        <v>150</v>
      </c>
      <c r="G390" s="112" t="s">
        <v>1863</v>
      </c>
      <c r="H390" s="110" t="s">
        <v>1864</v>
      </c>
      <c r="I390" s="106">
        <v>1500</v>
      </c>
      <c r="J390" s="106">
        <v>0</v>
      </c>
      <c r="K390" s="106">
        <f t="shared" si="74"/>
        <v>1500</v>
      </c>
      <c r="L390" s="129">
        <v>1500</v>
      </c>
      <c r="M390" s="129"/>
      <c r="N390" s="130">
        <v>1500</v>
      </c>
      <c r="O390" s="131">
        <v>0</v>
      </c>
      <c r="P390" s="132">
        <f t="shared" si="72"/>
        <v>1500</v>
      </c>
      <c r="Q390" s="84"/>
      <c r="R390" s="84"/>
      <c r="S390" s="84"/>
      <c r="T390" s="84"/>
      <c r="U390" s="84"/>
      <c r="V390" s="84"/>
      <c r="W390" s="84"/>
      <c r="X390" s="84"/>
      <c r="Y390" s="84"/>
      <c r="Z390" s="84"/>
      <c r="AA390" s="84"/>
      <c r="AB390" s="84"/>
      <c r="AC390" s="84"/>
      <c r="AD390" s="84"/>
      <c r="AE390" s="84"/>
      <c r="AF390" s="84"/>
      <c r="AG390" s="84"/>
      <c r="AH390" s="84"/>
      <c r="AI390" s="84"/>
      <c r="AJ390" s="84"/>
      <c r="AK390" s="84"/>
      <c r="AL390" s="84"/>
      <c r="AM390" s="84"/>
      <c r="AN390" s="84"/>
      <c r="AO390" s="84"/>
      <c r="AP390" s="84"/>
      <c r="AQ390" s="84"/>
      <c r="AR390" s="84"/>
      <c r="AS390" s="84"/>
      <c r="AT390" s="84"/>
      <c r="AU390" s="84"/>
      <c r="AV390" s="84"/>
      <c r="AW390" s="84"/>
      <c r="AX390" s="84"/>
      <c r="AY390" s="84"/>
      <c r="AZ390" s="84"/>
      <c r="BA390" s="84"/>
      <c r="BB390" s="84"/>
      <c r="BC390" s="84"/>
      <c r="BD390" s="84"/>
      <c r="BE390" s="84"/>
      <c r="BF390" s="84"/>
      <c r="BG390" s="84"/>
      <c r="BH390" s="84"/>
      <c r="BI390" s="84"/>
      <c r="BJ390" s="84"/>
      <c r="BK390" s="84"/>
      <c r="BL390" s="84"/>
      <c r="BM390" s="84"/>
      <c r="BN390" s="84"/>
      <c r="BO390" s="84"/>
      <c r="BP390" s="84"/>
      <c r="BQ390" s="84"/>
      <c r="BR390" s="84"/>
      <c r="BS390" s="84"/>
      <c r="BT390" s="84"/>
      <c r="BU390" s="84"/>
      <c r="BV390" s="84"/>
      <c r="BW390" s="84"/>
      <c r="BX390" s="84"/>
      <c r="BY390" s="84"/>
      <c r="BZ390" s="84"/>
      <c r="CA390" s="84"/>
      <c r="CB390" s="84"/>
      <c r="CC390" s="84"/>
      <c r="CD390" s="84"/>
      <c r="CE390" s="84"/>
      <c r="CF390" s="84"/>
      <c r="CG390" s="84"/>
      <c r="CH390" s="84"/>
      <c r="CI390" s="84"/>
      <c r="CJ390" s="84"/>
      <c r="CK390" s="84"/>
      <c r="CL390" s="84"/>
      <c r="CM390" s="84"/>
      <c r="CN390" s="84"/>
      <c r="CO390" s="84"/>
      <c r="CP390" s="84"/>
      <c r="CQ390" s="84"/>
      <c r="CR390" s="84"/>
      <c r="CS390" s="84"/>
      <c r="CT390" s="84"/>
      <c r="CU390" s="84"/>
      <c r="CV390" s="84"/>
      <c r="CW390" s="84"/>
      <c r="CX390" s="84"/>
      <c r="CY390" s="84"/>
      <c r="CZ390" s="84"/>
      <c r="DA390" s="84"/>
      <c r="DB390" s="84"/>
      <c r="DC390" s="84"/>
      <c r="DD390" s="84"/>
      <c r="DE390" s="84"/>
      <c r="DF390" s="84"/>
      <c r="DG390" s="84"/>
      <c r="DH390" s="84"/>
      <c r="DI390" s="84"/>
      <c r="DJ390" s="84"/>
      <c r="DK390" s="84"/>
      <c r="DL390" s="84"/>
      <c r="DM390" s="84"/>
      <c r="DN390" s="84"/>
      <c r="DO390" s="84"/>
      <c r="DP390" s="84"/>
      <c r="DQ390" s="84"/>
      <c r="DR390" s="84"/>
      <c r="DS390" s="84"/>
      <c r="DT390" s="84"/>
      <c r="DU390" s="84"/>
      <c r="DV390" s="84"/>
      <c r="DW390" s="84"/>
      <c r="DX390" s="84"/>
      <c r="DY390" s="84"/>
      <c r="DZ390" s="84"/>
      <c r="EA390" s="84"/>
      <c r="EB390" s="84"/>
      <c r="EC390" s="84"/>
    </row>
    <row r="391" spans="1:133" s="7" customFormat="1" ht="16.149999999999999" customHeight="1">
      <c r="A391" s="108">
        <f t="shared" si="73"/>
        <v>352</v>
      </c>
      <c r="B391" s="109"/>
      <c r="C391" s="110"/>
      <c r="D391" s="104"/>
      <c r="E391" s="105"/>
      <c r="F391" s="105"/>
      <c r="G391" s="112" t="s">
        <v>1875</v>
      </c>
      <c r="H391" s="110" t="s">
        <v>1876</v>
      </c>
      <c r="I391" s="106">
        <v>1500</v>
      </c>
      <c r="J391" s="106">
        <v>0</v>
      </c>
      <c r="K391" s="106">
        <f t="shared" si="74"/>
        <v>1500</v>
      </c>
      <c r="L391" s="129"/>
      <c r="M391" s="129"/>
      <c r="N391" s="130">
        <v>1500</v>
      </c>
      <c r="O391" s="131">
        <v>0</v>
      </c>
      <c r="P391" s="132">
        <f t="shared" si="72"/>
        <v>1500</v>
      </c>
      <c r="Q391" s="84"/>
      <c r="R391" s="84"/>
      <c r="S391" s="84"/>
      <c r="T391" s="84"/>
      <c r="U391" s="84"/>
      <c r="V391" s="84"/>
      <c r="W391" s="84"/>
      <c r="X391" s="84"/>
      <c r="Y391" s="84"/>
      <c r="Z391" s="84"/>
      <c r="AA391" s="84"/>
      <c r="AB391" s="84"/>
      <c r="AC391" s="84"/>
      <c r="AD391" s="84"/>
      <c r="AE391" s="84"/>
      <c r="AF391" s="84"/>
      <c r="AG391" s="84"/>
      <c r="AH391" s="84"/>
      <c r="AI391" s="84"/>
      <c r="AJ391" s="84"/>
      <c r="AK391" s="84"/>
      <c r="AL391" s="84"/>
      <c r="AM391" s="84"/>
      <c r="AN391" s="84"/>
      <c r="AO391" s="84"/>
      <c r="AP391" s="84"/>
      <c r="AQ391" s="84"/>
      <c r="AR391" s="84"/>
      <c r="AS391" s="84"/>
      <c r="AT391" s="84"/>
      <c r="AU391" s="84"/>
      <c r="AV391" s="84"/>
      <c r="AW391" s="84"/>
      <c r="AX391" s="84"/>
      <c r="AY391" s="84"/>
      <c r="AZ391" s="84"/>
      <c r="BA391" s="84"/>
      <c r="BB391" s="84"/>
      <c r="BC391" s="84"/>
      <c r="BD391" s="84"/>
      <c r="BE391" s="84"/>
      <c r="BF391" s="84"/>
      <c r="BG391" s="84"/>
      <c r="BH391" s="84"/>
      <c r="BI391" s="84"/>
      <c r="BJ391" s="84"/>
      <c r="BK391" s="84"/>
      <c r="BL391" s="84"/>
      <c r="BM391" s="84"/>
      <c r="BN391" s="84"/>
      <c r="BO391" s="84"/>
      <c r="BP391" s="84"/>
      <c r="BQ391" s="84"/>
      <c r="BR391" s="84"/>
      <c r="BS391" s="84"/>
      <c r="BT391" s="84"/>
      <c r="BU391" s="84"/>
      <c r="BV391" s="84"/>
      <c r="BW391" s="84"/>
      <c r="BX391" s="84"/>
      <c r="BY391" s="84"/>
      <c r="BZ391" s="84"/>
      <c r="CA391" s="84"/>
      <c r="CB391" s="84"/>
      <c r="CC391" s="84"/>
      <c r="CD391" s="84"/>
      <c r="CE391" s="84"/>
      <c r="CF391" s="84"/>
      <c r="CG391" s="84"/>
      <c r="CH391" s="84"/>
      <c r="CI391" s="84"/>
      <c r="CJ391" s="84"/>
      <c r="CK391" s="84"/>
      <c r="CL391" s="84"/>
      <c r="CM391" s="84"/>
      <c r="CN391" s="84"/>
      <c r="CO391" s="84"/>
      <c r="CP391" s="84"/>
      <c r="CQ391" s="84"/>
      <c r="CR391" s="84"/>
      <c r="CS391" s="84"/>
      <c r="CT391" s="84"/>
      <c r="CU391" s="84"/>
      <c r="CV391" s="84"/>
      <c r="CW391" s="84"/>
      <c r="CX391" s="84"/>
      <c r="CY391" s="84"/>
      <c r="CZ391" s="84"/>
      <c r="DA391" s="84"/>
      <c r="DB391" s="84"/>
      <c r="DC391" s="84"/>
      <c r="DD391" s="84"/>
      <c r="DE391" s="84"/>
      <c r="DF391" s="84"/>
      <c r="DG391" s="84"/>
      <c r="DH391" s="84"/>
      <c r="DI391" s="84"/>
      <c r="DJ391" s="84"/>
      <c r="DK391" s="84"/>
      <c r="DL391" s="84"/>
      <c r="DM391" s="84"/>
      <c r="DN391" s="84"/>
      <c r="DO391" s="84"/>
      <c r="DP391" s="84"/>
      <c r="DQ391" s="84"/>
      <c r="DR391" s="84"/>
      <c r="DS391" s="84"/>
      <c r="DT391" s="84"/>
      <c r="DU391" s="84"/>
      <c r="DV391" s="84"/>
      <c r="DW391" s="84"/>
      <c r="DX391" s="84"/>
      <c r="DY391" s="84"/>
      <c r="DZ391" s="84"/>
      <c r="EA391" s="84"/>
      <c r="EB391" s="84"/>
      <c r="EC391" s="84"/>
    </row>
    <row r="392" spans="1:133" s="7" customFormat="1" ht="18.75" customHeight="1">
      <c r="A392" s="108"/>
      <c r="B392" s="109" t="s">
        <v>1861</v>
      </c>
      <c r="C392" s="110" t="s">
        <v>1862</v>
      </c>
      <c r="D392" s="104">
        <v>3450</v>
      </c>
      <c r="E392" s="105">
        <v>0</v>
      </c>
      <c r="F392" s="105">
        <f t="shared" ref="F392:F427" si="76">D392</f>
        <v>3450</v>
      </c>
      <c r="G392" s="108"/>
      <c r="H392" s="107" t="s">
        <v>1804</v>
      </c>
      <c r="I392" s="106"/>
      <c r="J392" s="106"/>
      <c r="K392" s="106"/>
      <c r="L392" s="129"/>
      <c r="M392" s="129"/>
      <c r="N392" s="130"/>
      <c r="O392" s="131"/>
      <c r="P392" s="132"/>
      <c r="Q392" s="84"/>
      <c r="R392" s="84"/>
      <c r="S392" s="84"/>
      <c r="T392" s="84"/>
      <c r="U392" s="84"/>
      <c r="V392" s="84"/>
      <c r="W392" s="84"/>
      <c r="X392" s="84"/>
      <c r="Y392" s="84"/>
      <c r="Z392" s="84"/>
      <c r="AA392" s="84"/>
      <c r="AB392" s="84"/>
      <c r="AC392" s="84"/>
      <c r="AD392" s="84"/>
      <c r="AE392" s="84"/>
      <c r="AF392" s="84"/>
      <c r="AG392" s="84"/>
      <c r="AH392" s="84"/>
      <c r="AI392" s="84"/>
      <c r="AJ392" s="84"/>
      <c r="AK392" s="84"/>
      <c r="AL392" s="84"/>
      <c r="AM392" s="84"/>
      <c r="AN392" s="84"/>
      <c r="AO392" s="84"/>
      <c r="AP392" s="84"/>
      <c r="AQ392" s="84"/>
      <c r="AR392" s="84"/>
      <c r="AS392" s="84"/>
      <c r="AT392" s="84"/>
      <c r="AU392" s="84"/>
      <c r="AV392" s="84"/>
      <c r="AW392" s="84"/>
      <c r="AX392" s="84"/>
      <c r="AY392" s="84"/>
      <c r="AZ392" s="84"/>
      <c r="BA392" s="84"/>
      <c r="BB392" s="84"/>
      <c r="BC392" s="84"/>
      <c r="BD392" s="84"/>
      <c r="BE392" s="84"/>
      <c r="BF392" s="84"/>
      <c r="BG392" s="84"/>
      <c r="BH392" s="84"/>
      <c r="BI392" s="84"/>
      <c r="BJ392" s="84"/>
      <c r="BK392" s="84"/>
      <c r="BL392" s="84"/>
      <c r="BM392" s="84"/>
      <c r="BN392" s="84"/>
      <c r="BO392" s="84"/>
      <c r="BP392" s="84"/>
      <c r="BQ392" s="84"/>
      <c r="BR392" s="84"/>
      <c r="BS392" s="84"/>
      <c r="BT392" s="84"/>
      <c r="BU392" s="84"/>
      <c r="BV392" s="84"/>
      <c r="BW392" s="84"/>
      <c r="BX392" s="84"/>
      <c r="BY392" s="84"/>
      <c r="BZ392" s="84"/>
      <c r="CA392" s="84"/>
      <c r="CB392" s="84"/>
      <c r="CC392" s="84"/>
      <c r="CD392" s="84"/>
      <c r="CE392" s="84"/>
      <c r="CF392" s="84"/>
      <c r="CG392" s="84"/>
      <c r="CH392" s="84"/>
      <c r="CI392" s="84"/>
      <c r="CJ392" s="84"/>
      <c r="CK392" s="84"/>
      <c r="CL392" s="84"/>
      <c r="CM392" s="84"/>
      <c r="CN392" s="84"/>
      <c r="CO392" s="84"/>
      <c r="CP392" s="84"/>
      <c r="CQ392" s="84"/>
      <c r="CR392" s="84"/>
      <c r="CS392" s="84"/>
      <c r="CT392" s="84"/>
      <c r="CU392" s="84"/>
      <c r="CV392" s="84"/>
      <c r="CW392" s="84"/>
      <c r="CX392" s="84"/>
      <c r="CY392" s="84"/>
      <c r="CZ392" s="84"/>
      <c r="DA392" s="84"/>
      <c r="DB392" s="84"/>
      <c r="DC392" s="84"/>
      <c r="DD392" s="84"/>
      <c r="DE392" s="84"/>
      <c r="DF392" s="84"/>
      <c r="DG392" s="84"/>
      <c r="DH392" s="84"/>
      <c r="DI392" s="84"/>
      <c r="DJ392" s="84"/>
      <c r="DK392" s="84"/>
      <c r="DL392" s="84"/>
      <c r="DM392" s="84"/>
      <c r="DN392" s="84"/>
      <c r="DO392" s="84"/>
      <c r="DP392" s="84"/>
      <c r="DQ392" s="84"/>
      <c r="DR392" s="84"/>
      <c r="DS392" s="84"/>
      <c r="DT392" s="84"/>
      <c r="DU392" s="84"/>
      <c r="DV392" s="84"/>
      <c r="DW392" s="84"/>
      <c r="DX392" s="84"/>
      <c r="DY392" s="84"/>
      <c r="DZ392" s="84"/>
      <c r="EA392" s="84"/>
      <c r="EB392" s="84"/>
      <c r="EC392" s="84"/>
    </row>
    <row r="393" spans="1:133" s="7" customFormat="1" ht="15" customHeight="1">
      <c r="A393" s="108">
        <v>353</v>
      </c>
      <c r="B393" s="109" t="s">
        <v>1865</v>
      </c>
      <c r="C393" s="110" t="s">
        <v>1866</v>
      </c>
      <c r="D393" s="104">
        <v>5200</v>
      </c>
      <c r="E393" s="105">
        <v>0</v>
      </c>
      <c r="F393" s="105">
        <f t="shared" si="76"/>
        <v>5200</v>
      </c>
      <c r="G393" s="112" t="s">
        <v>1927</v>
      </c>
      <c r="H393" s="110" t="s">
        <v>1817</v>
      </c>
      <c r="I393" s="106">
        <v>2100</v>
      </c>
      <c r="J393" s="106">
        <v>0</v>
      </c>
      <c r="K393" s="106">
        <f t="shared" ref="K393:K432" si="77">I393+J393</f>
        <v>2100</v>
      </c>
      <c r="L393" s="129"/>
      <c r="M393" s="129"/>
      <c r="N393" s="130">
        <v>2100</v>
      </c>
      <c r="O393" s="131">
        <v>0</v>
      </c>
      <c r="P393" s="132">
        <f t="shared" ref="P393:P432" si="78">O393+N393</f>
        <v>2100</v>
      </c>
      <c r="Q393" s="84"/>
      <c r="R393" s="84"/>
      <c r="S393" s="84"/>
      <c r="T393" s="84"/>
      <c r="U393" s="84"/>
      <c r="V393" s="84"/>
      <c r="W393" s="84"/>
      <c r="X393" s="84"/>
      <c r="Y393" s="84"/>
      <c r="Z393" s="84"/>
      <c r="AA393" s="84"/>
      <c r="AB393" s="84"/>
      <c r="AC393" s="84"/>
      <c r="AD393" s="84"/>
      <c r="AE393" s="84"/>
      <c r="AF393" s="84"/>
      <c r="AG393" s="84"/>
      <c r="AH393" s="84"/>
      <c r="AI393" s="84"/>
      <c r="AJ393" s="84"/>
      <c r="AK393" s="84"/>
      <c r="AL393" s="84"/>
      <c r="AM393" s="84"/>
      <c r="AN393" s="84"/>
      <c r="AO393" s="84"/>
      <c r="AP393" s="84"/>
      <c r="AQ393" s="84"/>
      <c r="AR393" s="84"/>
      <c r="AS393" s="84"/>
      <c r="AT393" s="84"/>
      <c r="AU393" s="84"/>
      <c r="AV393" s="84"/>
      <c r="AW393" s="84"/>
      <c r="AX393" s="84"/>
      <c r="AY393" s="84"/>
      <c r="AZ393" s="84"/>
      <c r="BA393" s="84"/>
      <c r="BB393" s="84"/>
      <c r="BC393" s="84"/>
      <c r="BD393" s="84"/>
      <c r="BE393" s="84"/>
      <c r="BF393" s="84"/>
      <c r="BG393" s="84"/>
      <c r="BH393" s="84"/>
      <c r="BI393" s="84"/>
      <c r="BJ393" s="84"/>
      <c r="BK393" s="84"/>
      <c r="BL393" s="84"/>
      <c r="BM393" s="84"/>
      <c r="BN393" s="84"/>
      <c r="BO393" s="84"/>
      <c r="BP393" s="84"/>
      <c r="BQ393" s="84"/>
      <c r="BR393" s="84"/>
      <c r="BS393" s="84"/>
      <c r="BT393" s="84"/>
      <c r="BU393" s="84"/>
      <c r="BV393" s="84"/>
      <c r="BW393" s="84"/>
      <c r="BX393" s="84"/>
      <c r="BY393" s="84"/>
      <c r="BZ393" s="84"/>
      <c r="CA393" s="84"/>
      <c r="CB393" s="84"/>
      <c r="CC393" s="84"/>
      <c r="CD393" s="84"/>
      <c r="CE393" s="84"/>
      <c r="CF393" s="84"/>
      <c r="CG393" s="84"/>
      <c r="CH393" s="84"/>
      <c r="CI393" s="84"/>
      <c r="CJ393" s="84"/>
      <c r="CK393" s="84"/>
      <c r="CL393" s="84"/>
      <c r="CM393" s="84"/>
      <c r="CN393" s="84"/>
      <c r="CO393" s="84"/>
      <c r="CP393" s="84"/>
      <c r="CQ393" s="84"/>
      <c r="CR393" s="84"/>
      <c r="CS393" s="84"/>
      <c r="CT393" s="84"/>
      <c r="CU393" s="84"/>
      <c r="CV393" s="84"/>
      <c r="CW393" s="84"/>
      <c r="CX393" s="84"/>
      <c r="CY393" s="84"/>
      <c r="CZ393" s="84"/>
      <c r="DA393" s="84"/>
      <c r="DB393" s="84"/>
      <c r="DC393" s="84"/>
      <c r="DD393" s="84"/>
      <c r="DE393" s="84"/>
      <c r="DF393" s="84"/>
      <c r="DG393" s="84"/>
      <c r="DH393" s="84"/>
      <c r="DI393" s="84"/>
      <c r="DJ393" s="84"/>
      <c r="DK393" s="84"/>
      <c r="DL393" s="84"/>
      <c r="DM393" s="84"/>
      <c r="DN393" s="84"/>
      <c r="DO393" s="84"/>
      <c r="DP393" s="84"/>
      <c r="DQ393" s="84"/>
      <c r="DR393" s="84"/>
      <c r="DS393" s="84"/>
      <c r="DT393" s="84"/>
      <c r="DU393" s="84"/>
      <c r="DV393" s="84"/>
      <c r="DW393" s="84"/>
      <c r="DX393" s="84"/>
      <c r="DY393" s="84"/>
      <c r="DZ393" s="84"/>
      <c r="EA393" s="84"/>
      <c r="EB393" s="84"/>
      <c r="EC393" s="84"/>
    </row>
    <row r="394" spans="1:133" s="7" customFormat="1" ht="18" customHeight="1">
      <c r="A394" s="108">
        <f>A393+1</f>
        <v>354</v>
      </c>
      <c r="B394" s="109" t="s">
        <v>1869</v>
      </c>
      <c r="C394" s="110" t="s">
        <v>1870</v>
      </c>
      <c r="D394" s="104">
        <v>1700</v>
      </c>
      <c r="E394" s="105">
        <v>0</v>
      </c>
      <c r="F394" s="105">
        <f t="shared" si="76"/>
        <v>1700</v>
      </c>
      <c r="G394" s="112" t="s">
        <v>1930</v>
      </c>
      <c r="H394" s="142" t="s">
        <v>1931</v>
      </c>
      <c r="I394" s="106">
        <v>3450</v>
      </c>
      <c r="J394" s="106">
        <v>0</v>
      </c>
      <c r="K394" s="106">
        <f t="shared" si="77"/>
        <v>3450</v>
      </c>
      <c r="L394" s="129"/>
      <c r="M394" s="129"/>
      <c r="N394" s="130">
        <v>3450</v>
      </c>
      <c r="O394" s="131">
        <v>0</v>
      </c>
      <c r="P394" s="132">
        <f t="shared" si="78"/>
        <v>3450</v>
      </c>
      <c r="Q394" s="84"/>
      <c r="R394" s="84"/>
      <c r="S394" s="84"/>
      <c r="T394" s="84"/>
      <c r="U394" s="84"/>
      <c r="V394" s="84"/>
      <c r="W394" s="84"/>
      <c r="X394" s="84"/>
      <c r="Y394" s="84"/>
      <c r="Z394" s="84"/>
      <c r="AA394" s="84"/>
      <c r="AB394" s="84"/>
      <c r="AC394" s="84"/>
      <c r="AD394" s="84"/>
      <c r="AE394" s="84"/>
      <c r="AF394" s="84"/>
      <c r="AG394" s="84"/>
      <c r="AH394" s="84"/>
      <c r="AI394" s="84"/>
      <c r="AJ394" s="84"/>
      <c r="AK394" s="84"/>
      <c r="AL394" s="84"/>
      <c r="AM394" s="84"/>
      <c r="AN394" s="84"/>
      <c r="AO394" s="84"/>
      <c r="AP394" s="84"/>
      <c r="AQ394" s="84"/>
      <c r="AR394" s="84"/>
      <c r="AS394" s="84"/>
      <c r="AT394" s="84"/>
      <c r="AU394" s="84"/>
      <c r="AV394" s="84"/>
      <c r="AW394" s="84"/>
      <c r="AX394" s="84"/>
      <c r="AY394" s="84"/>
      <c r="AZ394" s="84"/>
      <c r="BA394" s="84"/>
      <c r="BB394" s="84"/>
      <c r="BC394" s="84"/>
      <c r="BD394" s="84"/>
      <c r="BE394" s="84"/>
      <c r="BF394" s="84"/>
      <c r="BG394" s="84"/>
      <c r="BH394" s="84"/>
      <c r="BI394" s="84"/>
      <c r="BJ394" s="84"/>
      <c r="BK394" s="84"/>
      <c r="BL394" s="84"/>
      <c r="BM394" s="84"/>
      <c r="BN394" s="84"/>
      <c r="BO394" s="84"/>
      <c r="BP394" s="84"/>
      <c r="BQ394" s="84"/>
      <c r="BR394" s="84"/>
      <c r="BS394" s="84"/>
      <c r="BT394" s="84"/>
      <c r="BU394" s="84"/>
      <c r="BV394" s="84"/>
      <c r="BW394" s="84"/>
      <c r="BX394" s="84"/>
      <c r="BY394" s="84"/>
      <c r="BZ394" s="84"/>
      <c r="CA394" s="84"/>
      <c r="CB394" s="84"/>
      <c r="CC394" s="84"/>
      <c r="CD394" s="84"/>
      <c r="CE394" s="84"/>
      <c r="CF394" s="84"/>
      <c r="CG394" s="84"/>
      <c r="CH394" s="84"/>
      <c r="CI394" s="84"/>
      <c r="CJ394" s="84"/>
      <c r="CK394" s="84"/>
      <c r="CL394" s="84"/>
      <c r="CM394" s="84"/>
      <c r="CN394" s="84"/>
      <c r="CO394" s="84"/>
      <c r="CP394" s="84"/>
      <c r="CQ394" s="84"/>
      <c r="CR394" s="84"/>
      <c r="CS394" s="84"/>
      <c r="CT394" s="84"/>
      <c r="CU394" s="84"/>
      <c r="CV394" s="84"/>
      <c r="CW394" s="84"/>
      <c r="CX394" s="84"/>
      <c r="CY394" s="84"/>
      <c r="CZ394" s="84"/>
      <c r="DA394" s="84"/>
      <c r="DB394" s="84"/>
      <c r="DC394" s="84"/>
      <c r="DD394" s="84"/>
      <c r="DE394" s="84"/>
      <c r="DF394" s="84"/>
      <c r="DG394" s="84"/>
      <c r="DH394" s="84"/>
      <c r="DI394" s="84"/>
      <c r="DJ394" s="84"/>
      <c r="DK394" s="84"/>
      <c r="DL394" s="84"/>
      <c r="DM394" s="84"/>
      <c r="DN394" s="84"/>
      <c r="DO394" s="84"/>
      <c r="DP394" s="84"/>
      <c r="DQ394" s="84"/>
      <c r="DR394" s="84"/>
      <c r="DS394" s="84"/>
      <c r="DT394" s="84"/>
      <c r="DU394" s="84"/>
      <c r="DV394" s="84"/>
      <c r="DW394" s="84"/>
      <c r="DX394" s="84"/>
      <c r="DY394" s="84"/>
      <c r="DZ394" s="84"/>
      <c r="EA394" s="84"/>
      <c r="EB394" s="84"/>
      <c r="EC394" s="84"/>
    </row>
    <row r="395" spans="1:133" s="7" customFormat="1" ht="17.25" customHeight="1">
      <c r="A395" s="108">
        <f t="shared" ref="A395:A432" si="79">A394+1</f>
        <v>355</v>
      </c>
      <c r="B395" s="109" t="s">
        <v>1873</v>
      </c>
      <c r="C395" s="110" t="s">
        <v>1874</v>
      </c>
      <c r="D395" s="104">
        <v>1800</v>
      </c>
      <c r="E395" s="105">
        <v>0</v>
      </c>
      <c r="F395" s="105">
        <f t="shared" si="76"/>
        <v>1800</v>
      </c>
      <c r="G395" s="112" t="s">
        <v>1934</v>
      </c>
      <c r="H395" s="142" t="s">
        <v>1935</v>
      </c>
      <c r="I395" s="106">
        <v>5200</v>
      </c>
      <c r="J395" s="106">
        <v>0</v>
      </c>
      <c r="K395" s="106">
        <f t="shared" si="77"/>
        <v>5200</v>
      </c>
      <c r="L395" s="129"/>
      <c r="M395" s="129"/>
      <c r="N395" s="130">
        <v>5200</v>
      </c>
      <c r="O395" s="131">
        <v>0</v>
      </c>
      <c r="P395" s="132">
        <f t="shared" si="78"/>
        <v>5200</v>
      </c>
      <c r="Q395" s="84"/>
      <c r="R395" s="84"/>
      <c r="S395" s="84"/>
      <c r="T395" s="84"/>
      <c r="U395" s="84"/>
      <c r="V395" s="84"/>
      <c r="W395" s="84"/>
      <c r="X395" s="84"/>
      <c r="Y395" s="84"/>
      <c r="Z395" s="84"/>
      <c r="AA395" s="84"/>
      <c r="AB395" s="84"/>
      <c r="AC395" s="84"/>
      <c r="AD395" s="84"/>
      <c r="AE395" s="84"/>
      <c r="AF395" s="84"/>
      <c r="AG395" s="84"/>
      <c r="AH395" s="84"/>
      <c r="AI395" s="84"/>
      <c r="AJ395" s="84"/>
      <c r="AK395" s="84"/>
      <c r="AL395" s="84"/>
      <c r="AM395" s="84"/>
      <c r="AN395" s="84"/>
      <c r="AO395" s="84"/>
      <c r="AP395" s="84"/>
      <c r="AQ395" s="84"/>
      <c r="AR395" s="84"/>
      <c r="AS395" s="84"/>
      <c r="AT395" s="84"/>
      <c r="AU395" s="84"/>
      <c r="AV395" s="84"/>
      <c r="AW395" s="84"/>
      <c r="AX395" s="84"/>
      <c r="AY395" s="84"/>
      <c r="AZ395" s="84"/>
      <c r="BA395" s="84"/>
      <c r="BB395" s="84"/>
      <c r="BC395" s="84"/>
      <c r="BD395" s="84"/>
      <c r="BE395" s="84"/>
      <c r="BF395" s="84"/>
      <c r="BG395" s="84"/>
      <c r="BH395" s="84"/>
      <c r="BI395" s="84"/>
      <c r="BJ395" s="84"/>
      <c r="BK395" s="84"/>
      <c r="BL395" s="84"/>
      <c r="BM395" s="84"/>
      <c r="BN395" s="84"/>
      <c r="BO395" s="84"/>
      <c r="BP395" s="84"/>
      <c r="BQ395" s="84"/>
      <c r="BR395" s="84"/>
      <c r="BS395" s="84"/>
      <c r="BT395" s="84"/>
      <c r="BU395" s="84"/>
      <c r="BV395" s="84"/>
      <c r="BW395" s="84"/>
      <c r="BX395" s="84"/>
      <c r="BY395" s="84"/>
      <c r="BZ395" s="84"/>
      <c r="CA395" s="84"/>
      <c r="CB395" s="84"/>
      <c r="CC395" s="84"/>
      <c r="CD395" s="84"/>
      <c r="CE395" s="84"/>
      <c r="CF395" s="84"/>
      <c r="CG395" s="84"/>
      <c r="CH395" s="84"/>
      <c r="CI395" s="84"/>
      <c r="CJ395" s="84"/>
      <c r="CK395" s="84"/>
      <c r="CL395" s="84"/>
      <c r="CM395" s="84"/>
      <c r="CN395" s="84"/>
      <c r="CO395" s="84"/>
      <c r="CP395" s="84"/>
      <c r="CQ395" s="84"/>
      <c r="CR395" s="84"/>
      <c r="CS395" s="84"/>
      <c r="CT395" s="84"/>
      <c r="CU395" s="84"/>
      <c r="CV395" s="84"/>
      <c r="CW395" s="84"/>
      <c r="CX395" s="84"/>
      <c r="CY395" s="84"/>
      <c r="CZ395" s="84"/>
      <c r="DA395" s="84"/>
      <c r="DB395" s="84"/>
      <c r="DC395" s="84"/>
      <c r="DD395" s="84"/>
      <c r="DE395" s="84"/>
      <c r="DF395" s="84"/>
      <c r="DG395" s="84"/>
      <c r="DH395" s="84"/>
      <c r="DI395" s="84"/>
      <c r="DJ395" s="84"/>
      <c r="DK395" s="84"/>
      <c r="DL395" s="84"/>
      <c r="DM395" s="84"/>
      <c r="DN395" s="84"/>
      <c r="DO395" s="84"/>
      <c r="DP395" s="84"/>
      <c r="DQ395" s="84"/>
      <c r="DR395" s="84"/>
      <c r="DS395" s="84"/>
      <c r="DT395" s="84"/>
      <c r="DU395" s="84"/>
      <c r="DV395" s="84"/>
      <c r="DW395" s="84"/>
      <c r="DX395" s="84"/>
      <c r="DY395" s="84"/>
      <c r="DZ395" s="84"/>
      <c r="EA395" s="84"/>
      <c r="EB395" s="84"/>
      <c r="EC395" s="84"/>
    </row>
    <row r="396" spans="1:133" s="7" customFormat="1">
      <c r="A396" s="108">
        <f t="shared" si="79"/>
        <v>356</v>
      </c>
      <c r="B396" s="109" t="s">
        <v>1923</v>
      </c>
      <c r="C396" s="110" t="s">
        <v>1924</v>
      </c>
      <c r="D396" s="104">
        <v>1900</v>
      </c>
      <c r="E396" s="105">
        <v>0</v>
      </c>
      <c r="F396" s="105">
        <f t="shared" si="76"/>
        <v>1900</v>
      </c>
      <c r="G396" s="112" t="s">
        <v>1938</v>
      </c>
      <c r="H396" s="110" t="s">
        <v>1870</v>
      </c>
      <c r="I396" s="106">
        <v>1700</v>
      </c>
      <c r="J396" s="106">
        <v>0</v>
      </c>
      <c r="K396" s="106">
        <f t="shared" si="77"/>
        <v>1700</v>
      </c>
      <c r="L396" s="129"/>
      <c r="M396" s="129"/>
      <c r="N396" s="130">
        <v>1700</v>
      </c>
      <c r="O396" s="131">
        <v>0</v>
      </c>
      <c r="P396" s="132">
        <f t="shared" si="78"/>
        <v>1700</v>
      </c>
      <c r="Q396" s="84"/>
      <c r="R396" s="84"/>
      <c r="S396" s="84"/>
      <c r="T396" s="84"/>
      <c r="U396" s="84"/>
      <c r="V396" s="84"/>
      <c r="W396" s="84"/>
      <c r="X396" s="84"/>
      <c r="Y396" s="84"/>
      <c r="Z396" s="84"/>
      <c r="AA396" s="84"/>
      <c r="AB396" s="84"/>
      <c r="AC396" s="84"/>
      <c r="AD396" s="84"/>
      <c r="AE396" s="84"/>
      <c r="AF396" s="84"/>
      <c r="AG396" s="84"/>
      <c r="AH396" s="84"/>
      <c r="AI396" s="84"/>
      <c r="AJ396" s="84"/>
      <c r="AK396" s="84"/>
      <c r="AL396" s="84"/>
      <c r="AM396" s="84"/>
      <c r="AN396" s="84"/>
      <c r="AO396" s="84"/>
      <c r="AP396" s="84"/>
      <c r="AQ396" s="84"/>
      <c r="AR396" s="84"/>
      <c r="AS396" s="84"/>
      <c r="AT396" s="84"/>
      <c r="AU396" s="84"/>
      <c r="AV396" s="84"/>
      <c r="AW396" s="84"/>
      <c r="AX396" s="84"/>
      <c r="AY396" s="84"/>
      <c r="AZ396" s="84"/>
      <c r="BA396" s="84"/>
      <c r="BB396" s="84"/>
      <c r="BC396" s="84"/>
      <c r="BD396" s="84"/>
      <c r="BE396" s="84"/>
      <c r="BF396" s="84"/>
      <c r="BG396" s="84"/>
      <c r="BH396" s="84"/>
      <c r="BI396" s="84"/>
      <c r="BJ396" s="84"/>
      <c r="BK396" s="84"/>
      <c r="BL396" s="84"/>
      <c r="BM396" s="84"/>
      <c r="BN396" s="84"/>
      <c r="BO396" s="84"/>
      <c r="BP396" s="84"/>
      <c r="BQ396" s="84"/>
      <c r="BR396" s="84"/>
      <c r="BS396" s="84"/>
      <c r="BT396" s="84"/>
      <c r="BU396" s="84"/>
      <c r="BV396" s="84"/>
      <c r="BW396" s="84"/>
      <c r="BX396" s="84"/>
      <c r="BY396" s="84"/>
      <c r="BZ396" s="84"/>
      <c r="CA396" s="84"/>
      <c r="CB396" s="84"/>
      <c r="CC396" s="84"/>
      <c r="CD396" s="84"/>
      <c r="CE396" s="84"/>
      <c r="CF396" s="84"/>
      <c r="CG396" s="84"/>
      <c r="CH396" s="84"/>
      <c r="CI396" s="84"/>
      <c r="CJ396" s="84"/>
      <c r="CK396" s="84"/>
      <c r="CL396" s="84"/>
      <c r="CM396" s="84"/>
      <c r="CN396" s="84"/>
      <c r="CO396" s="84"/>
      <c r="CP396" s="84"/>
      <c r="CQ396" s="84"/>
      <c r="CR396" s="84"/>
      <c r="CS396" s="84"/>
      <c r="CT396" s="84"/>
      <c r="CU396" s="84"/>
      <c r="CV396" s="84"/>
      <c r="CW396" s="84"/>
      <c r="CX396" s="84"/>
      <c r="CY396" s="84"/>
      <c r="CZ396" s="84"/>
      <c r="DA396" s="84"/>
      <c r="DB396" s="84"/>
      <c r="DC396" s="84"/>
      <c r="DD396" s="84"/>
      <c r="DE396" s="84"/>
      <c r="DF396" s="84"/>
      <c r="DG396" s="84"/>
      <c r="DH396" s="84"/>
      <c r="DI396" s="84"/>
      <c r="DJ396" s="84"/>
      <c r="DK396" s="84"/>
      <c r="DL396" s="84"/>
      <c r="DM396" s="84"/>
      <c r="DN396" s="84"/>
      <c r="DO396" s="84"/>
      <c r="DP396" s="84"/>
      <c r="DQ396" s="84"/>
      <c r="DR396" s="84"/>
      <c r="DS396" s="84"/>
      <c r="DT396" s="84"/>
      <c r="DU396" s="84"/>
      <c r="DV396" s="84"/>
      <c r="DW396" s="84"/>
      <c r="DX396" s="84"/>
      <c r="DY396" s="84"/>
      <c r="DZ396" s="84"/>
      <c r="EA396" s="84"/>
      <c r="EB396" s="84"/>
      <c r="EC396" s="84"/>
    </row>
    <row r="397" spans="1:133" s="7" customFormat="1">
      <c r="A397" s="108">
        <f t="shared" si="79"/>
        <v>357</v>
      </c>
      <c r="B397" s="109" t="s">
        <v>1925</v>
      </c>
      <c r="C397" s="110" t="s">
        <v>1926</v>
      </c>
      <c r="D397" s="104">
        <v>2050</v>
      </c>
      <c r="E397" s="105">
        <v>0</v>
      </c>
      <c r="F397" s="105">
        <f t="shared" si="76"/>
        <v>2050</v>
      </c>
      <c r="G397" s="112" t="s">
        <v>1941</v>
      </c>
      <c r="H397" s="110" t="s">
        <v>1874</v>
      </c>
      <c r="I397" s="106">
        <v>1800</v>
      </c>
      <c r="J397" s="106">
        <v>0</v>
      </c>
      <c r="K397" s="106">
        <f t="shared" si="77"/>
        <v>1800</v>
      </c>
      <c r="L397" s="129"/>
      <c r="M397" s="129"/>
      <c r="N397" s="130">
        <v>1800</v>
      </c>
      <c r="O397" s="131">
        <v>0</v>
      </c>
      <c r="P397" s="132">
        <f t="shared" si="78"/>
        <v>1800</v>
      </c>
      <c r="Q397" s="84"/>
      <c r="R397" s="84"/>
      <c r="S397" s="84"/>
      <c r="T397" s="84"/>
      <c r="U397" s="84"/>
      <c r="V397" s="84"/>
      <c r="W397" s="84"/>
      <c r="X397" s="84"/>
      <c r="Y397" s="84"/>
      <c r="Z397" s="84"/>
      <c r="AA397" s="84"/>
      <c r="AB397" s="84"/>
      <c r="AC397" s="84"/>
      <c r="AD397" s="84"/>
      <c r="AE397" s="84"/>
      <c r="AF397" s="84"/>
      <c r="AG397" s="84"/>
      <c r="AH397" s="84"/>
      <c r="AI397" s="84"/>
      <c r="AJ397" s="84"/>
      <c r="AK397" s="84"/>
      <c r="AL397" s="84"/>
      <c r="AM397" s="84"/>
      <c r="AN397" s="84"/>
      <c r="AO397" s="84"/>
      <c r="AP397" s="84"/>
      <c r="AQ397" s="84"/>
      <c r="AR397" s="84"/>
      <c r="AS397" s="84"/>
      <c r="AT397" s="84"/>
      <c r="AU397" s="84"/>
      <c r="AV397" s="84"/>
      <c r="AW397" s="84"/>
      <c r="AX397" s="84"/>
      <c r="AY397" s="84"/>
      <c r="AZ397" s="84"/>
      <c r="BA397" s="84"/>
      <c r="BB397" s="84"/>
      <c r="BC397" s="84"/>
      <c r="BD397" s="84"/>
      <c r="BE397" s="84"/>
      <c r="BF397" s="84"/>
      <c r="BG397" s="84"/>
      <c r="BH397" s="84"/>
      <c r="BI397" s="84"/>
      <c r="BJ397" s="84"/>
      <c r="BK397" s="84"/>
      <c r="BL397" s="84"/>
      <c r="BM397" s="84"/>
      <c r="BN397" s="84"/>
      <c r="BO397" s="84"/>
      <c r="BP397" s="84"/>
      <c r="BQ397" s="84"/>
      <c r="BR397" s="84"/>
      <c r="BS397" s="84"/>
      <c r="BT397" s="84"/>
      <c r="BU397" s="84"/>
      <c r="BV397" s="84"/>
      <c r="BW397" s="84"/>
      <c r="BX397" s="84"/>
      <c r="BY397" s="84"/>
      <c r="BZ397" s="84"/>
      <c r="CA397" s="84"/>
      <c r="CB397" s="84"/>
      <c r="CC397" s="84"/>
      <c r="CD397" s="84"/>
      <c r="CE397" s="84"/>
      <c r="CF397" s="84"/>
      <c r="CG397" s="84"/>
      <c r="CH397" s="84"/>
      <c r="CI397" s="84"/>
      <c r="CJ397" s="84"/>
      <c r="CK397" s="84"/>
      <c r="CL397" s="84"/>
      <c r="CM397" s="84"/>
      <c r="CN397" s="84"/>
      <c r="CO397" s="84"/>
      <c r="CP397" s="84"/>
      <c r="CQ397" s="84"/>
      <c r="CR397" s="84"/>
      <c r="CS397" s="84"/>
      <c r="CT397" s="84"/>
      <c r="CU397" s="84"/>
      <c r="CV397" s="84"/>
      <c r="CW397" s="84"/>
      <c r="CX397" s="84"/>
      <c r="CY397" s="84"/>
      <c r="CZ397" s="84"/>
      <c r="DA397" s="84"/>
      <c r="DB397" s="84"/>
      <c r="DC397" s="84"/>
      <c r="DD397" s="84"/>
      <c r="DE397" s="84"/>
      <c r="DF397" s="84"/>
      <c r="DG397" s="84"/>
      <c r="DH397" s="84"/>
      <c r="DI397" s="84"/>
      <c r="DJ397" s="84"/>
      <c r="DK397" s="84"/>
      <c r="DL397" s="84"/>
      <c r="DM397" s="84"/>
      <c r="DN397" s="84"/>
      <c r="DO397" s="84"/>
      <c r="DP397" s="84"/>
      <c r="DQ397" s="84"/>
      <c r="DR397" s="84"/>
      <c r="DS397" s="84"/>
      <c r="DT397" s="84"/>
      <c r="DU397" s="84"/>
      <c r="DV397" s="84"/>
      <c r="DW397" s="84"/>
      <c r="DX397" s="84"/>
      <c r="DY397" s="84"/>
      <c r="DZ397" s="84"/>
      <c r="EA397" s="84"/>
      <c r="EB397" s="84"/>
      <c r="EC397" s="84"/>
    </row>
    <row r="398" spans="1:133" s="7" customFormat="1" ht="16.149999999999999" customHeight="1">
      <c r="A398" s="108">
        <f t="shared" si="79"/>
        <v>358</v>
      </c>
      <c r="B398" s="109" t="s">
        <v>1928</v>
      </c>
      <c r="C398" s="110" t="s">
        <v>1929</v>
      </c>
      <c r="D398" s="104">
        <v>2200</v>
      </c>
      <c r="E398" s="105">
        <v>0</v>
      </c>
      <c r="F398" s="105">
        <f t="shared" si="76"/>
        <v>2200</v>
      </c>
      <c r="G398" s="112" t="s">
        <v>1944</v>
      </c>
      <c r="H398" s="110" t="s">
        <v>1924</v>
      </c>
      <c r="I398" s="106">
        <v>1900</v>
      </c>
      <c r="J398" s="106">
        <v>0</v>
      </c>
      <c r="K398" s="106">
        <f t="shared" si="77"/>
        <v>1900</v>
      </c>
      <c r="L398" s="129"/>
      <c r="M398" s="129"/>
      <c r="N398" s="130">
        <v>1900</v>
      </c>
      <c r="O398" s="131">
        <v>0</v>
      </c>
      <c r="P398" s="132">
        <f t="shared" si="78"/>
        <v>1900</v>
      </c>
      <c r="Q398" s="84"/>
      <c r="R398" s="84"/>
      <c r="S398" s="84"/>
      <c r="T398" s="84"/>
      <c r="U398" s="84"/>
      <c r="V398" s="84"/>
      <c r="W398" s="84"/>
      <c r="X398" s="84"/>
      <c r="Y398" s="84"/>
      <c r="Z398" s="84"/>
      <c r="AA398" s="84"/>
      <c r="AB398" s="84"/>
      <c r="AC398" s="84"/>
      <c r="AD398" s="84"/>
      <c r="AE398" s="84"/>
      <c r="AF398" s="84"/>
      <c r="AG398" s="84"/>
      <c r="AH398" s="84"/>
      <c r="AI398" s="84"/>
      <c r="AJ398" s="84"/>
      <c r="AK398" s="84"/>
      <c r="AL398" s="84"/>
      <c r="AM398" s="84"/>
      <c r="AN398" s="84"/>
      <c r="AO398" s="84"/>
      <c r="AP398" s="84"/>
      <c r="AQ398" s="84"/>
      <c r="AR398" s="84"/>
      <c r="AS398" s="84"/>
      <c r="AT398" s="84"/>
      <c r="AU398" s="84"/>
      <c r="AV398" s="84"/>
      <c r="AW398" s="84"/>
      <c r="AX398" s="84"/>
      <c r="AY398" s="84"/>
      <c r="AZ398" s="84"/>
      <c r="BA398" s="84"/>
      <c r="BB398" s="84"/>
      <c r="BC398" s="84"/>
      <c r="BD398" s="84"/>
      <c r="BE398" s="84"/>
      <c r="BF398" s="84"/>
      <c r="BG398" s="84"/>
      <c r="BH398" s="84"/>
      <c r="BI398" s="84"/>
      <c r="BJ398" s="84"/>
      <c r="BK398" s="84"/>
      <c r="BL398" s="84"/>
      <c r="BM398" s="84"/>
      <c r="BN398" s="84"/>
      <c r="BO398" s="84"/>
      <c r="BP398" s="84"/>
      <c r="BQ398" s="84"/>
      <c r="BR398" s="84"/>
      <c r="BS398" s="84"/>
      <c r="BT398" s="84"/>
      <c r="BU398" s="84"/>
      <c r="BV398" s="84"/>
      <c r="BW398" s="84"/>
      <c r="BX398" s="84"/>
      <c r="BY398" s="84"/>
      <c r="BZ398" s="84"/>
      <c r="CA398" s="84"/>
      <c r="CB398" s="84"/>
      <c r="CC398" s="84"/>
      <c r="CD398" s="84"/>
      <c r="CE398" s="84"/>
      <c r="CF398" s="84"/>
      <c r="CG398" s="84"/>
      <c r="CH398" s="84"/>
      <c r="CI398" s="84"/>
      <c r="CJ398" s="84"/>
      <c r="CK398" s="84"/>
      <c r="CL398" s="84"/>
      <c r="CM398" s="84"/>
      <c r="CN398" s="84"/>
      <c r="CO398" s="84"/>
      <c r="CP398" s="84"/>
      <c r="CQ398" s="84"/>
      <c r="CR398" s="84"/>
      <c r="CS398" s="84"/>
      <c r="CT398" s="84"/>
      <c r="CU398" s="84"/>
      <c r="CV398" s="84"/>
      <c r="CW398" s="84"/>
      <c r="CX398" s="84"/>
      <c r="CY398" s="84"/>
      <c r="CZ398" s="84"/>
      <c r="DA398" s="84"/>
      <c r="DB398" s="84"/>
      <c r="DC398" s="84"/>
      <c r="DD398" s="84"/>
      <c r="DE398" s="84"/>
      <c r="DF398" s="84"/>
      <c r="DG398" s="84"/>
      <c r="DH398" s="84"/>
      <c r="DI398" s="84"/>
      <c r="DJ398" s="84"/>
      <c r="DK398" s="84"/>
      <c r="DL398" s="84"/>
      <c r="DM398" s="84"/>
      <c r="DN398" s="84"/>
      <c r="DO398" s="84"/>
      <c r="DP398" s="84"/>
      <c r="DQ398" s="84"/>
      <c r="DR398" s="84"/>
      <c r="DS398" s="84"/>
      <c r="DT398" s="84"/>
      <c r="DU398" s="84"/>
      <c r="DV398" s="84"/>
      <c r="DW398" s="84"/>
      <c r="DX398" s="84"/>
      <c r="DY398" s="84"/>
      <c r="DZ398" s="84"/>
      <c r="EA398" s="84"/>
      <c r="EB398" s="84"/>
      <c r="EC398" s="84"/>
    </row>
    <row r="399" spans="1:133" s="7" customFormat="1" ht="16.149999999999999" customHeight="1">
      <c r="A399" s="108">
        <f t="shared" si="79"/>
        <v>359</v>
      </c>
      <c r="B399" s="109" t="s">
        <v>1932</v>
      </c>
      <c r="C399" s="110" t="s">
        <v>1933</v>
      </c>
      <c r="D399" s="104">
        <v>2200</v>
      </c>
      <c r="E399" s="105">
        <v>0</v>
      </c>
      <c r="F399" s="105">
        <f t="shared" si="76"/>
        <v>2200</v>
      </c>
      <c r="G399" s="112" t="s">
        <v>1947</v>
      </c>
      <c r="H399" s="110" t="s">
        <v>1948</v>
      </c>
      <c r="I399" s="106">
        <v>2050</v>
      </c>
      <c r="J399" s="106">
        <v>0</v>
      </c>
      <c r="K399" s="106">
        <f t="shared" si="77"/>
        <v>2050</v>
      </c>
      <c r="L399" s="129"/>
      <c r="M399" s="129"/>
      <c r="N399" s="130">
        <v>2050</v>
      </c>
      <c r="O399" s="131">
        <v>0</v>
      </c>
      <c r="P399" s="132">
        <f t="shared" si="78"/>
        <v>2050</v>
      </c>
      <c r="Q399" s="84"/>
      <c r="R399" s="84"/>
      <c r="S399" s="84"/>
      <c r="T399" s="84"/>
      <c r="U399" s="84"/>
      <c r="V399" s="84"/>
      <c r="W399" s="84"/>
      <c r="X399" s="84"/>
      <c r="Y399" s="84"/>
      <c r="Z399" s="84"/>
      <c r="AA399" s="84"/>
      <c r="AB399" s="84"/>
      <c r="AC399" s="84"/>
      <c r="AD399" s="84"/>
      <c r="AE399" s="84"/>
      <c r="AF399" s="84"/>
      <c r="AG399" s="84"/>
      <c r="AH399" s="84"/>
      <c r="AI399" s="84"/>
      <c r="AJ399" s="84"/>
      <c r="AK399" s="84"/>
      <c r="AL399" s="84"/>
      <c r="AM399" s="84"/>
      <c r="AN399" s="84"/>
      <c r="AO399" s="84"/>
      <c r="AP399" s="84"/>
      <c r="AQ399" s="84"/>
      <c r="AR399" s="84"/>
      <c r="AS399" s="84"/>
      <c r="AT399" s="84"/>
      <c r="AU399" s="84"/>
      <c r="AV399" s="84"/>
      <c r="AW399" s="84"/>
      <c r="AX399" s="84"/>
      <c r="AY399" s="84"/>
      <c r="AZ399" s="84"/>
      <c r="BA399" s="84"/>
      <c r="BB399" s="84"/>
      <c r="BC399" s="84"/>
      <c r="BD399" s="84"/>
      <c r="BE399" s="84"/>
      <c r="BF399" s="84"/>
      <c r="BG399" s="84"/>
      <c r="BH399" s="84"/>
      <c r="BI399" s="84"/>
      <c r="BJ399" s="84"/>
      <c r="BK399" s="84"/>
      <c r="BL399" s="84"/>
      <c r="BM399" s="84"/>
      <c r="BN399" s="84"/>
      <c r="BO399" s="84"/>
      <c r="BP399" s="84"/>
      <c r="BQ399" s="84"/>
      <c r="BR399" s="84"/>
      <c r="BS399" s="84"/>
      <c r="BT399" s="84"/>
      <c r="BU399" s="84"/>
      <c r="BV399" s="84"/>
      <c r="BW399" s="84"/>
      <c r="BX399" s="84"/>
      <c r="BY399" s="84"/>
      <c r="BZ399" s="84"/>
      <c r="CA399" s="84"/>
      <c r="CB399" s="84"/>
      <c r="CC399" s="84"/>
      <c r="CD399" s="84"/>
      <c r="CE399" s="84"/>
      <c r="CF399" s="84"/>
      <c r="CG399" s="84"/>
      <c r="CH399" s="84"/>
      <c r="CI399" s="84"/>
      <c r="CJ399" s="84"/>
      <c r="CK399" s="84"/>
      <c r="CL399" s="84"/>
      <c r="CM399" s="84"/>
      <c r="CN399" s="84"/>
      <c r="CO399" s="84"/>
      <c r="CP399" s="84"/>
      <c r="CQ399" s="84"/>
      <c r="CR399" s="84"/>
      <c r="CS399" s="84"/>
      <c r="CT399" s="84"/>
      <c r="CU399" s="84"/>
      <c r="CV399" s="84"/>
      <c r="CW399" s="84"/>
      <c r="CX399" s="84"/>
      <c r="CY399" s="84"/>
      <c r="CZ399" s="84"/>
      <c r="DA399" s="84"/>
      <c r="DB399" s="84"/>
      <c r="DC399" s="84"/>
      <c r="DD399" s="84"/>
      <c r="DE399" s="84"/>
      <c r="DF399" s="84"/>
      <c r="DG399" s="84"/>
      <c r="DH399" s="84"/>
      <c r="DI399" s="84"/>
      <c r="DJ399" s="84"/>
      <c r="DK399" s="84"/>
      <c r="DL399" s="84"/>
      <c r="DM399" s="84"/>
      <c r="DN399" s="84"/>
      <c r="DO399" s="84"/>
      <c r="DP399" s="84"/>
      <c r="DQ399" s="84"/>
      <c r="DR399" s="84"/>
      <c r="DS399" s="84"/>
      <c r="DT399" s="84"/>
      <c r="DU399" s="84"/>
      <c r="DV399" s="84"/>
      <c r="DW399" s="84"/>
      <c r="DX399" s="84"/>
      <c r="DY399" s="84"/>
      <c r="DZ399" s="84"/>
      <c r="EA399" s="84"/>
      <c r="EB399" s="84"/>
      <c r="EC399" s="84"/>
    </row>
    <row r="400" spans="1:133" s="7" customFormat="1" ht="15.75">
      <c r="A400" s="108">
        <f t="shared" si="79"/>
        <v>360</v>
      </c>
      <c r="B400" s="109" t="s">
        <v>1936</v>
      </c>
      <c r="C400" s="110" t="s">
        <v>1937</v>
      </c>
      <c r="D400" s="104">
        <v>3450</v>
      </c>
      <c r="E400" s="105">
        <v>0</v>
      </c>
      <c r="F400" s="105">
        <f t="shared" si="76"/>
        <v>3450</v>
      </c>
      <c r="G400" s="112" t="s">
        <v>1951</v>
      </c>
      <c r="H400" s="142" t="s">
        <v>1952</v>
      </c>
      <c r="I400" s="106">
        <v>2200</v>
      </c>
      <c r="J400" s="106">
        <v>0</v>
      </c>
      <c r="K400" s="106">
        <f t="shared" si="77"/>
        <v>2200</v>
      </c>
      <c r="L400" s="129"/>
      <c r="M400" s="129"/>
      <c r="N400" s="130">
        <v>2200</v>
      </c>
      <c r="O400" s="131">
        <v>0</v>
      </c>
      <c r="P400" s="132">
        <f t="shared" si="78"/>
        <v>2200</v>
      </c>
      <c r="Q400" s="84"/>
      <c r="R400" s="84"/>
      <c r="S400" s="84"/>
      <c r="T400" s="84"/>
      <c r="U400" s="84"/>
      <c r="V400" s="84"/>
      <c r="W400" s="84"/>
      <c r="X400" s="84"/>
      <c r="Y400" s="84"/>
      <c r="Z400" s="84"/>
      <c r="AA400" s="84"/>
      <c r="AB400" s="84"/>
      <c r="AC400" s="84"/>
      <c r="AD400" s="84"/>
      <c r="AE400" s="84"/>
      <c r="AF400" s="84"/>
      <c r="AG400" s="84"/>
      <c r="AH400" s="84"/>
      <c r="AI400" s="84"/>
      <c r="AJ400" s="84"/>
      <c r="AK400" s="84"/>
      <c r="AL400" s="84"/>
      <c r="AM400" s="84"/>
      <c r="AN400" s="84"/>
      <c r="AO400" s="84"/>
      <c r="AP400" s="84"/>
      <c r="AQ400" s="84"/>
      <c r="AR400" s="84"/>
      <c r="AS400" s="84"/>
      <c r="AT400" s="84"/>
      <c r="AU400" s="84"/>
      <c r="AV400" s="84"/>
      <c r="AW400" s="84"/>
      <c r="AX400" s="84"/>
      <c r="AY400" s="84"/>
      <c r="AZ400" s="84"/>
      <c r="BA400" s="84"/>
      <c r="BB400" s="84"/>
      <c r="BC400" s="84"/>
      <c r="BD400" s="84"/>
      <c r="BE400" s="84"/>
      <c r="BF400" s="84"/>
      <c r="BG400" s="84"/>
      <c r="BH400" s="84"/>
      <c r="BI400" s="84"/>
      <c r="BJ400" s="84"/>
      <c r="BK400" s="84"/>
      <c r="BL400" s="84"/>
      <c r="BM400" s="84"/>
      <c r="BN400" s="84"/>
      <c r="BO400" s="84"/>
      <c r="BP400" s="84"/>
      <c r="BQ400" s="84"/>
      <c r="BR400" s="84"/>
      <c r="BS400" s="84"/>
      <c r="BT400" s="84"/>
      <c r="BU400" s="84"/>
      <c r="BV400" s="84"/>
      <c r="BW400" s="84"/>
      <c r="BX400" s="84"/>
      <c r="BY400" s="84"/>
      <c r="BZ400" s="84"/>
      <c r="CA400" s="84"/>
      <c r="CB400" s="84"/>
      <c r="CC400" s="84"/>
      <c r="CD400" s="84"/>
      <c r="CE400" s="84"/>
      <c r="CF400" s="84"/>
      <c r="CG400" s="84"/>
      <c r="CH400" s="84"/>
      <c r="CI400" s="84"/>
      <c r="CJ400" s="84"/>
      <c r="CK400" s="84"/>
      <c r="CL400" s="84"/>
      <c r="CM400" s="84"/>
      <c r="CN400" s="84"/>
      <c r="CO400" s="84"/>
      <c r="CP400" s="84"/>
      <c r="CQ400" s="84"/>
      <c r="CR400" s="84"/>
      <c r="CS400" s="84"/>
      <c r="CT400" s="84"/>
      <c r="CU400" s="84"/>
      <c r="CV400" s="84"/>
      <c r="CW400" s="84"/>
      <c r="CX400" s="84"/>
      <c r="CY400" s="84"/>
      <c r="CZ400" s="84"/>
      <c r="DA400" s="84"/>
      <c r="DB400" s="84"/>
      <c r="DC400" s="84"/>
      <c r="DD400" s="84"/>
      <c r="DE400" s="84"/>
      <c r="DF400" s="84"/>
      <c r="DG400" s="84"/>
      <c r="DH400" s="84"/>
      <c r="DI400" s="84"/>
      <c r="DJ400" s="84"/>
      <c r="DK400" s="84"/>
      <c r="DL400" s="84"/>
      <c r="DM400" s="84"/>
      <c r="DN400" s="84"/>
      <c r="DO400" s="84"/>
      <c r="DP400" s="84"/>
      <c r="DQ400" s="84"/>
      <c r="DR400" s="84"/>
      <c r="DS400" s="84"/>
      <c r="DT400" s="84"/>
      <c r="DU400" s="84"/>
      <c r="DV400" s="84"/>
      <c r="DW400" s="84"/>
      <c r="DX400" s="84"/>
      <c r="DY400" s="84"/>
      <c r="DZ400" s="84"/>
      <c r="EA400" s="84"/>
      <c r="EB400" s="84"/>
      <c r="EC400" s="84"/>
    </row>
    <row r="401" spans="1:133" s="7" customFormat="1">
      <c r="A401" s="108">
        <f t="shared" si="79"/>
        <v>361</v>
      </c>
      <c r="B401" s="109" t="s">
        <v>1939</v>
      </c>
      <c r="C401" s="110" t="s">
        <v>1940</v>
      </c>
      <c r="D401" s="104">
        <v>1950</v>
      </c>
      <c r="E401" s="105">
        <v>0</v>
      </c>
      <c r="F401" s="105">
        <f t="shared" si="76"/>
        <v>1950</v>
      </c>
      <c r="G401" s="112" t="s">
        <v>1955</v>
      </c>
      <c r="H401" s="189" t="s">
        <v>1956</v>
      </c>
      <c r="I401" s="106">
        <v>2200</v>
      </c>
      <c r="J401" s="106">
        <v>0</v>
      </c>
      <c r="K401" s="106">
        <f t="shared" si="77"/>
        <v>2200</v>
      </c>
      <c r="L401" s="129"/>
      <c r="M401" s="129"/>
      <c r="N401" s="130">
        <v>2200</v>
      </c>
      <c r="O401" s="131">
        <v>0</v>
      </c>
      <c r="P401" s="132">
        <f t="shared" si="78"/>
        <v>2200</v>
      </c>
      <c r="Q401" s="84"/>
      <c r="R401" s="84"/>
      <c r="S401" s="84"/>
      <c r="T401" s="84"/>
      <c r="U401" s="84"/>
      <c r="V401" s="84"/>
      <c r="W401" s="84"/>
      <c r="X401" s="84"/>
      <c r="Y401" s="84"/>
      <c r="Z401" s="84"/>
      <c r="AA401" s="84"/>
      <c r="AB401" s="84"/>
      <c r="AC401" s="84"/>
      <c r="AD401" s="84"/>
      <c r="AE401" s="84"/>
      <c r="AF401" s="84"/>
      <c r="AG401" s="84"/>
      <c r="AH401" s="84"/>
      <c r="AI401" s="84"/>
      <c r="AJ401" s="84"/>
      <c r="AK401" s="84"/>
      <c r="AL401" s="84"/>
      <c r="AM401" s="84"/>
      <c r="AN401" s="84"/>
      <c r="AO401" s="84"/>
      <c r="AP401" s="84"/>
      <c r="AQ401" s="84"/>
      <c r="AR401" s="84"/>
      <c r="AS401" s="84"/>
      <c r="AT401" s="84"/>
      <c r="AU401" s="84"/>
      <c r="AV401" s="84"/>
      <c r="AW401" s="84"/>
      <c r="AX401" s="84"/>
      <c r="AY401" s="84"/>
      <c r="AZ401" s="84"/>
      <c r="BA401" s="84"/>
      <c r="BB401" s="84"/>
      <c r="BC401" s="84"/>
      <c r="BD401" s="84"/>
      <c r="BE401" s="84"/>
      <c r="BF401" s="84"/>
      <c r="BG401" s="84"/>
      <c r="BH401" s="84"/>
      <c r="BI401" s="84"/>
      <c r="BJ401" s="84"/>
      <c r="BK401" s="84"/>
      <c r="BL401" s="84"/>
      <c r="BM401" s="84"/>
      <c r="BN401" s="84"/>
      <c r="BO401" s="84"/>
      <c r="BP401" s="84"/>
      <c r="BQ401" s="84"/>
      <c r="BR401" s="84"/>
      <c r="BS401" s="84"/>
      <c r="BT401" s="84"/>
      <c r="BU401" s="84"/>
      <c r="BV401" s="84"/>
      <c r="BW401" s="84"/>
      <c r="BX401" s="84"/>
      <c r="BY401" s="84"/>
      <c r="BZ401" s="84"/>
      <c r="CA401" s="84"/>
      <c r="CB401" s="84"/>
      <c r="CC401" s="84"/>
      <c r="CD401" s="84"/>
      <c r="CE401" s="84"/>
      <c r="CF401" s="84"/>
      <c r="CG401" s="84"/>
      <c r="CH401" s="84"/>
      <c r="CI401" s="84"/>
      <c r="CJ401" s="84"/>
      <c r="CK401" s="84"/>
      <c r="CL401" s="84"/>
      <c r="CM401" s="84"/>
      <c r="CN401" s="84"/>
      <c r="CO401" s="84"/>
      <c r="CP401" s="84"/>
      <c r="CQ401" s="84"/>
      <c r="CR401" s="84"/>
      <c r="CS401" s="84"/>
      <c r="CT401" s="84"/>
      <c r="CU401" s="84"/>
      <c r="CV401" s="84"/>
      <c r="CW401" s="84"/>
      <c r="CX401" s="84"/>
      <c r="CY401" s="84"/>
      <c r="CZ401" s="84"/>
      <c r="DA401" s="84"/>
      <c r="DB401" s="84"/>
      <c r="DC401" s="84"/>
      <c r="DD401" s="84"/>
      <c r="DE401" s="84"/>
      <c r="DF401" s="84"/>
      <c r="DG401" s="84"/>
      <c r="DH401" s="84"/>
      <c r="DI401" s="84"/>
      <c r="DJ401" s="84"/>
      <c r="DK401" s="84"/>
      <c r="DL401" s="84"/>
      <c r="DM401" s="84"/>
      <c r="DN401" s="84"/>
      <c r="DO401" s="84"/>
      <c r="DP401" s="84"/>
      <c r="DQ401" s="84"/>
      <c r="DR401" s="84"/>
      <c r="DS401" s="84"/>
      <c r="DT401" s="84"/>
      <c r="DU401" s="84"/>
      <c r="DV401" s="84"/>
      <c r="DW401" s="84"/>
      <c r="DX401" s="84"/>
      <c r="DY401" s="84"/>
      <c r="DZ401" s="84"/>
      <c r="EA401" s="84"/>
      <c r="EB401" s="84"/>
      <c r="EC401" s="84"/>
    </row>
    <row r="402" spans="1:133" s="7" customFormat="1">
      <c r="A402" s="108">
        <f t="shared" si="79"/>
        <v>362</v>
      </c>
      <c r="B402" s="109" t="s">
        <v>1942</v>
      </c>
      <c r="C402" s="110" t="s">
        <v>1943</v>
      </c>
      <c r="D402" s="104">
        <v>3450</v>
      </c>
      <c r="E402" s="105">
        <v>0</v>
      </c>
      <c r="F402" s="105">
        <f t="shared" si="76"/>
        <v>3450</v>
      </c>
      <c r="G402" s="112" t="s">
        <v>1959</v>
      </c>
      <c r="H402" s="110" t="s">
        <v>1937</v>
      </c>
      <c r="I402" s="106">
        <v>3450</v>
      </c>
      <c r="J402" s="106">
        <v>0</v>
      </c>
      <c r="K402" s="106">
        <f t="shared" si="77"/>
        <v>3450</v>
      </c>
      <c r="L402" s="129"/>
      <c r="M402" s="129"/>
      <c r="N402" s="130">
        <v>3450</v>
      </c>
      <c r="O402" s="131">
        <v>0</v>
      </c>
      <c r="P402" s="132">
        <f t="shared" si="78"/>
        <v>3450</v>
      </c>
      <c r="Q402" s="84"/>
      <c r="R402" s="84"/>
      <c r="S402" s="84"/>
      <c r="T402" s="84"/>
      <c r="U402" s="84"/>
      <c r="V402" s="84"/>
      <c r="W402" s="84"/>
      <c r="X402" s="84"/>
      <c r="Y402" s="84"/>
      <c r="Z402" s="84"/>
      <c r="AA402" s="84"/>
      <c r="AB402" s="84"/>
      <c r="AC402" s="84"/>
      <c r="AD402" s="84"/>
      <c r="AE402" s="84"/>
      <c r="AF402" s="84"/>
      <c r="AG402" s="84"/>
      <c r="AH402" s="84"/>
      <c r="AI402" s="84"/>
      <c r="AJ402" s="84"/>
      <c r="AK402" s="84"/>
      <c r="AL402" s="84"/>
      <c r="AM402" s="84"/>
      <c r="AN402" s="84"/>
      <c r="AO402" s="84"/>
      <c r="AP402" s="84"/>
      <c r="AQ402" s="84"/>
      <c r="AR402" s="84"/>
      <c r="AS402" s="84"/>
      <c r="AT402" s="84"/>
      <c r="AU402" s="84"/>
      <c r="AV402" s="84"/>
      <c r="AW402" s="84"/>
      <c r="AX402" s="84"/>
      <c r="AY402" s="84"/>
      <c r="AZ402" s="84"/>
      <c r="BA402" s="84"/>
      <c r="BB402" s="84"/>
      <c r="BC402" s="84"/>
      <c r="BD402" s="84"/>
      <c r="BE402" s="84"/>
      <c r="BF402" s="84"/>
      <c r="BG402" s="84"/>
      <c r="BH402" s="84"/>
      <c r="BI402" s="84"/>
      <c r="BJ402" s="84"/>
      <c r="BK402" s="84"/>
      <c r="BL402" s="84"/>
      <c r="BM402" s="84"/>
      <c r="BN402" s="84"/>
      <c r="BO402" s="84"/>
      <c r="BP402" s="84"/>
      <c r="BQ402" s="84"/>
      <c r="BR402" s="84"/>
      <c r="BS402" s="84"/>
      <c r="BT402" s="84"/>
      <c r="BU402" s="84"/>
      <c r="BV402" s="84"/>
      <c r="BW402" s="84"/>
      <c r="BX402" s="84"/>
      <c r="BY402" s="84"/>
      <c r="BZ402" s="84"/>
      <c r="CA402" s="84"/>
      <c r="CB402" s="84"/>
      <c r="CC402" s="84"/>
      <c r="CD402" s="84"/>
      <c r="CE402" s="84"/>
      <c r="CF402" s="84"/>
      <c r="CG402" s="84"/>
      <c r="CH402" s="84"/>
      <c r="CI402" s="84"/>
      <c r="CJ402" s="84"/>
      <c r="CK402" s="84"/>
      <c r="CL402" s="84"/>
      <c r="CM402" s="84"/>
      <c r="CN402" s="84"/>
      <c r="CO402" s="84"/>
      <c r="CP402" s="84"/>
      <c r="CQ402" s="84"/>
      <c r="CR402" s="84"/>
      <c r="CS402" s="84"/>
      <c r="CT402" s="84"/>
      <c r="CU402" s="84"/>
      <c r="CV402" s="84"/>
      <c r="CW402" s="84"/>
      <c r="CX402" s="84"/>
      <c r="CY402" s="84"/>
      <c r="CZ402" s="84"/>
      <c r="DA402" s="84"/>
      <c r="DB402" s="84"/>
      <c r="DC402" s="84"/>
      <c r="DD402" s="84"/>
      <c r="DE402" s="84"/>
      <c r="DF402" s="84"/>
      <c r="DG402" s="84"/>
      <c r="DH402" s="84"/>
      <c r="DI402" s="84"/>
      <c r="DJ402" s="84"/>
      <c r="DK402" s="84"/>
      <c r="DL402" s="84"/>
      <c r="DM402" s="84"/>
      <c r="DN402" s="84"/>
      <c r="DO402" s="84"/>
      <c r="DP402" s="84"/>
      <c r="DQ402" s="84"/>
      <c r="DR402" s="84"/>
      <c r="DS402" s="84"/>
      <c r="DT402" s="84"/>
      <c r="DU402" s="84"/>
      <c r="DV402" s="84"/>
      <c r="DW402" s="84"/>
      <c r="DX402" s="84"/>
      <c r="DY402" s="84"/>
      <c r="DZ402" s="84"/>
      <c r="EA402" s="84"/>
      <c r="EB402" s="84"/>
      <c r="EC402" s="84"/>
    </row>
    <row r="403" spans="1:133" s="7" customFormat="1">
      <c r="A403" s="108">
        <f t="shared" si="79"/>
        <v>363</v>
      </c>
      <c r="B403" s="176" t="s">
        <v>1945</v>
      </c>
      <c r="C403" s="110" t="s">
        <v>1946</v>
      </c>
      <c r="D403" s="104">
        <v>1950</v>
      </c>
      <c r="E403" s="105">
        <v>0</v>
      </c>
      <c r="F403" s="105">
        <f t="shared" si="76"/>
        <v>1950</v>
      </c>
      <c r="G403" s="112" t="s">
        <v>1962</v>
      </c>
      <c r="H403" s="110" t="s">
        <v>1940</v>
      </c>
      <c r="I403" s="106">
        <v>1950</v>
      </c>
      <c r="J403" s="106">
        <v>0</v>
      </c>
      <c r="K403" s="106">
        <f t="shared" si="77"/>
        <v>1950</v>
      </c>
      <c r="L403" s="129"/>
      <c r="M403" s="129"/>
      <c r="N403" s="130">
        <v>1950</v>
      </c>
      <c r="O403" s="131">
        <v>0</v>
      </c>
      <c r="P403" s="132">
        <f t="shared" si="78"/>
        <v>1950</v>
      </c>
      <c r="Q403" s="84"/>
      <c r="R403" s="84"/>
      <c r="S403" s="84"/>
      <c r="T403" s="84"/>
      <c r="U403" s="84"/>
      <c r="V403" s="84"/>
      <c r="W403" s="84"/>
      <c r="X403" s="84"/>
      <c r="Y403" s="84"/>
      <c r="Z403" s="84"/>
      <c r="AA403" s="84"/>
      <c r="AB403" s="84"/>
      <c r="AC403" s="84"/>
      <c r="AD403" s="84"/>
      <c r="AE403" s="84"/>
      <c r="AF403" s="84"/>
      <c r="AG403" s="84"/>
      <c r="AH403" s="84"/>
      <c r="AI403" s="84"/>
      <c r="AJ403" s="84"/>
      <c r="AK403" s="84"/>
      <c r="AL403" s="84"/>
      <c r="AM403" s="84"/>
      <c r="AN403" s="84"/>
      <c r="AO403" s="84"/>
      <c r="AP403" s="84"/>
      <c r="AQ403" s="84"/>
      <c r="AR403" s="84"/>
      <c r="AS403" s="84"/>
      <c r="AT403" s="84"/>
      <c r="AU403" s="84"/>
      <c r="AV403" s="84"/>
      <c r="AW403" s="84"/>
      <c r="AX403" s="84"/>
      <c r="AY403" s="84"/>
      <c r="AZ403" s="84"/>
      <c r="BA403" s="84"/>
      <c r="BB403" s="84"/>
      <c r="BC403" s="84"/>
      <c r="BD403" s="84"/>
      <c r="BE403" s="84"/>
      <c r="BF403" s="84"/>
      <c r="BG403" s="84"/>
      <c r="BH403" s="84"/>
      <c r="BI403" s="84"/>
      <c r="BJ403" s="84"/>
      <c r="BK403" s="84"/>
      <c r="BL403" s="84"/>
      <c r="BM403" s="84"/>
      <c r="BN403" s="84"/>
      <c r="BO403" s="84"/>
      <c r="BP403" s="84"/>
      <c r="BQ403" s="84"/>
      <c r="BR403" s="84"/>
      <c r="BS403" s="84"/>
      <c r="BT403" s="84"/>
      <c r="BU403" s="84"/>
      <c r="BV403" s="84"/>
      <c r="BW403" s="84"/>
      <c r="BX403" s="84"/>
      <c r="BY403" s="84"/>
      <c r="BZ403" s="84"/>
      <c r="CA403" s="84"/>
      <c r="CB403" s="84"/>
      <c r="CC403" s="84"/>
      <c r="CD403" s="84"/>
      <c r="CE403" s="84"/>
      <c r="CF403" s="84"/>
      <c r="CG403" s="84"/>
      <c r="CH403" s="84"/>
      <c r="CI403" s="84"/>
      <c r="CJ403" s="84"/>
      <c r="CK403" s="84"/>
      <c r="CL403" s="84"/>
      <c r="CM403" s="84"/>
      <c r="CN403" s="84"/>
      <c r="CO403" s="84"/>
      <c r="CP403" s="84"/>
      <c r="CQ403" s="84"/>
      <c r="CR403" s="84"/>
      <c r="CS403" s="84"/>
      <c r="CT403" s="84"/>
      <c r="CU403" s="84"/>
      <c r="CV403" s="84"/>
      <c r="CW403" s="84"/>
      <c r="CX403" s="84"/>
      <c r="CY403" s="84"/>
      <c r="CZ403" s="84"/>
      <c r="DA403" s="84"/>
      <c r="DB403" s="84"/>
      <c r="DC403" s="84"/>
      <c r="DD403" s="84"/>
      <c r="DE403" s="84"/>
      <c r="DF403" s="84"/>
      <c r="DG403" s="84"/>
      <c r="DH403" s="84"/>
      <c r="DI403" s="84"/>
      <c r="DJ403" s="84"/>
      <c r="DK403" s="84"/>
      <c r="DL403" s="84"/>
      <c r="DM403" s="84"/>
      <c r="DN403" s="84"/>
      <c r="DO403" s="84"/>
      <c r="DP403" s="84"/>
      <c r="DQ403" s="84"/>
      <c r="DR403" s="84"/>
      <c r="DS403" s="84"/>
      <c r="DT403" s="84"/>
      <c r="DU403" s="84"/>
      <c r="DV403" s="84"/>
      <c r="DW403" s="84"/>
      <c r="DX403" s="84"/>
      <c r="DY403" s="84"/>
      <c r="DZ403" s="84"/>
      <c r="EA403" s="84"/>
      <c r="EB403" s="84"/>
      <c r="EC403" s="84"/>
    </row>
    <row r="404" spans="1:133" s="7" customFormat="1">
      <c r="A404" s="108">
        <f t="shared" si="79"/>
        <v>364</v>
      </c>
      <c r="B404" s="176" t="s">
        <v>1949</v>
      </c>
      <c r="C404" s="110" t="s">
        <v>1950</v>
      </c>
      <c r="D404" s="104">
        <v>3450</v>
      </c>
      <c r="E404" s="105">
        <v>0</v>
      </c>
      <c r="F404" s="105">
        <f t="shared" si="76"/>
        <v>3450</v>
      </c>
      <c r="G404" s="112" t="s">
        <v>1965</v>
      </c>
      <c r="H404" s="110" t="s">
        <v>1943</v>
      </c>
      <c r="I404" s="106">
        <v>3450</v>
      </c>
      <c r="J404" s="106">
        <v>0</v>
      </c>
      <c r="K404" s="106">
        <f t="shared" si="77"/>
        <v>3450</v>
      </c>
      <c r="L404" s="129"/>
      <c r="M404" s="129"/>
      <c r="N404" s="130">
        <v>3450</v>
      </c>
      <c r="O404" s="131">
        <v>0</v>
      </c>
      <c r="P404" s="132">
        <f t="shared" si="78"/>
        <v>3450</v>
      </c>
      <c r="Q404" s="84"/>
      <c r="R404" s="84"/>
      <c r="S404" s="84"/>
      <c r="T404" s="84"/>
      <c r="U404" s="84"/>
      <c r="V404" s="84"/>
      <c r="W404" s="84"/>
      <c r="X404" s="84"/>
      <c r="Y404" s="84"/>
      <c r="Z404" s="84"/>
      <c r="AA404" s="84"/>
      <c r="AB404" s="84"/>
      <c r="AC404" s="84"/>
      <c r="AD404" s="84"/>
      <c r="AE404" s="84"/>
      <c r="AF404" s="84"/>
      <c r="AG404" s="84"/>
      <c r="AH404" s="84"/>
      <c r="AI404" s="84"/>
      <c r="AJ404" s="84"/>
      <c r="AK404" s="84"/>
      <c r="AL404" s="84"/>
      <c r="AM404" s="84"/>
      <c r="AN404" s="84"/>
      <c r="AO404" s="84"/>
      <c r="AP404" s="84"/>
      <c r="AQ404" s="84"/>
      <c r="AR404" s="84"/>
      <c r="AS404" s="84"/>
      <c r="AT404" s="84"/>
      <c r="AU404" s="84"/>
      <c r="AV404" s="84"/>
      <c r="AW404" s="84"/>
      <c r="AX404" s="84"/>
      <c r="AY404" s="84"/>
      <c r="AZ404" s="84"/>
      <c r="BA404" s="84"/>
      <c r="BB404" s="84"/>
      <c r="BC404" s="84"/>
      <c r="BD404" s="84"/>
      <c r="BE404" s="84"/>
      <c r="BF404" s="84"/>
      <c r="BG404" s="84"/>
      <c r="BH404" s="84"/>
      <c r="BI404" s="84"/>
      <c r="BJ404" s="84"/>
      <c r="BK404" s="84"/>
      <c r="BL404" s="84"/>
      <c r="BM404" s="84"/>
      <c r="BN404" s="84"/>
      <c r="BO404" s="84"/>
      <c r="BP404" s="84"/>
      <c r="BQ404" s="84"/>
      <c r="BR404" s="84"/>
      <c r="BS404" s="84"/>
      <c r="BT404" s="84"/>
      <c r="BU404" s="84"/>
      <c r="BV404" s="84"/>
      <c r="BW404" s="84"/>
      <c r="BX404" s="84"/>
      <c r="BY404" s="84"/>
      <c r="BZ404" s="84"/>
      <c r="CA404" s="84"/>
      <c r="CB404" s="84"/>
      <c r="CC404" s="84"/>
      <c r="CD404" s="84"/>
      <c r="CE404" s="84"/>
      <c r="CF404" s="84"/>
      <c r="CG404" s="84"/>
      <c r="CH404" s="84"/>
      <c r="CI404" s="84"/>
      <c r="CJ404" s="84"/>
      <c r="CK404" s="84"/>
      <c r="CL404" s="84"/>
      <c r="CM404" s="84"/>
      <c r="CN404" s="84"/>
      <c r="CO404" s="84"/>
      <c r="CP404" s="84"/>
      <c r="CQ404" s="84"/>
      <c r="CR404" s="84"/>
      <c r="CS404" s="84"/>
      <c r="CT404" s="84"/>
      <c r="CU404" s="84"/>
      <c r="CV404" s="84"/>
      <c r="CW404" s="84"/>
      <c r="CX404" s="84"/>
      <c r="CY404" s="84"/>
      <c r="CZ404" s="84"/>
      <c r="DA404" s="84"/>
      <c r="DB404" s="84"/>
      <c r="DC404" s="84"/>
      <c r="DD404" s="84"/>
      <c r="DE404" s="84"/>
      <c r="DF404" s="84"/>
      <c r="DG404" s="84"/>
      <c r="DH404" s="84"/>
      <c r="DI404" s="84"/>
      <c r="DJ404" s="84"/>
      <c r="DK404" s="84"/>
      <c r="DL404" s="84"/>
      <c r="DM404" s="84"/>
      <c r="DN404" s="84"/>
      <c r="DO404" s="84"/>
      <c r="DP404" s="84"/>
      <c r="DQ404" s="84"/>
      <c r="DR404" s="84"/>
      <c r="DS404" s="84"/>
      <c r="DT404" s="84"/>
      <c r="DU404" s="84"/>
      <c r="DV404" s="84"/>
      <c r="DW404" s="84"/>
      <c r="DX404" s="84"/>
      <c r="DY404" s="84"/>
      <c r="DZ404" s="84"/>
      <c r="EA404" s="84"/>
      <c r="EB404" s="84"/>
      <c r="EC404" s="84"/>
    </row>
    <row r="405" spans="1:133" s="7" customFormat="1">
      <c r="A405" s="108">
        <f t="shared" si="79"/>
        <v>365</v>
      </c>
      <c r="B405" s="176" t="s">
        <v>1953</v>
      </c>
      <c r="C405" s="110" t="s">
        <v>1954</v>
      </c>
      <c r="D405" s="104">
        <v>1850</v>
      </c>
      <c r="E405" s="105">
        <v>0</v>
      </c>
      <c r="F405" s="105">
        <f t="shared" si="76"/>
        <v>1850</v>
      </c>
      <c r="G405" s="112" t="s">
        <v>1968</v>
      </c>
      <c r="H405" s="110" t="s">
        <v>1946</v>
      </c>
      <c r="I405" s="106">
        <v>1950</v>
      </c>
      <c r="J405" s="106">
        <v>0</v>
      </c>
      <c r="K405" s="106">
        <f t="shared" si="77"/>
        <v>1950</v>
      </c>
      <c r="L405" s="129"/>
      <c r="M405" s="129"/>
      <c r="N405" s="130">
        <v>1950</v>
      </c>
      <c r="O405" s="131">
        <v>0</v>
      </c>
      <c r="P405" s="132">
        <f t="shared" si="78"/>
        <v>1950</v>
      </c>
      <c r="Q405" s="84"/>
      <c r="R405" s="84"/>
      <c r="S405" s="84"/>
      <c r="T405" s="84"/>
      <c r="U405" s="84"/>
      <c r="V405" s="84"/>
      <c r="W405" s="84"/>
      <c r="X405" s="84"/>
      <c r="Y405" s="84"/>
      <c r="Z405" s="84"/>
      <c r="AA405" s="84"/>
      <c r="AB405" s="84"/>
      <c r="AC405" s="84"/>
      <c r="AD405" s="84"/>
      <c r="AE405" s="84"/>
      <c r="AF405" s="84"/>
      <c r="AG405" s="84"/>
      <c r="AH405" s="84"/>
      <c r="AI405" s="84"/>
      <c r="AJ405" s="84"/>
      <c r="AK405" s="84"/>
      <c r="AL405" s="84"/>
      <c r="AM405" s="84"/>
      <c r="AN405" s="84"/>
      <c r="AO405" s="84"/>
      <c r="AP405" s="84"/>
      <c r="AQ405" s="84"/>
      <c r="AR405" s="84"/>
      <c r="AS405" s="84"/>
      <c r="AT405" s="84"/>
      <c r="AU405" s="84"/>
      <c r="AV405" s="84"/>
      <c r="AW405" s="84"/>
      <c r="AX405" s="84"/>
      <c r="AY405" s="84"/>
      <c r="AZ405" s="84"/>
      <c r="BA405" s="84"/>
      <c r="BB405" s="84"/>
      <c r="BC405" s="84"/>
      <c r="BD405" s="84"/>
      <c r="BE405" s="84"/>
      <c r="BF405" s="84"/>
      <c r="BG405" s="84"/>
      <c r="BH405" s="84"/>
      <c r="BI405" s="84"/>
      <c r="BJ405" s="84"/>
      <c r="BK405" s="84"/>
      <c r="BL405" s="84"/>
      <c r="BM405" s="84"/>
      <c r="BN405" s="84"/>
      <c r="BO405" s="84"/>
      <c r="BP405" s="84"/>
      <c r="BQ405" s="84"/>
      <c r="BR405" s="84"/>
      <c r="BS405" s="84"/>
      <c r="BT405" s="84"/>
      <c r="BU405" s="84"/>
      <c r="BV405" s="84"/>
      <c r="BW405" s="84"/>
      <c r="BX405" s="84"/>
      <c r="BY405" s="84"/>
      <c r="BZ405" s="84"/>
      <c r="CA405" s="84"/>
      <c r="CB405" s="84"/>
      <c r="CC405" s="84"/>
      <c r="CD405" s="84"/>
      <c r="CE405" s="84"/>
      <c r="CF405" s="84"/>
      <c r="CG405" s="84"/>
      <c r="CH405" s="84"/>
      <c r="CI405" s="84"/>
      <c r="CJ405" s="84"/>
      <c r="CK405" s="84"/>
      <c r="CL405" s="84"/>
      <c r="CM405" s="84"/>
      <c r="CN405" s="84"/>
      <c r="CO405" s="84"/>
      <c r="CP405" s="84"/>
      <c r="CQ405" s="84"/>
      <c r="CR405" s="84"/>
      <c r="CS405" s="84"/>
      <c r="CT405" s="84"/>
      <c r="CU405" s="84"/>
      <c r="CV405" s="84"/>
      <c r="CW405" s="84"/>
      <c r="CX405" s="84"/>
      <c r="CY405" s="84"/>
      <c r="CZ405" s="84"/>
      <c r="DA405" s="84"/>
      <c r="DB405" s="84"/>
      <c r="DC405" s="84"/>
      <c r="DD405" s="84"/>
      <c r="DE405" s="84"/>
      <c r="DF405" s="84"/>
      <c r="DG405" s="84"/>
      <c r="DH405" s="84"/>
      <c r="DI405" s="84"/>
      <c r="DJ405" s="84"/>
      <c r="DK405" s="84"/>
      <c r="DL405" s="84"/>
      <c r="DM405" s="84"/>
      <c r="DN405" s="84"/>
      <c r="DO405" s="84"/>
      <c r="DP405" s="84"/>
      <c r="DQ405" s="84"/>
      <c r="DR405" s="84"/>
      <c r="DS405" s="84"/>
      <c r="DT405" s="84"/>
      <c r="DU405" s="84"/>
      <c r="DV405" s="84"/>
      <c r="DW405" s="84"/>
      <c r="DX405" s="84"/>
      <c r="DY405" s="84"/>
      <c r="DZ405" s="84"/>
      <c r="EA405" s="84"/>
      <c r="EB405" s="84"/>
      <c r="EC405" s="84"/>
    </row>
    <row r="406" spans="1:133" s="7" customFormat="1">
      <c r="A406" s="108">
        <f t="shared" si="79"/>
        <v>366</v>
      </c>
      <c r="B406" s="176" t="s">
        <v>1957</v>
      </c>
      <c r="C406" s="110" t="s">
        <v>1958</v>
      </c>
      <c r="D406" s="104">
        <v>2050</v>
      </c>
      <c r="E406" s="105">
        <v>0</v>
      </c>
      <c r="F406" s="105">
        <f t="shared" si="76"/>
        <v>2050</v>
      </c>
      <c r="G406" s="112" t="s">
        <v>1971</v>
      </c>
      <c r="H406" s="110" t="s">
        <v>1950</v>
      </c>
      <c r="I406" s="106">
        <v>3450</v>
      </c>
      <c r="J406" s="106">
        <v>0</v>
      </c>
      <c r="K406" s="106">
        <f t="shared" si="77"/>
        <v>3450</v>
      </c>
      <c r="L406" s="129"/>
      <c r="M406" s="129"/>
      <c r="N406" s="130">
        <v>3450</v>
      </c>
      <c r="O406" s="131">
        <v>0</v>
      </c>
      <c r="P406" s="132">
        <f t="shared" si="78"/>
        <v>3450</v>
      </c>
      <c r="Q406" s="84"/>
      <c r="R406" s="84"/>
      <c r="S406" s="84"/>
      <c r="T406" s="84"/>
      <c r="U406" s="84"/>
      <c r="V406" s="84"/>
      <c r="W406" s="84"/>
      <c r="X406" s="84"/>
      <c r="Y406" s="84"/>
      <c r="Z406" s="84"/>
      <c r="AA406" s="84"/>
      <c r="AB406" s="84"/>
      <c r="AC406" s="84"/>
      <c r="AD406" s="84"/>
      <c r="AE406" s="84"/>
      <c r="AF406" s="84"/>
      <c r="AG406" s="84"/>
      <c r="AH406" s="84"/>
      <c r="AI406" s="84"/>
      <c r="AJ406" s="84"/>
      <c r="AK406" s="84"/>
      <c r="AL406" s="84"/>
      <c r="AM406" s="84"/>
      <c r="AN406" s="84"/>
      <c r="AO406" s="84"/>
      <c r="AP406" s="84"/>
      <c r="AQ406" s="84"/>
      <c r="AR406" s="84"/>
      <c r="AS406" s="84"/>
      <c r="AT406" s="84"/>
      <c r="AU406" s="84"/>
      <c r="AV406" s="84"/>
      <c r="AW406" s="84"/>
      <c r="AX406" s="84"/>
      <c r="AY406" s="84"/>
      <c r="AZ406" s="84"/>
      <c r="BA406" s="84"/>
      <c r="BB406" s="84"/>
      <c r="BC406" s="84"/>
      <c r="BD406" s="84"/>
      <c r="BE406" s="84"/>
      <c r="BF406" s="84"/>
      <c r="BG406" s="84"/>
      <c r="BH406" s="84"/>
      <c r="BI406" s="84"/>
      <c r="BJ406" s="84"/>
      <c r="BK406" s="84"/>
      <c r="BL406" s="84"/>
      <c r="BM406" s="84"/>
      <c r="BN406" s="84"/>
      <c r="BO406" s="84"/>
      <c r="BP406" s="84"/>
      <c r="BQ406" s="84"/>
      <c r="BR406" s="84"/>
      <c r="BS406" s="84"/>
      <c r="BT406" s="84"/>
      <c r="BU406" s="84"/>
      <c r="BV406" s="84"/>
      <c r="BW406" s="84"/>
      <c r="BX406" s="84"/>
      <c r="BY406" s="84"/>
      <c r="BZ406" s="84"/>
      <c r="CA406" s="84"/>
      <c r="CB406" s="84"/>
      <c r="CC406" s="84"/>
      <c r="CD406" s="84"/>
      <c r="CE406" s="84"/>
      <c r="CF406" s="84"/>
      <c r="CG406" s="84"/>
      <c r="CH406" s="84"/>
      <c r="CI406" s="84"/>
      <c r="CJ406" s="84"/>
      <c r="CK406" s="84"/>
      <c r="CL406" s="84"/>
      <c r="CM406" s="84"/>
      <c r="CN406" s="84"/>
      <c r="CO406" s="84"/>
      <c r="CP406" s="84"/>
      <c r="CQ406" s="84"/>
      <c r="CR406" s="84"/>
      <c r="CS406" s="84"/>
      <c r="CT406" s="84"/>
      <c r="CU406" s="84"/>
      <c r="CV406" s="84"/>
      <c r="CW406" s="84"/>
      <c r="CX406" s="84"/>
      <c r="CY406" s="84"/>
      <c r="CZ406" s="84"/>
      <c r="DA406" s="84"/>
      <c r="DB406" s="84"/>
      <c r="DC406" s="84"/>
      <c r="DD406" s="84"/>
      <c r="DE406" s="84"/>
      <c r="DF406" s="84"/>
      <c r="DG406" s="84"/>
      <c r="DH406" s="84"/>
      <c r="DI406" s="84"/>
      <c r="DJ406" s="84"/>
      <c r="DK406" s="84"/>
      <c r="DL406" s="84"/>
      <c r="DM406" s="84"/>
      <c r="DN406" s="84"/>
      <c r="DO406" s="84"/>
      <c r="DP406" s="84"/>
      <c r="DQ406" s="84"/>
      <c r="DR406" s="84"/>
      <c r="DS406" s="84"/>
      <c r="DT406" s="84"/>
      <c r="DU406" s="84"/>
      <c r="DV406" s="84"/>
      <c r="DW406" s="84"/>
      <c r="DX406" s="84"/>
      <c r="DY406" s="84"/>
      <c r="DZ406" s="84"/>
      <c r="EA406" s="84"/>
      <c r="EB406" s="84"/>
      <c r="EC406" s="84"/>
    </row>
    <row r="407" spans="1:133" s="7" customFormat="1">
      <c r="A407" s="108">
        <f t="shared" si="79"/>
        <v>367</v>
      </c>
      <c r="B407" s="176" t="s">
        <v>1960</v>
      </c>
      <c r="C407" s="110" t="s">
        <v>1961</v>
      </c>
      <c r="D407" s="104">
        <v>2050</v>
      </c>
      <c r="E407" s="105">
        <v>0</v>
      </c>
      <c r="F407" s="105">
        <f t="shared" si="76"/>
        <v>2050</v>
      </c>
      <c r="G407" s="112" t="s">
        <v>1974</v>
      </c>
      <c r="H407" s="110" t="s">
        <v>1975</v>
      </c>
      <c r="I407" s="106">
        <v>1850</v>
      </c>
      <c r="J407" s="106">
        <v>0</v>
      </c>
      <c r="K407" s="106">
        <f t="shared" si="77"/>
        <v>1850</v>
      </c>
      <c r="L407" s="129"/>
      <c r="M407" s="129"/>
      <c r="N407" s="130">
        <v>1850</v>
      </c>
      <c r="O407" s="131">
        <v>0</v>
      </c>
      <c r="P407" s="132">
        <f t="shared" si="78"/>
        <v>1850</v>
      </c>
      <c r="Q407" s="84"/>
      <c r="R407" s="84"/>
      <c r="S407" s="84"/>
      <c r="T407" s="84"/>
      <c r="U407" s="84"/>
      <c r="V407" s="84"/>
      <c r="W407" s="84"/>
      <c r="X407" s="84"/>
      <c r="Y407" s="84"/>
      <c r="Z407" s="84"/>
      <c r="AA407" s="84"/>
      <c r="AB407" s="84"/>
      <c r="AC407" s="84"/>
      <c r="AD407" s="84"/>
      <c r="AE407" s="84"/>
      <c r="AF407" s="84"/>
      <c r="AG407" s="84"/>
      <c r="AH407" s="84"/>
      <c r="AI407" s="84"/>
      <c r="AJ407" s="84"/>
      <c r="AK407" s="84"/>
      <c r="AL407" s="84"/>
      <c r="AM407" s="84"/>
      <c r="AN407" s="84"/>
      <c r="AO407" s="84"/>
      <c r="AP407" s="84"/>
      <c r="AQ407" s="84"/>
      <c r="AR407" s="84"/>
      <c r="AS407" s="84"/>
      <c r="AT407" s="84"/>
      <c r="AU407" s="84"/>
      <c r="AV407" s="84"/>
      <c r="AW407" s="84"/>
      <c r="AX407" s="84"/>
      <c r="AY407" s="84"/>
      <c r="AZ407" s="84"/>
      <c r="BA407" s="84"/>
      <c r="BB407" s="84"/>
      <c r="BC407" s="84"/>
      <c r="BD407" s="84"/>
      <c r="BE407" s="84"/>
      <c r="BF407" s="84"/>
      <c r="BG407" s="84"/>
      <c r="BH407" s="84"/>
      <c r="BI407" s="84"/>
      <c r="BJ407" s="84"/>
      <c r="BK407" s="84"/>
      <c r="BL407" s="84"/>
      <c r="BM407" s="84"/>
      <c r="BN407" s="84"/>
      <c r="BO407" s="84"/>
      <c r="BP407" s="84"/>
      <c r="BQ407" s="84"/>
      <c r="BR407" s="84"/>
      <c r="BS407" s="84"/>
      <c r="BT407" s="84"/>
      <c r="BU407" s="84"/>
      <c r="BV407" s="84"/>
      <c r="BW407" s="84"/>
      <c r="BX407" s="84"/>
      <c r="BY407" s="84"/>
      <c r="BZ407" s="84"/>
      <c r="CA407" s="84"/>
      <c r="CB407" s="84"/>
      <c r="CC407" s="84"/>
      <c r="CD407" s="84"/>
      <c r="CE407" s="84"/>
      <c r="CF407" s="84"/>
      <c r="CG407" s="84"/>
      <c r="CH407" s="84"/>
      <c r="CI407" s="84"/>
      <c r="CJ407" s="84"/>
      <c r="CK407" s="84"/>
      <c r="CL407" s="84"/>
      <c r="CM407" s="84"/>
      <c r="CN407" s="84"/>
      <c r="CO407" s="84"/>
      <c r="CP407" s="84"/>
      <c r="CQ407" s="84"/>
      <c r="CR407" s="84"/>
      <c r="CS407" s="84"/>
      <c r="CT407" s="84"/>
      <c r="CU407" s="84"/>
      <c r="CV407" s="84"/>
      <c r="CW407" s="84"/>
      <c r="CX407" s="84"/>
      <c r="CY407" s="84"/>
      <c r="CZ407" s="84"/>
      <c r="DA407" s="84"/>
      <c r="DB407" s="84"/>
      <c r="DC407" s="84"/>
      <c r="DD407" s="84"/>
      <c r="DE407" s="84"/>
      <c r="DF407" s="84"/>
      <c r="DG407" s="84"/>
      <c r="DH407" s="84"/>
      <c r="DI407" s="84"/>
      <c r="DJ407" s="84"/>
      <c r="DK407" s="84"/>
      <c r="DL407" s="84"/>
      <c r="DM407" s="84"/>
      <c r="DN407" s="84"/>
      <c r="DO407" s="84"/>
      <c r="DP407" s="84"/>
      <c r="DQ407" s="84"/>
      <c r="DR407" s="84"/>
      <c r="DS407" s="84"/>
      <c r="DT407" s="84"/>
      <c r="DU407" s="84"/>
      <c r="DV407" s="84"/>
      <c r="DW407" s="84"/>
      <c r="DX407" s="84"/>
      <c r="DY407" s="84"/>
      <c r="DZ407" s="84"/>
      <c r="EA407" s="84"/>
      <c r="EB407" s="84"/>
      <c r="EC407" s="84"/>
    </row>
    <row r="408" spans="1:133" s="7" customFormat="1" ht="15" customHeight="1">
      <c r="A408" s="108">
        <f t="shared" si="79"/>
        <v>368</v>
      </c>
      <c r="B408" s="176" t="s">
        <v>1963</v>
      </c>
      <c r="C408" s="110" t="s">
        <v>1964</v>
      </c>
      <c r="D408" s="104">
        <v>3450</v>
      </c>
      <c r="E408" s="105">
        <v>0</v>
      </c>
      <c r="F408" s="105">
        <f t="shared" si="76"/>
        <v>3450</v>
      </c>
      <c r="G408" s="112" t="s">
        <v>1976</v>
      </c>
      <c r="H408" s="110" t="s">
        <v>1958</v>
      </c>
      <c r="I408" s="106">
        <v>2050</v>
      </c>
      <c r="J408" s="106">
        <v>0</v>
      </c>
      <c r="K408" s="106">
        <f t="shared" si="77"/>
        <v>2050</v>
      </c>
      <c r="L408" s="129"/>
      <c r="M408" s="129"/>
      <c r="N408" s="130">
        <v>2050</v>
      </c>
      <c r="O408" s="131">
        <v>0</v>
      </c>
      <c r="P408" s="132">
        <f t="shared" si="78"/>
        <v>2050</v>
      </c>
      <c r="Q408" s="84"/>
      <c r="R408" s="84"/>
      <c r="S408" s="84"/>
      <c r="T408" s="84"/>
      <c r="U408" s="84"/>
      <c r="V408" s="84"/>
      <c r="W408" s="84"/>
      <c r="X408" s="84"/>
      <c r="Y408" s="84"/>
      <c r="Z408" s="84"/>
      <c r="AA408" s="84"/>
      <c r="AB408" s="84"/>
      <c r="AC408" s="84"/>
      <c r="AD408" s="84"/>
      <c r="AE408" s="84"/>
      <c r="AF408" s="84"/>
      <c r="AG408" s="84"/>
      <c r="AH408" s="84"/>
      <c r="AI408" s="84"/>
      <c r="AJ408" s="84"/>
      <c r="AK408" s="84"/>
      <c r="AL408" s="84"/>
      <c r="AM408" s="84"/>
      <c r="AN408" s="84"/>
      <c r="AO408" s="84"/>
      <c r="AP408" s="84"/>
      <c r="AQ408" s="84"/>
      <c r="AR408" s="84"/>
      <c r="AS408" s="84"/>
      <c r="AT408" s="84"/>
      <c r="AU408" s="84"/>
      <c r="AV408" s="84"/>
      <c r="AW408" s="84"/>
      <c r="AX408" s="84"/>
      <c r="AY408" s="84"/>
      <c r="AZ408" s="84"/>
      <c r="BA408" s="84"/>
      <c r="BB408" s="84"/>
      <c r="BC408" s="84"/>
      <c r="BD408" s="84"/>
      <c r="BE408" s="84"/>
      <c r="BF408" s="84"/>
      <c r="BG408" s="84"/>
      <c r="BH408" s="84"/>
      <c r="BI408" s="84"/>
      <c r="BJ408" s="84"/>
      <c r="BK408" s="84"/>
      <c r="BL408" s="84"/>
      <c r="BM408" s="84"/>
      <c r="BN408" s="84"/>
      <c r="BO408" s="84"/>
      <c r="BP408" s="84"/>
      <c r="BQ408" s="84"/>
      <c r="BR408" s="84"/>
      <c r="BS408" s="84"/>
      <c r="BT408" s="84"/>
      <c r="BU408" s="84"/>
      <c r="BV408" s="84"/>
      <c r="BW408" s="84"/>
      <c r="BX408" s="84"/>
      <c r="BY408" s="84"/>
      <c r="BZ408" s="84"/>
      <c r="CA408" s="84"/>
      <c r="CB408" s="84"/>
      <c r="CC408" s="84"/>
      <c r="CD408" s="84"/>
      <c r="CE408" s="84"/>
      <c r="CF408" s="84"/>
      <c r="CG408" s="84"/>
      <c r="CH408" s="84"/>
      <c r="CI408" s="84"/>
      <c r="CJ408" s="84"/>
      <c r="CK408" s="84"/>
      <c r="CL408" s="84"/>
      <c r="CM408" s="84"/>
      <c r="CN408" s="84"/>
      <c r="CO408" s="84"/>
      <c r="CP408" s="84"/>
      <c r="CQ408" s="84"/>
      <c r="CR408" s="84"/>
      <c r="CS408" s="84"/>
      <c r="CT408" s="84"/>
      <c r="CU408" s="84"/>
      <c r="CV408" s="84"/>
      <c r="CW408" s="84"/>
      <c r="CX408" s="84"/>
      <c r="CY408" s="84"/>
      <c r="CZ408" s="84"/>
      <c r="DA408" s="84"/>
      <c r="DB408" s="84"/>
      <c r="DC408" s="84"/>
      <c r="DD408" s="84"/>
      <c r="DE408" s="84"/>
      <c r="DF408" s="84"/>
      <c r="DG408" s="84"/>
      <c r="DH408" s="84"/>
      <c r="DI408" s="84"/>
      <c r="DJ408" s="84"/>
      <c r="DK408" s="84"/>
      <c r="DL408" s="84"/>
      <c r="DM408" s="84"/>
      <c r="DN408" s="84"/>
      <c r="DO408" s="84"/>
      <c r="DP408" s="84"/>
      <c r="DQ408" s="84"/>
      <c r="DR408" s="84"/>
      <c r="DS408" s="84"/>
      <c r="DT408" s="84"/>
      <c r="DU408" s="84"/>
      <c r="DV408" s="84"/>
      <c r="DW408" s="84"/>
      <c r="DX408" s="84"/>
      <c r="DY408" s="84"/>
      <c r="DZ408" s="84"/>
      <c r="EA408" s="84"/>
      <c r="EB408" s="84"/>
      <c r="EC408" s="84"/>
    </row>
    <row r="409" spans="1:133" s="7" customFormat="1" ht="17.25" customHeight="1">
      <c r="A409" s="108">
        <f t="shared" si="79"/>
        <v>369</v>
      </c>
      <c r="B409" s="176" t="s">
        <v>1966</v>
      </c>
      <c r="C409" s="110" t="s">
        <v>1967</v>
      </c>
      <c r="D409" s="104">
        <v>5200</v>
      </c>
      <c r="E409" s="105">
        <v>0</v>
      </c>
      <c r="F409" s="105">
        <f t="shared" si="76"/>
        <v>5200</v>
      </c>
      <c r="G409" s="112" t="s">
        <v>1979</v>
      </c>
      <c r="H409" s="110" t="s">
        <v>1961</v>
      </c>
      <c r="I409" s="106">
        <v>2050</v>
      </c>
      <c r="J409" s="106">
        <v>0</v>
      </c>
      <c r="K409" s="106">
        <f t="shared" si="77"/>
        <v>2050</v>
      </c>
      <c r="L409" s="129"/>
      <c r="M409" s="129"/>
      <c r="N409" s="130">
        <v>2050</v>
      </c>
      <c r="O409" s="131">
        <v>0</v>
      </c>
      <c r="P409" s="132">
        <f t="shared" si="78"/>
        <v>2050</v>
      </c>
      <c r="Q409" s="84"/>
      <c r="R409" s="84"/>
      <c r="S409" s="84"/>
      <c r="T409" s="84"/>
      <c r="U409" s="84"/>
      <c r="V409" s="84"/>
      <c r="W409" s="84"/>
      <c r="X409" s="84"/>
      <c r="Y409" s="84"/>
      <c r="Z409" s="84"/>
      <c r="AA409" s="84"/>
      <c r="AB409" s="84"/>
      <c r="AC409" s="84"/>
      <c r="AD409" s="84"/>
      <c r="AE409" s="84"/>
      <c r="AF409" s="84"/>
      <c r="AG409" s="84"/>
      <c r="AH409" s="84"/>
      <c r="AI409" s="84"/>
      <c r="AJ409" s="84"/>
      <c r="AK409" s="84"/>
      <c r="AL409" s="84"/>
      <c r="AM409" s="84"/>
      <c r="AN409" s="84"/>
      <c r="AO409" s="84"/>
      <c r="AP409" s="84"/>
      <c r="AQ409" s="84"/>
      <c r="AR409" s="84"/>
      <c r="AS409" s="84"/>
      <c r="AT409" s="84"/>
      <c r="AU409" s="84"/>
      <c r="AV409" s="84"/>
      <c r="AW409" s="84"/>
      <c r="AX409" s="84"/>
      <c r="AY409" s="84"/>
      <c r="AZ409" s="84"/>
      <c r="BA409" s="84"/>
      <c r="BB409" s="84"/>
      <c r="BC409" s="84"/>
      <c r="BD409" s="84"/>
      <c r="BE409" s="84"/>
      <c r="BF409" s="84"/>
      <c r="BG409" s="84"/>
      <c r="BH409" s="84"/>
      <c r="BI409" s="84"/>
      <c r="BJ409" s="84"/>
      <c r="BK409" s="84"/>
      <c r="BL409" s="84"/>
      <c r="BM409" s="84"/>
      <c r="BN409" s="84"/>
      <c r="BO409" s="84"/>
      <c r="BP409" s="84"/>
      <c r="BQ409" s="84"/>
      <c r="BR409" s="84"/>
      <c r="BS409" s="84"/>
      <c r="BT409" s="84"/>
      <c r="BU409" s="84"/>
      <c r="BV409" s="84"/>
      <c r="BW409" s="84"/>
      <c r="BX409" s="84"/>
      <c r="BY409" s="84"/>
      <c r="BZ409" s="84"/>
      <c r="CA409" s="84"/>
      <c r="CB409" s="84"/>
      <c r="CC409" s="84"/>
      <c r="CD409" s="84"/>
      <c r="CE409" s="84"/>
      <c r="CF409" s="84"/>
      <c r="CG409" s="84"/>
      <c r="CH409" s="84"/>
      <c r="CI409" s="84"/>
      <c r="CJ409" s="84"/>
      <c r="CK409" s="84"/>
      <c r="CL409" s="84"/>
      <c r="CM409" s="84"/>
      <c r="CN409" s="84"/>
      <c r="CO409" s="84"/>
      <c r="CP409" s="84"/>
      <c r="CQ409" s="84"/>
      <c r="CR409" s="84"/>
      <c r="CS409" s="84"/>
      <c r="CT409" s="84"/>
      <c r="CU409" s="84"/>
      <c r="CV409" s="84"/>
      <c r="CW409" s="84"/>
      <c r="CX409" s="84"/>
      <c r="CY409" s="84"/>
      <c r="CZ409" s="84"/>
      <c r="DA409" s="84"/>
      <c r="DB409" s="84"/>
      <c r="DC409" s="84"/>
      <c r="DD409" s="84"/>
      <c r="DE409" s="84"/>
      <c r="DF409" s="84"/>
      <c r="DG409" s="84"/>
      <c r="DH409" s="84"/>
      <c r="DI409" s="84"/>
      <c r="DJ409" s="84"/>
      <c r="DK409" s="84"/>
      <c r="DL409" s="84"/>
      <c r="DM409" s="84"/>
      <c r="DN409" s="84"/>
      <c r="DO409" s="84"/>
      <c r="DP409" s="84"/>
      <c r="DQ409" s="84"/>
      <c r="DR409" s="84"/>
      <c r="DS409" s="84"/>
      <c r="DT409" s="84"/>
      <c r="DU409" s="84"/>
      <c r="DV409" s="84"/>
      <c r="DW409" s="84"/>
      <c r="DX409" s="84"/>
      <c r="DY409" s="84"/>
      <c r="DZ409" s="84"/>
      <c r="EA409" s="84"/>
      <c r="EB409" s="84"/>
      <c r="EC409" s="84"/>
    </row>
    <row r="410" spans="1:133" s="7" customFormat="1" ht="15.75" customHeight="1">
      <c r="A410" s="108">
        <f t="shared" si="79"/>
        <v>370</v>
      </c>
      <c r="B410" s="112" t="s">
        <v>1969</v>
      </c>
      <c r="C410" s="189" t="s">
        <v>1970</v>
      </c>
      <c r="D410" s="186">
        <v>2400</v>
      </c>
      <c r="E410" s="105">
        <v>0</v>
      </c>
      <c r="F410" s="105">
        <f t="shared" si="76"/>
        <v>2400</v>
      </c>
      <c r="G410" s="112" t="s">
        <v>1982</v>
      </c>
      <c r="H410" s="189" t="s">
        <v>1983</v>
      </c>
      <c r="I410" s="106">
        <v>3450</v>
      </c>
      <c r="J410" s="106">
        <v>0</v>
      </c>
      <c r="K410" s="106">
        <f t="shared" si="77"/>
        <v>3450</v>
      </c>
      <c r="L410" s="129"/>
      <c r="M410" s="129"/>
      <c r="N410" s="130">
        <v>3450</v>
      </c>
      <c r="O410" s="131">
        <v>0</v>
      </c>
      <c r="P410" s="132">
        <f t="shared" si="78"/>
        <v>3450</v>
      </c>
      <c r="Q410" s="84"/>
      <c r="R410" s="84"/>
      <c r="S410" s="84"/>
      <c r="T410" s="84"/>
      <c r="U410" s="84"/>
      <c r="V410" s="84"/>
      <c r="W410" s="84"/>
      <c r="X410" s="84"/>
      <c r="Y410" s="84"/>
      <c r="Z410" s="84"/>
      <c r="AA410" s="84"/>
      <c r="AB410" s="84"/>
      <c r="AC410" s="84"/>
      <c r="AD410" s="84"/>
      <c r="AE410" s="84"/>
      <c r="AF410" s="84"/>
      <c r="AG410" s="84"/>
      <c r="AH410" s="84"/>
      <c r="AI410" s="84"/>
      <c r="AJ410" s="84"/>
      <c r="AK410" s="84"/>
      <c r="AL410" s="84"/>
      <c r="AM410" s="84"/>
      <c r="AN410" s="84"/>
      <c r="AO410" s="84"/>
      <c r="AP410" s="84"/>
      <c r="AQ410" s="84"/>
      <c r="AR410" s="84"/>
      <c r="AS410" s="84"/>
      <c r="AT410" s="84"/>
      <c r="AU410" s="84"/>
      <c r="AV410" s="84"/>
      <c r="AW410" s="84"/>
      <c r="AX410" s="84"/>
      <c r="AY410" s="84"/>
      <c r="AZ410" s="84"/>
      <c r="BA410" s="84"/>
      <c r="BB410" s="84"/>
      <c r="BC410" s="84"/>
      <c r="BD410" s="84"/>
      <c r="BE410" s="84"/>
      <c r="BF410" s="84"/>
      <c r="BG410" s="84"/>
      <c r="BH410" s="84"/>
      <c r="BI410" s="84"/>
      <c r="BJ410" s="84"/>
      <c r="BK410" s="84"/>
      <c r="BL410" s="84"/>
      <c r="BM410" s="84"/>
      <c r="BN410" s="84"/>
      <c r="BO410" s="84"/>
      <c r="BP410" s="84"/>
      <c r="BQ410" s="84"/>
      <c r="BR410" s="84"/>
      <c r="BS410" s="84"/>
      <c r="BT410" s="84"/>
      <c r="BU410" s="84"/>
      <c r="BV410" s="84"/>
      <c r="BW410" s="84"/>
      <c r="BX410" s="84"/>
      <c r="BY410" s="84"/>
      <c r="BZ410" s="84"/>
      <c r="CA410" s="84"/>
      <c r="CB410" s="84"/>
      <c r="CC410" s="84"/>
      <c r="CD410" s="84"/>
      <c r="CE410" s="84"/>
      <c r="CF410" s="84"/>
      <c r="CG410" s="84"/>
      <c r="CH410" s="84"/>
      <c r="CI410" s="84"/>
      <c r="CJ410" s="84"/>
      <c r="CK410" s="84"/>
      <c r="CL410" s="84"/>
      <c r="CM410" s="84"/>
      <c r="CN410" s="84"/>
      <c r="CO410" s="84"/>
      <c r="CP410" s="84"/>
      <c r="CQ410" s="84"/>
      <c r="CR410" s="84"/>
      <c r="CS410" s="84"/>
      <c r="CT410" s="84"/>
      <c r="CU410" s="84"/>
      <c r="CV410" s="84"/>
      <c r="CW410" s="84"/>
      <c r="CX410" s="84"/>
      <c r="CY410" s="84"/>
      <c r="CZ410" s="84"/>
      <c r="DA410" s="84"/>
      <c r="DB410" s="84"/>
      <c r="DC410" s="84"/>
      <c r="DD410" s="84"/>
      <c r="DE410" s="84"/>
      <c r="DF410" s="84"/>
      <c r="DG410" s="84"/>
      <c r="DH410" s="84"/>
      <c r="DI410" s="84"/>
      <c r="DJ410" s="84"/>
      <c r="DK410" s="84"/>
      <c r="DL410" s="84"/>
      <c r="DM410" s="84"/>
      <c r="DN410" s="84"/>
      <c r="DO410" s="84"/>
      <c r="DP410" s="84"/>
      <c r="DQ410" s="84"/>
      <c r="DR410" s="84"/>
      <c r="DS410" s="84"/>
      <c r="DT410" s="84"/>
      <c r="DU410" s="84"/>
      <c r="DV410" s="84"/>
      <c r="DW410" s="84"/>
      <c r="DX410" s="84"/>
      <c r="DY410" s="84"/>
      <c r="DZ410" s="84"/>
      <c r="EA410" s="84"/>
      <c r="EB410" s="84"/>
      <c r="EC410" s="84"/>
    </row>
    <row r="411" spans="1:133" s="7" customFormat="1">
      <c r="A411" s="108">
        <f t="shared" si="79"/>
        <v>371</v>
      </c>
      <c r="B411" s="176" t="s">
        <v>1972</v>
      </c>
      <c r="C411" s="189" t="s">
        <v>1973</v>
      </c>
      <c r="D411" s="186">
        <v>2300</v>
      </c>
      <c r="E411" s="105">
        <v>0</v>
      </c>
      <c r="F411" s="105">
        <f t="shared" si="76"/>
        <v>2300</v>
      </c>
      <c r="G411" s="112" t="s">
        <v>1986</v>
      </c>
      <c r="H411" s="189" t="s">
        <v>1987</v>
      </c>
      <c r="I411" s="106">
        <v>5200</v>
      </c>
      <c r="J411" s="106">
        <v>0</v>
      </c>
      <c r="K411" s="106">
        <f t="shared" si="77"/>
        <v>5200</v>
      </c>
      <c r="L411" s="129"/>
      <c r="M411" s="129"/>
      <c r="N411" s="130">
        <v>5200</v>
      </c>
      <c r="O411" s="131">
        <v>0</v>
      </c>
      <c r="P411" s="132">
        <f t="shared" si="78"/>
        <v>5200</v>
      </c>
      <c r="Q411" s="84"/>
      <c r="R411" s="84"/>
      <c r="S411" s="84"/>
      <c r="T411" s="84"/>
      <c r="U411" s="84"/>
      <c r="V411" s="84"/>
      <c r="W411" s="84"/>
      <c r="X411" s="84"/>
      <c r="Y411" s="84"/>
      <c r="Z411" s="84"/>
      <c r="AA411" s="84"/>
      <c r="AB411" s="84"/>
      <c r="AC411" s="84"/>
      <c r="AD411" s="84"/>
      <c r="AE411" s="84"/>
      <c r="AF411" s="84"/>
      <c r="AG411" s="84"/>
      <c r="AH411" s="84"/>
      <c r="AI411" s="84"/>
      <c r="AJ411" s="84"/>
      <c r="AK411" s="84"/>
      <c r="AL411" s="84"/>
      <c r="AM411" s="84"/>
      <c r="AN411" s="84"/>
      <c r="AO411" s="84"/>
      <c r="AP411" s="84"/>
      <c r="AQ411" s="84"/>
      <c r="AR411" s="84"/>
      <c r="AS411" s="84"/>
      <c r="AT411" s="84"/>
      <c r="AU411" s="84"/>
      <c r="AV411" s="84"/>
      <c r="AW411" s="84"/>
      <c r="AX411" s="84"/>
      <c r="AY411" s="84"/>
      <c r="AZ411" s="84"/>
      <c r="BA411" s="84"/>
      <c r="BB411" s="84"/>
      <c r="BC411" s="84"/>
      <c r="BD411" s="84"/>
      <c r="BE411" s="84"/>
      <c r="BF411" s="84"/>
      <c r="BG411" s="84"/>
      <c r="BH411" s="84"/>
      <c r="BI411" s="84"/>
      <c r="BJ411" s="84"/>
      <c r="BK411" s="84"/>
      <c r="BL411" s="84"/>
      <c r="BM411" s="84"/>
      <c r="BN411" s="84"/>
      <c r="BO411" s="84"/>
      <c r="BP411" s="84"/>
      <c r="BQ411" s="84"/>
      <c r="BR411" s="84"/>
      <c r="BS411" s="84"/>
      <c r="BT411" s="84"/>
      <c r="BU411" s="84"/>
      <c r="BV411" s="84"/>
      <c r="BW411" s="84"/>
      <c r="BX411" s="84"/>
      <c r="BY411" s="84"/>
      <c r="BZ411" s="84"/>
      <c r="CA411" s="84"/>
      <c r="CB411" s="84"/>
      <c r="CC411" s="84"/>
      <c r="CD411" s="84"/>
      <c r="CE411" s="84"/>
      <c r="CF411" s="84"/>
      <c r="CG411" s="84"/>
      <c r="CH411" s="84"/>
      <c r="CI411" s="84"/>
      <c r="CJ411" s="84"/>
      <c r="CK411" s="84"/>
      <c r="CL411" s="84"/>
      <c r="CM411" s="84"/>
      <c r="CN411" s="84"/>
      <c r="CO411" s="84"/>
      <c r="CP411" s="84"/>
      <c r="CQ411" s="84"/>
      <c r="CR411" s="84"/>
      <c r="CS411" s="84"/>
      <c r="CT411" s="84"/>
      <c r="CU411" s="84"/>
      <c r="CV411" s="84"/>
      <c r="CW411" s="84"/>
      <c r="CX411" s="84"/>
      <c r="CY411" s="84"/>
      <c r="CZ411" s="84"/>
      <c r="DA411" s="84"/>
      <c r="DB411" s="84"/>
      <c r="DC411" s="84"/>
      <c r="DD411" s="84"/>
      <c r="DE411" s="84"/>
      <c r="DF411" s="84"/>
      <c r="DG411" s="84"/>
      <c r="DH411" s="84"/>
      <c r="DI411" s="84"/>
      <c r="DJ411" s="84"/>
      <c r="DK411" s="84"/>
      <c r="DL411" s="84"/>
      <c r="DM411" s="84"/>
      <c r="DN411" s="84"/>
      <c r="DO411" s="84"/>
      <c r="DP411" s="84"/>
      <c r="DQ411" s="84"/>
      <c r="DR411" s="84"/>
      <c r="DS411" s="84"/>
      <c r="DT411" s="84"/>
      <c r="DU411" s="84"/>
      <c r="DV411" s="84"/>
      <c r="DW411" s="84"/>
      <c r="DX411" s="84"/>
      <c r="DY411" s="84"/>
      <c r="DZ411" s="84"/>
      <c r="EA411" s="84"/>
      <c r="EB411" s="84"/>
      <c r="EC411" s="84"/>
    </row>
    <row r="412" spans="1:133" s="7" customFormat="1">
      <c r="A412" s="108">
        <f t="shared" si="79"/>
        <v>372</v>
      </c>
      <c r="B412" s="176"/>
      <c r="C412" s="189"/>
      <c r="D412" s="186"/>
      <c r="E412" s="105"/>
      <c r="F412" s="105"/>
      <c r="G412" s="112" t="s">
        <v>1990</v>
      </c>
      <c r="H412" s="189" t="s">
        <v>1991</v>
      </c>
      <c r="I412" s="106">
        <v>2700</v>
      </c>
      <c r="J412" s="106">
        <v>0</v>
      </c>
      <c r="K412" s="106">
        <f t="shared" si="77"/>
        <v>2700</v>
      </c>
      <c r="L412" s="129"/>
      <c r="M412" s="129"/>
      <c r="N412" s="130">
        <v>2700</v>
      </c>
      <c r="O412" s="131">
        <v>0</v>
      </c>
      <c r="P412" s="132">
        <f t="shared" si="78"/>
        <v>2700</v>
      </c>
      <c r="Q412" s="84"/>
      <c r="R412" s="84"/>
      <c r="S412" s="84"/>
      <c r="T412" s="84"/>
      <c r="U412" s="84"/>
      <c r="V412" s="84"/>
      <c r="W412" s="84"/>
      <c r="X412" s="84"/>
      <c r="Y412" s="84"/>
      <c r="Z412" s="84"/>
      <c r="AA412" s="84"/>
      <c r="AB412" s="84"/>
      <c r="AC412" s="84"/>
      <c r="AD412" s="84"/>
      <c r="AE412" s="84"/>
      <c r="AF412" s="84"/>
      <c r="AG412" s="84"/>
      <c r="AH412" s="84"/>
      <c r="AI412" s="84"/>
      <c r="AJ412" s="84"/>
      <c r="AK412" s="84"/>
      <c r="AL412" s="84"/>
      <c r="AM412" s="84"/>
      <c r="AN412" s="84"/>
      <c r="AO412" s="84"/>
      <c r="AP412" s="84"/>
      <c r="AQ412" s="84"/>
      <c r="AR412" s="84"/>
      <c r="AS412" s="84"/>
      <c r="AT412" s="84"/>
      <c r="AU412" s="84"/>
      <c r="AV412" s="84"/>
      <c r="AW412" s="84"/>
      <c r="AX412" s="84"/>
      <c r="AY412" s="84"/>
      <c r="AZ412" s="84"/>
      <c r="BA412" s="84"/>
      <c r="BB412" s="84"/>
      <c r="BC412" s="84"/>
      <c r="BD412" s="84"/>
      <c r="BE412" s="84"/>
      <c r="BF412" s="84"/>
      <c r="BG412" s="84"/>
      <c r="BH412" s="84"/>
      <c r="BI412" s="84"/>
      <c r="BJ412" s="84"/>
      <c r="BK412" s="84"/>
      <c r="BL412" s="84"/>
      <c r="BM412" s="84"/>
      <c r="BN412" s="84"/>
      <c r="BO412" s="84"/>
      <c r="BP412" s="84"/>
      <c r="BQ412" s="84"/>
      <c r="BR412" s="84"/>
      <c r="BS412" s="84"/>
      <c r="BT412" s="84"/>
      <c r="BU412" s="84"/>
      <c r="BV412" s="84"/>
      <c r="BW412" s="84"/>
      <c r="BX412" s="84"/>
      <c r="BY412" s="84"/>
      <c r="BZ412" s="84"/>
      <c r="CA412" s="84"/>
      <c r="CB412" s="84"/>
      <c r="CC412" s="84"/>
      <c r="CD412" s="84"/>
      <c r="CE412" s="84"/>
      <c r="CF412" s="84"/>
      <c r="CG412" s="84"/>
      <c r="CH412" s="84"/>
      <c r="CI412" s="84"/>
      <c r="CJ412" s="84"/>
      <c r="CK412" s="84"/>
      <c r="CL412" s="84"/>
      <c r="CM412" s="84"/>
      <c r="CN412" s="84"/>
      <c r="CO412" s="84"/>
      <c r="CP412" s="84"/>
      <c r="CQ412" s="84"/>
      <c r="CR412" s="84"/>
      <c r="CS412" s="84"/>
      <c r="CT412" s="84"/>
      <c r="CU412" s="84"/>
      <c r="CV412" s="84"/>
      <c r="CW412" s="84"/>
      <c r="CX412" s="84"/>
      <c r="CY412" s="84"/>
      <c r="CZ412" s="84"/>
      <c r="DA412" s="84"/>
      <c r="DB412" s="84"/>
      <c r="DC412" s="84"/>
      <c r="DD412" s="84"/>
      <c r="DE412" s="84"/>
      <c r="DF412" s="84"/>
      <c r="DG412" s="84"/>
      <c r="DH412" s="84"/>
      <c r="DI412" s="84"/>
      <c r="DJ412" s="84"/>
      <c r="DK412" s="84"/>
      <c r="DL412" s="84"/>
      <c r="DM412" s="84"/>
      <c r="DN412" s="84"/>
      <c r="DO412" s="84"/>
      <c r="DP412" s="84"/>
      <c r="DQ412" s="84"/>
      <c r="DR412" s="84"/>
      <c r="DS412" s="84"/>
      <c r="DT412" s="84"/>
      <c r="DU412" s="84"/>
      <c r="DV412" s="84"/>
      <c r="DW412" s="84"/>
      <c r="DX412" s="84"/>
      <c r="DY412" s="84"/>
      <c r="DZ412" s="84"/>
      <c r="EA412" s="84"/>
      <c r="EB412" s="84"/>
      <c r="EC412" s="84"/>
    </row>
    <row r="413" spans="1:133" s="7" customFormat="1">
      <c r="A413" s="108">
        <f t="shared" si="79"/>
        <v>373</v>
      </c>
      <c r="B413" s="112" t="s">
        <v>1977</v>
      </c>
      <c r="C413" s="189" t="s">
        <v>1978</v>
      </c>
      <c r="D413" s="186">
        <v>2300</v>
      </c>
      <c r="E413" s="105">
        <v>0</v>
      </c>
      <c r="F413" s="105">
        <f t="shared" si="76"/>
        <v>2300</v>
      </c>
      <c r="G413" s="112" t="s">
        <v>1994</v>
      </c>
      <c r="H413" s="189" t="s">
        <v>1970</v>
      </c>
      <c r="I413" s="106">
        <v>2400</v>
      </c>
      <c r="J413" s="106">
        <v>0</v>
      </c>
      <c r="K413" s="106">
        <f t="shared" si="77"/>
        <v>2400</v>
      </c>
      <c r="L413" s="129"/>
      <c r="M413" s="129"/>
      <c r="N413" s="130">
        <v>2400</v>
      </c>
      <c r="O413" s="131">
        <v>0</v>
      </c>
      <c r="P413" s="132">
        <f t="shared" si="78"/>
        <v>2400</v>
      </c>
      <c r="Q413" s="84"/>
      <c r="R413" s="84"/>
      <c r="S413" s="84"/>
      <c r="T413" s="84"/>
      <c r="U413" s="84"/>
      <c r="V413" s="84"/>
      <c r="W413" s="84"/>
      <c r="X413" s="84"/>
      <c r="Y413" s="84"/>
      <c r="Z413" s="84"/>
      <c r="AA413" s="84"/>
      <c r="AB413" s="84"/>
      <c r="AC413" s="84"/>
      <c r="AD413" s="84"/>
      <c r="AE413" s="84"/>
      <c r="AF413" s="84"/>
      <c r="AG413" s="84"/>
      <c r="AH413" s="84"/>
      <c r="AI413" s="84"/>
      <c r="AJ413" s="84"/>
      <c r="AK413" s="84"/>
      <c r="AL413" s="84"/>
      <c r="AM413" s="84"/>
      <c r="AN413" s="84"/>
      <c r="AO413" s="84"/>
      <c r="AP413" s="84"/>
      <c r="AQ413" s="84"/>
      <c r="AR413" s="84"/>
      <c r="AS413" s="84"/>
      <c r="AT413" s="84"/>
      <c r="AU413" s="84"/>
      <c r="AV413" s="84"/>
      <c r="AW413" s="84"/>
      <c r="AX413" s="84"/>
      <c r="AY413" s="84"/>
      <c r="AZ413" s="84"/>
      <c r="BA413" s="84"/>
      <c r="BB413" s="84"/>
      <c r="BC413" s="84"/>
      <c r="BD413" s="84"/>
      <c r="BE413" s="84"/>
      <c r="BF413" s="84"/>
      <c r="BG413" s="84"/>
      <c r="BH413" s="84"/>
      <c r="BI413" s="84"/>
      <c r="BJ413" s="84"/>
      <c r="BK413" s="84"/>
      <c r="BL413" s="84"/>
      <c r="BM413" s="84"/>
      <c r="BN413" s="84"/>
      <c r="BO413" s="84"/>
      <c r="BP413" s="84"/>
      <c r="BQ413" s="84"/>
      <c r="BR413" s="84"/>
      <c r="BS413" s="84"/>
      <c r="BT413" s="84"/>
      <c r="BU413" s="84"/>
      <c r="BV413" s="84"/>
      <c r="BW413" s="84"/>
      <c r="BX413" s="84"/>
      <c r="BY413" s="84"/>
      <c r="BZ413" s="84"/>
      <c r="CA413" s="84"/>
      <c r="CB413" s="84"/>
      <c r="CC413" s="84"/>
      <c r="CD413" s="84"/>
      <c r="CE413" s="84"/>
      <c r="CF413" s="84"/>
      <c r="CG413" s="84"/>
      <c r="CH413" s="84"/>
      <c r="CI413" s="84"/>
      <c r="CJ413" s="84"/>
      <c r="CK413" s="84"/>
      <c r="CL413" s="84"/>
      <c r="CM413" s="84"/>
      <c r="CN413" s="84"/>
      <c r="CO413" s="84"/>
      <c r="CP413" s="84"/>
      <c r="CQ413" s="84"/>
      <c r="CR413" s="84"/>
      <c r="CS413" s="84"/>
      <c r="CT413" s="84"/>
      <c r="CU413" s="84"/>
      <c r="CV413" s="84"/>
      <c r="CW413" s="84"/>
      <c r="CX413" s="84"/>
      <c r="CY413" s="84"/>
      <c r="CZ413" s="84"/>
      <c r="DA413" s="84"/>
      <c r="DB413" s="84"/>
      <c r="DC413" s="84"/>
      <c r="DD413" s="84"/>
      <c r="DE413" s="84"/>
      <c r="DF413" s="84"/>
      <c r="DG413" s="84"/>
      <c r="DH413" s="84"/>
      <c r="DI413" s="84"/>
      <c r="DJ413" s="84"/>
      <c r="DK413" s="84"/>
      <c r="DL413" s="84"/>
      <c r="DM413" s="84"/>
      <c r="DN413" s="84"/>
      <c r="DO413" s="84"/>
      <c r="DP413" s="84"/>
      <c r="DQ413" s="84"/>
      <c r="DR413" s="84"/>
      <c r="DS413" s="84"/>
      <c r="DT413" s="84"/>
      <c r="DU413" s="84"/>
      <c r="DV413" s="84"/>
      <c r="DW413" s="84"/>
      <c r="DX413" s="84"/>
      <c r="DY413" s="84"/>
      <c r="DZ413" s="84"/>
      <c r="EA413" s="84"/>
      <c r="EB413" s="84"/>
      <c r="EC413" s="84"/>
    </row>
    <row r="414" spans="1:133" s="7" customFormat="1">
      <c r="A414" s="108">
        <f t="shared" si="79"/>
        <v>374</v>
      </c>
      <c r="B414" s="112" t="s">
        <v>1980</v>
      </c>
      <c r="C414" s="189" t="s">
        <v>1981</v>
      </c>
      <c r="D414" s="186">
        <v>2300</v>
      </c>
      <c r="E414" s="105">
        <v>0</v>
      </c>
      <c r="F414" s="105">
        <f t="shared" si="76"/>
        <v>2300</v>
      </c>
      <c r="G414" s="112" t="s">
        <v>1997</v>
      </c>
      <c r="H414" s="189" t="s">
        <v>1973</v>
      </c>
      <c r="I414" s="106">
        <v>2300</v>
      </c>
      <c r="J414" s="106">
        <v>0</v>
      </c>
      <c r="K414" s="106">
        <f t="shared" si="77"/>
        <v>2300</v>
      </c>
      <c r="L414" s="129"/>
      <c r="M414" s="129"/>
      <c r="N414" s="130">
        <v>2300</v>
      </c>
      <c r="O414" s="131">
        <v>0</v>
      </c>
      <c r="P414" s="132">
        <f t="shared" si="78"/>
        <v>2300</v>
      </c>
      <c r="Q414" s="84"/>
      <c r="R414" s="84"/>
      <c r="S414" s="84"/>
      <c r="T414" s="84"/>
      <c r="U414" s="84"/>
      <c r="V414" s="84"/>
      <c r="W414" s="84"/>
      <c r="X414" s="84"/>
      <c r="Y414" s="84"/>
      <c r="Z414" s="84"/>
      <c r="AA414" s="84"/>
      <c r="AB414" s="84"/>
      <c r="AC414" s="84"/>
      <c r="AD414" s="84"/>
      <c r="AE414" s="84"/>
      <c r="AF414" s="84"/>
      <c r="AG414" s="84"/>
      <c r="AH414" s="84"/>
      <c r="AI414" s="84"/>
      <c r="AJ414" s="84"/>
      <c r="AK414" s="84"/>
      <c r="AL414" s="84"/>
      <c r="AM414" s="84"/>
      <c r="AN414" s="84"/>
      <c r="AO414" s="84"/>
      <c r="AP414" s="84"/>
      <c r="AQ414" s="84"/>
      <c r="AR414" s="84"/>
      <c r="AS414" s="84"/>
      <c r="AT414" s="84"/>
      <c r="AU414" s="84"/>
      <c r="AV414" s="84"/>
      <c r="AW414" s="84"/>
      <c r="AX414" s="84"/>
      <c r="AY414" s="84"/>
      <c r="AZ414" s="84"/>
      <c r="BA414" s="84"/>
      <c r="BB414" s="84"/>
      <c r="BC414" s="84"/>
      <c r="BD414" s="84"/>
      <c r="BE414" s="84"/>
      <c r="BF414" s="84"/>
      <c r="BG414" s="84"/>
      <c r="BH414" s="84"/>
      <c r="BI414" s="84"/>
      <c r="BJ414" s="84"/>
      <c r="BK414" s="84"/>
      <c r="BL414" s="84"/>
      <c r="BM414" s="84"/>
      <c r="BN414" s="84"/>
      <c r="BO414" s="84"/>
      <c r="BP414" s="84"/>
      <c r="BQ414" s="84"/>
      <c r="BR414" s="84"/>
      <c r="BS414" s="84"/>
      <c r="BT414" s="84"/>
      <c r="BU414" s="84"/>
      <c r="BV414" s="84"/>
      <c r="BW414" s="84"/>
      <c r="BX414" s="84"/>
      <c r="BY414" s="84"/>
      <c r="BZ414" s="84"/>
      <c r="CA414" s="84"/>
      <c r="CB414" s="84"/>
      <c r="CC414" s="84"/>
      <c r="CD414" s="84"/>
      <c r="CE414" s="84"/>
      <c r="CF414" s="84"/>
      <c r="CG414" s="84"/>
      <c r="CH414" s="84"/>
      <c r="CI414" s="84"/>
      <c r="CJ414" s="84"/>
      <c r="CK414" s="84"/>
      <c r="CL414" s="84"/>
      <c r="CM414" s="84"/>
      <c r="CN414" s="84"/>
      <c r="CO414" s="84"/>
      <c r="CP414" s="84"/>
      <c r="CQ414" s="84"/>
      <c r="CR414" s="84"/>
      <c r="CS414" s="84"/>
      <c r="CT414" s="84"/>
      <c r="CU414" s="84"/>
      <c r="CV414" s="84"/>
      <c r="CW414" s="84"/>
      <c r="CX414" s="84"/>
      <c r="CY414" s="84"/>
      <c r="CZ414" s="84"/>
      <c r="DA414" s="84"/>
      <c r="DB414" s="84"/>
      <c r="DC414" s="84"/>
      <c r="DD414" s="84"/>
      <c r="DE414" s="84"/>
      <c r="DF414" s="84"/>
      <c r="DG414" s="84"/>
      <c r="DH414" s="84"/>
      <c r="DI414" s="84"/>
      <c r="DJ414" s="84"/>
      <c r="DK414" s="84"/>
      <c r="DL414" s="84"/>
      <c r="DM414" s="84"/>
      <c r="DN414" s="84"/>
      <c r="DO414" s="84"/>
      <c r="DP414" s="84"/>
      <c r="DQ414" s="84"/>
      <c r="DR414" s="84"/>
      <c r="DS414" s="84"/>
      <c r="DT414" s="84"/>
      <c r="DU414" s="84"/>
      <c r="DV414" s="84"/>
      <c r="DW414" s="84"/>
      <c r="DX414" s="84"/>
      <c r="DY414" s="84"/>
      <c r="DZ414" s="84"/>
      <c r="EA414" s="84"/>
      <c r="EB414" s="84"/>
      <c r="EC414" s="84"/>
    </row>
    <row r="415" spans="1:133" s="7" customFormat="1">
      <c r="A415" s="108">
        <f t="shared" si="79"/>
        <v>375</v>
      </c>
      <c r="B415" s="176" t="s">
        <v>1984</v>
      </c>
      <c r="C415" s="189" t="s">
        <v>1985</v>
      </c>
      <c r="D415" s="186">
        <v>2400</v>
      </c>
      <c r="E415" s="105">
        <v>0</v>
      </c>
      <c r="F415" s="105">
        <f t="shared" si="76"/>
        <v>2400</v>
      </c>
      <c r="G415" s="112" t="s">
        <v>2000</v>
      </c>
      <c r="H415" s="189" t="s">
        <v>1978</v>
      </c>
      <c r="I415" s="106">
        <v>2300</v>
      </c>
      <c r="J415" s="106">
        <v>0</v>
      </c>
      <c r="K415" s="106">
        <f t="shared" si="77"/>
        <v>2300</v>
      </c>
      <c r="L415" s="129"/>
      <c r="M415" s="129"/>
      <c r="N415" s="130">
        <v>2300</v>
      </c>
      <c r="O415" s="131">
        <v>0</v>
      </c>
      <c r="P415" s="132">
        <f t="shared" si="78"/>
        <v>2300</v>
      </c>
      <c r="Q415" s="84"/>
      <c r="R415" s="84"/>
      <c r="S415" s="84"/>
      <c r="T415" s="84"/>
      <c r="U415" s="84"/>
      <c r="V415" s="84"/>
      <c r="W415" s="84"/>
      <c r="X415" s="84"/>
      <c r="Y415" s="84"/>
      <c r="Z415" s="84"/>
      <c r="AA415" s="84"/>
      <c r="AB415" s="84"/>
      <c r="AC415" s="84"/>
      <c r="AD415" s="84"/>
      <c r="AE415" s="84"/>
      <c r="AF415" s="84"/>
      <c r="AG415" s="84"/>
      <c r="AH415" s="84"/>
      <c r="AI415" s="84"/>
      <c r="AJ415" s="84"/>
      <c r="AK415" s="84"/>
      <c r="AL415" s="84"/>
      <c r="AM415" s="84"/>
      <c r="AN415" s="84"/>
      <c r="AO415" s="84"/>
      <c r="AP415" s="84"/>
      <c r="AQ415" s="84"/>
      <c r="AR415" s="84"/>
      <c r="AS415" s="84"/>
      <c r="AT415" s="84"/>
      <c r="AU415" s="84"/>
      <c r="AV415" s="84"/>
      <c r="AW415" s="84"/>
      <c r="AX415" s="84"/>
      <c r="AY415" s="84"/>
      <c r="AZ415" s="84"/>
      <c r="BA415" s="84"/>
      <c r="BB415" s="84"/>
      <c r="BC415" s="84"/>
      <c r="BD415" s="84"/>
      <c r="BE415" s="84"/>
      <c r="BF415" s="84"/>
      <c r="BG415" s="84"/>
      <c r="BH415" s="84"/>
      <c r="BI415" s="84"/>
      <c r="BJ415" s="84"/>
      <c r="BK415" s="84"/>
      <c r="BL415" s="84"/>
      <c r="BM415" s="84"/>
      <c r="BN415" s="84"/>
      <c r="BO415" s="84"/>
      <c r="BP415" s="84"/>
      <c r="BQ415" s="84"/>
      <c r="BR415" s="84"/>
      <c r="BS415" s="84"/>
      <c r="BT415" s="84"/>
      <c r="BU415" s="84"/>
      <c r="BV415" s="84"/>
      <c r="BW415" s="84"/>
      <c r="BX415" s="84"/>
      <c r="BY415" s="84"/>
      <c r="BZ415" s="84"/>
      <c r="CA415" s="84"/>
      <c r="CB415" s="84"/>
      <c r="CC415" s="84"/>
      <c r="CD415" s="84"/>
      <c r="CE415" s="84"/>
      <c r="CF415" s="84"/>
      <c r="CG415" s="84"/>
      <c r="CH415" s="84"/>
      <c r="CI415" s="84"/>
      <c r="CJ415" s="84"/>
      <c r="CK415" s="84"/>
      <c r="CL415" s="84"/>
      <c r="CM415" s="84"/>
      <c r="CN415" s="84"/>
      <c r="CO415" s="84"/>
      <c r="CP415" s="84"/>
      <c r="CQ415" s="84"/>
      <c r="CR415" s="84"/>
      <c r="CS415" s="84"/>
      <c r="CT415" s="84"/>
      <c r="CU415" s="84"/>
      <c r="CV415" s="84"/>
      <c r="CW415" s="84"/>
      <c r="CX415" s="84"/>
      <c r="CY415" s="84"/>
      <c r="CZ415" s="84"/>
      <c r="DA415" s="84"/>
      <c r="DB415" s="84"/>
      <c r="DC415" s="84"/>
      <c r="DD415" s="84"/>
      <c r="DE415" s="84"/>
      <c r="DF415" s="84"/>
      <c r="DG415" s="84"/>
      <c r="DH415" s="84"/>
      <c r="DI415" s="84"/>
      <c r="DJ415" s="84"/>
      <c r="DK415" s="84"/>
      <c r="DL415" s="84"/>
      <c r="DM415" s="84"/>
      <c r="DN415" s="84"/>
      <c r="DO415" s="84"/>
      <c r="DP415" s="84"/>
      <c r="DQ415" s="84"/>
      <c r="DR415" s="84"/>
      <c r="DS415" s="84"/>
      <c r="DT415" s="84"/>
      <c r="DU415" s="84"/>
      <c r="DV415" s="84"/>
      <c r="DW415" s="84"/>
      <c r="DX415" s="84"/>
      <c r="DY415" s="84"/>
      <c r="DZ415" s="84"/>
      <c r="EA415" s="84"/>
      <c r="EB415" s="84"/>
      <c r="EC415" s="84"/>
    </row>
    <row r="416" spans="1:133" s="7" customFormat="1">
      <c r="A416" s="108">
        <f t="shared" si="79"/>
        <v>376</v>
      </c>
      <c r="B416" s="176" t="s">
        <v>1988</v>
      </c>
      <c r="C416" s="189" t="s">
        <v>1989</v>
      </c>
      <c r="D416" s="186">
        <v>2400</v>
      </c>
      <c r="E416" s="105">
        <v>0</v>
      </c>
      <c r="F416" s="105">
        <f t="shared" si="76"/>
        <v>2400</v>
      </c>
      <c r="G416" s="112" t="s">
        <v>2003</v>
      </c>
      <c r="H416" s="189" t="s">
        <v>1981</v>
      </c>
      <c r="I416" s="106">
        <v>2300</v>
      </c>
      <c r="J416" s="106">
        <v>0</v>
      </c>
      <c r="K416" s="106">
        <f t="shared" si="77"/>
        <v>2300</v>
      </c>
      <c r="L416" s="129"/>
      <c r="M416" s="129"/>
      <c r="N416" s="130">
        <v>2300</v>
      </c>
      <c r="O416" s="131">
        <v>0</v>
      </c>
      <c r="P416" s="132">
        <f t="shared" si="78"/>
        <v>2300</v>
      </c>
      <c r="Q416" s="84"/>
      <c r="R416" s="84"/>
      <c r="S416" s="84"/>
      <c r="T416" s="84"/>
      <c r="U416" s="84"/>
      <c r="V416" s="84"/>
      <c r="W416" s="84"/>
      <c r="X416" s="84"/>
      <c r="Y416" s="84"/>
      <c r="Z416" s="84"/>
      <c r="AA416" s="84"/>
      <c r="AB416" s="84"/>
      <c r="AC416" s="84"/>
      <c r="AD416" s="84"/>
      <c r="AE416" s="84"/>
      <c r="AF416" s="84"/>
      <c r="AG416" s="84"/>
      <c r="AH416" s="84"/>
      <c r="AI416" s="84"/>
      <c r="AJ416" s="84"/>
      <c r="AK416" s="84"/>
      <c r="AL416" s="84"/>
      <c r="AM416" s="84"/>
      <c r="AN416" s="84"/>
      <c r="AO416" s="84"/>
      <c r="AP416" s="84"/>
      <c r="AQ416" s="84"/>
      <c r="AR416" s="84"/>
      <c r="AS416" s="84"/>
      <c r="AT416" s="84"/>
      <c r="AU416" s="84"/>
      <c r="AV416" s="84"/>
      <c r="AW416" s="84"/>
      <c r="AX416" s="84"/>
      <c r="AY416" s="84"/>
      <c r="AZ416" s="84"/>
      <c r="BA416" s="84"/>
      <c r="BB416" s="84"/>
      <c r="BC416" s="84"/>
      <c r="BD416" s="84"/>
      <c r="BE416" s="84"/>
      <c r="BF416" s="84"/>
      <c r="BG416" s="84"/>
      <c r="BH416" s="84"/>
      <c r="BI416" s="84"/>
      <c r="BJ416" s="84"/>
      <c r="BK416" s="84"/>
      <c r="BL416" s="84"/>
      <c r="BM416" s="84"/>
      <c r="BN416" s="84"/>
      <c r="BO416" s="84"/>
      <c r="BP416" s="84"/>
      <c r="BQ416" s="84"/>
      <c r="BR416" s="84"/>
      <c r="BS416" s="84"/>
      <c r="BT416" s="84"/>
      <c r="BU416" s="84"/>
      <c r="BV416" s="84"/>
      <c r="BW416" s="84"/>
      <c r="BX416" s="84"/>
      <c r="BY416" s="84"/>
      <c r="BZ416" s="84"/>
      <c r="CA416" s="84"/>
      <c r="CB416" s="84"/>
      <c r="CC416" s="84"/>
      <c r="CD416" s="84"/>
      <c r="CE416" s="84"/>
      <c r="CF416" s="84"/>
      <c r="CG416" s="84"/>
      <c r="CH416" s="84"/>
      <c r="CI416" s="84"/>
      <c r="CJ416" s="84"/>
      <c r="CK416" s="84"/>
      <c r="CL416" s="84"/>
      <c r="CM416" s="84"/>
      <c r="CN416" s="84"/>
      <c r="CO416" s="84"/>
      <c r="CP416" s="84"/>
      <c r="CQ416" s="84"/>
      <c r="CR416" s="84"/>
      <c r="CS416" s="84"/>
      <c r="CT416" s="84"/>
      <c r="CU416" s="84"/>
      <c r="CV416" s="84"/>
      <c r="CW416" s="84"/>
      <c r="CX416" s="84"/>
      <c r="CY416" s="84"/>
      <c r="CZ416" s="84"/>
      <c r="DA416" s="84"/>
      <c r="DB416" s="84"/>
      <c r="DC416" s="84"/>
      <c r="DD416" s="84"/>
      <c r="DE416" s="84"/>
      <c r="DF416" s="84"/>
      <c r="DG416" s="84"/>
      <c r="DH416" s="84"/>
      <c r="DI416" s="84"/>
      <c r="DJ416" s="84"/>
      <c r="DK416" s="84"/>
      <c r="DL416" s="84"/>
      <c r="DM416" s="84"/>
      <c r="DN416" s="84"/>
      <c r="DO416" s="84"/>
      <c r="DP416" s="84"/>
      <c r="DQ416" s="84"/>
      <c r="DR416" s="84"/>
      <c r="DS416" s="84"/>
      <c r="DT416" s="84"/>
      <c r="DU416" s="84"/>
      <c r="DV416" s="84"/>
      <c r="DW416" s="84"/>
      <c r="DX416" s="84"/>
      <c r="DY416" s="84"/>
      <c r="DZ416" s="84"/>
      <c r="EA416" s="84"/>
      <c r="EB416" s="84"/>
      <c r="EC416" s="84"/>
    </row>
    <row r="417" spans="1:133" s="7" customFormat="1">
      <c r="A417" s="108">
        <f t="shared" si="79"/>
        <v>377</v>
      </c>
      <c r="B417" s="176" t="s">
        <v>1992</v>
      </c>
      <c r="C417" s="189" t="s">
        <v>1993</v>
      </c>
      <c r="D417" s="186">
        <v>2400</v>
      </c>
      <c r="E417" s="105">
        <v>0</v>
      </c>
      <c r="F417" s="105">
        <f t="shared" si="76"/>
        <v>2400</v>
      </c>
      <c r="G417" s="112" t="s">
        <v>2006</v>
      </c>
      <c r="H417" s="189" t="s">
        <v>1985</v>
      </c>
      <c r="I417" s="106">
        <v>2400</v>
      </c>
      <c r="J417" s="106">
        <v>0</v>
      </c>
      <c r="K417" s="106">
        <f t="shared" si="77"/>
        <v>2400</v>
      </c>
      <c r="L417" s="129"/>
      <c r="M417" s="129"/>
      <c r="N417" s="130">
        <v>2400</v>
      </c>
      <c r="O417" s="131">
        <v>0</v>
      </c>
      <c r="P417" s="132">
        <f t="shared" si="78"/>
        <v>2400</v>
      </c>
      <c r="Q417" s="84"/>
      <c r="R417" s="84"/>
      <c r="S417" s="84"/>
      <c r="T417" s="84"/>
      <c r="U417" s="84"/>
      <c r="V417" s="84"/>
      <c r="W417" s="84"/>
      <c r="X417" s="84"/>
      <c r="Y417" s="84"/>
      <c r="Z417" s="84"/>
      <c r="AA417" s="84"/>
      <c r="AB417" s="84"/>
      <c r="AC417" s="84"/>
      <c r="AD417" s="84"/>
      <c r="AE417" s="84"/>
      <c r="AF417" s="84"/>
      <c r="AG417" s="84"/>
      <c r="AH417" s="84"/>
      <c r="AI417" s="84"/>
      <c r="AJ417" s="84"/>
      <c r="AK417" s="84"/>
      <c r="AL417" s="84"/>
      <c r="AM417" s="84"/>
      <c r="AN417" s="84"/>
      <c r="AO417" s="84"/>
      <c r="AP417" s="84"/>
      <c r="AQ417" s="84"/>
      <c r="AR417" s="84"/>
      <c r="AS417" s="84"/>
      <c r="AT417" s="84"/>
      <c r="AU417" s="84"/>
      <c r="AV417" s="84"/>
      <c r="AW417" s="84"/>
      <c r="AX417" s="84"/>
      <c r="AY417" s="84"/>
      <c r="AZ417" s="84"/>
      <c r="BA417" s="84"/>
      <c r="BB417" s="84"/>
      <c r="BC417" s="84"/>
      <c r="BD417" s="84"/>
      <c r="BE417" s="84"/>
      <c r="BF417" s="84"/>
      <c r="BG417" s="84"/>
      <c r="BH417" s="84"/>
      <c r="BI417" s="84"/>
      <c r="BJ417" s="84"/>
      <c r="BK417" s="84"/>
      <c r="BL417" s="84"/>
      <c r="BM417" s="84"/>
      <c r="BN417" s="84"/>
      <c r="BO417" s="84"/>
      <c r="BP417" s="84"/>
      <c r="BQ417" s="84"/>
      <c r="BR417" s="84"/>
      <c r="BS417" s="84"/>
      <c r="BT417" s="84"/>
      <c r="BU417" s="84"/>
      <c r="BV417" s="84"/>
      <c r="BW417" s="84"/>
      <c r="BX417" s="84"/>
      <c r="BY417" s="84"/>
      <c r="BZ417" s="84"/>
      <c r="CA417" s="84"/>
      <c r="CB417" s="84"/>
      <c r="CC417" s="84"/>
      <c r="CD417" s="84"/>
      <c r="CE417" s="84"/>
      <c r="CF417" s="84"/>
      <c r="CG417" s="84"/>
      <c r="CH417" s="84"/>
      <c r="CI417" s="84"/>
      <c r="CJ417" s="84"/>
      <c r="CK417" s="84"/>
      <c r="CL417" s="84"/>
      <c r="CM417" s="84"/>
      <c r="CN417" s="84"/>
      <c r="CO417" s="84"/>
      <c r="CP417" s="84"/>
      <c r="CQ417" s="84"/>
      <c r="CR417" s="84"/>
      <c r="CS417" s="84"/>
      <c r="CT417" s="84"/>
      <c r="CU417" s="84"/>
      <c r="CV417" s="84"/>
      <c r="CW417" s="84"/>
      <c r="CX417" s="84"/>
      <c r="CY417" s="84"/>
      <c r="CZ417" s="84"/>
      <c r="DA417" s="84"/>
      <c r="DB417" s="84"/>
      <c r="DC417" s="84"/>
      <c r="DD417" s="84"/>
      <c r="DE417" s="84"/>
      <c r="DF417" s="84"/>
      <c r="DG417" s="84"/>
      <c r="DH417" s="84"/>
      <c r="DI417" s="84"/>
      <c r="DJ417" s="84"/>
      <c r="DK417" s="84"/>
      <c r="DL417" s="84"/>
      <c r="DM417" s="84"/>
      <c r="DN417" s="84"/>
      <c r="DO417" s="84"/>
      <c r="DP417" s="84"/>
      <c r="DQ417" s="84"/>
      <c r="DR417" s="84"/>
      <c r="DS417" s="84"/>
      <c r="DT417" s="84"/>
      <c r="DU417" s="84"/>
      <c r="DV417" s="84"/>
      <c r="DW417" s="84"/>
      <c r="DX417" s="84"/>
      <c r="DY417" s="84"/>
      <c r="DZ417" s="84"/>
      <c r="EA417" s="84"/>
      <c r="EB417" s="84"/>
      <c r="EC417" s="84"/>
    </row>
    <row r="418" spans="1:133" s="7" customFormat="1" ht="17.25" customHeight="1">
      <c r="A418" s="108">
        <f t="shared" si="79"/>
        <v>378</v>
      </c>
      <c r="B418" s="112" t="s">
        <v>1995</v>
      </c>
      <c r="C418" s="189" t="s">
        <v>1996</v>
      </c>
      <c r="D418" s="186">
        <v>3000</v>
      </c>
      <c r="E418" s="105">
        <v>0</v>
      </c>
      <c r="F418" s="105">
        <f t="shared" si="76"/>
        <v>3000</v>
      </c>
      <c r="G418" s="112" t="s">
        <v>2009</v>
      </c>
      <c r="H418" s="189" t="s">
        <v>1989</v>
      </c>
      <c r="I418" s="106">
        <v>2400</v>
      </c>
      <c r="J418" s="106">
        <v>0</v>
      </c>
      <c r="K418" s="106">
        <f t="shared" si="77"/>
        <v>2400</v>
      </c>
      <c r="L418" s="129"/>
      <c r="M418" s="129"/>
      <c r="N418" s="130">
        <v>2400</v>
      </c>
      <c r="O418" s="131">
        <v>0</v>
      </c>
      <c r="P418" s="132">
        <f t="shared" si="78"/>
        <v>2400</v>
      </c>
      <c r="Q418" s="84"/>
      <c r="R418" s="84"/>
      <c r="S418" s="84"/>
      <c r="T418" s="84"/>
      <c r="U418" s="84"/>
      <c r="V418" s="84"/>
      <c r="W418" s="84"/>
      <c r="X418" s="84"/>
      <c r="Y418" s="84"/>
      <c r="Z418" s="84"/>
      <c r="AA418" s="84"/>
      <c r="AB418" s="84"/>
      <c r="AC418" s="84"/>
      <c r="AD418" s="84"/>
      <c r="AE418" s="84"/>
      <c r="AF418" s="84"/>
      <c r="AG418" s="84"/>
      <c r="AH418" s="84"/>
      <c r="AI418" s="84"/>
      <c r="AJ418" s="84"/>
      <c r="AK418" s="84"/>
      <c r="AL418" s="84"/>
      <c r="AM418" s="84"/>
      <c r="AN418" s="84"/>
      <c r="AO418" s="84"/>
      <c r="AP418" s="84"/>
      <c r="AQ418" s="84"/>
      <c r="AR418" s="84"/>
      <c r="AS418" s="84"/>
      <c r="AT418" s="84"/>
      <c r="AU418" s="84"/>
      <c r="AV418" s="84"/>
      <c r="AW418" s="84"/>
      <c r="AX418" s="84"/>
      <c r="AY418" s="84"/>
      <c r="AZ418" s="84"/>
      <c r="BA418" s="84"/>
      <c r="BB418" s="84"/>
      <c r="BC418" s="84"/>
      <c r="BD418" s="84"/>
      <c r="BE418" s="84"/>
      <c r="BF418" s="84"/>
      <c r="BG418" s="84"/>
      <c r="BH418" s="84"/>
      <c r="BI418" s="84"/>
      <c r="BJ418" s="84"/>
      <c r="BK418" s="84"/>
      <c r="BL418" s="84"/>
      <c r="BM418" s="84"/>
      <c r="BN418" s="84"/>
      <c r="BO418" s="84"/>
      <c r="BP418" s="84"/>
      <c r="BQ418" s="84"/>
      <c r="BR418" s="84"/>
      <c r="BS418" s="84"/>
      <c r="BT418" s="84"/>
      <c r="BU418" s="84"/>
      <c r="BV418" s="84"/>
      <c r="BW418" s="84"/>
      <c r="BX418" s="84"/>
      <c r="BY418" s="84"/>
      <c r="BZ418" s="84"/>
      <c r="CA418" s="84"/>
      <c r="CB418" s="84"/>
      <c r="CC418" s="84"/>
      <c r="CD418" s="84"/>
      <c r="CE418" s="84"/>
      <c r="CF418" s="84"/>
      <c r="CG418" s="84"/>
      <c r="CH418" s="84"/>
      <c r="CI418" s="84"/>
      <c r="CJ418" s="84"/>
      <c r="CK418" s="84"/>
      <c r="CL418" s="84"/>
      <c r="CM418" s="84"/>
      <c r="CN418" s="84"/>
      <c r="CO418" s="84"/>
      <c r="CP418" s="84"/>
      <c r="CQ418" s="84"/>
      <c r="CR418" s="84"/>
      <c r="CS418" s="84"/>
      <c r="CT418" s="84"/>
      <c r="CU418" s="84"/>
      <c r="CV418" s="84"/>
      <c r="CW418" s="84"/>
      <c r="CX418" s="84"/>
      <c r="CY418" s="84"/>
      <c r="CZ418" s="84"/>
      <c r="DA418" s="84"/>
      <c r="DB418" s="84"/>
      <c r="DC418" s="84"/>
      <c r="DD418" s="84"/>
      <c r="DE418" s="84"/>
      <c r="DF418" s="84"/>
      <c r="DG418" s="84"/>
      <c r="DH418" s="84"/>
      <c r="DI418" s="84"/>
      <c r="DJ418" s="84"/>
      <c r="DK418" s="84"/>
      <c r="DL418" s="84"/>
      <c r="DM418" s="84"/>
      <c r="DN418" s="84"/>
      <c r="DO418" s="84"/>
      <c r="DP418" s="84"/>
      <c r="DQ418" s="84"/>
      <c r="DR418" s="84"/>
      <c r="DS418" s="84"/>
      <c r="DT418" s="84"/>
      <c r="DU418" s="84"/>
      <c r="DV418" s="84"/>
      <c r="DW418" s="84"/>
      <c r="DX418" s="84"/>
      <c r="DY418" s="84"/>
      <c r="DZ418" s="84"/>
      <c r="EA418" s="84"/>
      <c r="EB418" s="84"/>
      <c r="EC418" s="84"/>
    </row>
    <row r="419" spans="1:133" s="7" customFormat="1" ht="15" customHeight="1">
      <c r="A419" s="108">
        <f t="shared" si="79"/>
        <v>379</v>
      </c>
      <c r="B419" s="112" t="s">
        <v>1998</v>
      </c>
      <c r="C419" s="189" t="s">
        <v>1999</v>
      </c>
      <c r="D419" s="186">
        <v>2300</v>
      </c>
      <c r="E419" s="105">
        <v>0</v>
      </c>
      <c r="F419" s="105">
        <f t="shared" si="76"/>
        <v>2300</v>
      </c>
      <c r="G419" s="112" t="s">
        <v>2012</v>
      </c>
      <c r="H419" s="189" t="s">
        <v>1993</v>
      </c>
      <c r="I419" s="106">
        <v>2400</v>
      </c>
      <c r="J419" s="106">
        <v>0</v>
      </c>
      <c r="K419" s="106">
        <f t="shared" si="77"/>
        <v>2400</v>
      </c>
      <c r="L419" s="129"/>
      <c r="M419" s="129"/>
      <c r="N419" s="130">
        <v>2400</v>
      </c>
      <c r="O419" s="131">
        <v>0</v>
      </c>
      <c r="P419" s="132">
        <f t="shared" si="78"/>
        <v>2400</v>
      </c>
      <c r="Q419" s="84"/>
      <c r="R419" s="84"/>
      <c r="S419" s="84"/>
      <c r="T419" s="84"/>
      <c r="U419" s="84"/>
      <c r="V419" s="84"/>
      <c r="W419" s="84"/>
      <c r="X419" s="84"/>
      <c r="Y419" s="84"/>
      <c r="Z419" s="84"/>
      <c r="AA419" s="84"/>
      <c r="AB419" s="84"/>
      <c r="AC419" s="84"/>
      <c r="AD419" s="84"/>
      <c r="AE419" s="84"/>
      <c r="AF419" s="84"/>
      <c r="AG419" s="84"/>
      <c r="AH419" s="84"/>
      <c r="AI419" s="84"/>
      <c r="AJ419" s="84"/>
      <c r="AK419" s="84"/>
      <c r="AL419" s="84"/>
      <c r="AM419" s="84"/>
      <c r="AN419" s="84"/>
      <c r="AO419" s="84"/>
      <c r="AP419" s="84"/>
      <c r="AQ419" s="84"/>
      <c r="AR419" s="84"/>
      <c r="AS419" s="84"/>
      <c r="AT419" s="84"/>
      <c r="AU419" s="84"/>
      <c r="AV419" s="84"/>
      <c r="AW419" s="84"/>
      <c r="AX419" s="84"/>
      <c r="AY419" s="84"/>
      <c r="AZ419" s="84"/>
      <c r="BA419" s="84"/>
      <c r="BB419" s="84"/>
      <c r="BC419" s="84"/>
      <c r="BD419" s="84"/>
      <c r="BE419" s="84"/>
      <c r="BF419" s="84"/>
      <c r="BG419" s="84"/>
      <c r="BH419" s="84"/>
      <c r="BI419" s="84"/>
      <c r="BJ419" s="84"/>
      <c r="BK419" s="84"/>
      <c r="BL419" s="84"/>
      <c r="BM419" s="84"/>
      <c r="BN419" s="84"/>
      <c r="BO419" s="84"/>
      <c r="BP419" s="84"/>
      <c r="BQ419" s="84"/>
      <c r="BR419" s="84"/>
      <c r="BS419" s="84"/>
      <c r="BT419" s="84"/>
      <c r="BU419" s="84"/>
      <c r="BV419" s="84"/>
      <c r="BW419" s="84"/>
      <c r="BX419" s="84"/>
      <c r="BY419" s="84"/>
      <c r="BZ419" s="84"/>
      <c r="CA419" s="84"/>
      <c r="CB419" s="84"/>
      <c r="CC419" s="84"/>
      <c r="CD419" s="84"/>
      <c r="CE419" s="84"/>
      <c r="CF419" s="84"/>
      <c r="CG419" s="84"/>
      <c r="CH419" s="84"/>
      <c r="CI419" s="84"/>
      <c r="CJ419" s="84"/>
      <c r="CK419" s="84"/>
      <c r="CL419" s="84"/>
      <c r="CM419" s="84"/>
      <c r="CN419" s="84"/>
      <c r="CO419" s="84"/>
      <c r="CP419" s="84"/>
      <c r="CQ419" s="84"/>
      <c r="CR419" s="84"/>
      <c r="CS419" s="84"/>
      <c r="CT419" s="84"/>
      <c r="CU419" s="84"/>
      <c r="CV419" s="84"/>
      <c r="CW419" s="84"/>
      <c r="CX419" s="84"/>
      <c r="CY419" s="84"/>
      <c r="CZ419" s="84"/>
      <c r="DA419" s="84"/>
      <c r="DB419" s="84"/>
      <c r="DC419" s="84"/>
      <c r="DD419" s="84"/>
      <c r="DE419" s="84"/>
      <c r="DF419" s="84"/>
      <c r="DG419" s="84"/>
      <c r="DH419" s="84"/>
      <c r="DI419" s="84"/>
      <c r="DJ419" s="84"/>
      <c r="DK419" s="84"/>
      <c r="DL419" s="84"/>
      <c r="DM419" s="84"/>
      <c r="DN419" s="84"/>
      <c r="DO419" s="84"/>
      <c r="DP419" s="84"/>
      <c r="DQ419" s="84"/>
      <c r="DR419" s="84"/>
      <c r="DS419" s="84"/>
      <c r="DT419" s="84"/>
      <c r="DU419" s="84"/>
      <c r="DV419" s="84"/>
      <c r="DW419" s="84"/>
      <c r="DX419" s="84"/>
      <c r="DY419" s="84"/>
      <c r="DZ419" s="84"/>
      <c r="EA419" s="84"/>
      <c r="EB419" s="84"/>
      <c r="EC419" s="84"/>
    </row>
    <row r="420" spans="1:133" s="7" customFormat="1" ht="15.75" customHeight="1">
      <c r="A420" s="108">
        <f t="shared" si="79"/>
        <v>380</v>
      </c>
      <c r="B420" s="112" t="s">
        <v>2001</v>
      </c>
      <c r="C420" s="189" t="s">
        <v>2002</v>
      </c>
      <c r="D420" s="186">
        <v>3000</v>
      </c>
      <c r="E420" s="105">
        <v>0</v>
      </c>
      <c r="F420" s="105">
        <f t="shared" si="76"/>
        <v>3000</v>
      </c>
      <c r="G420" s="112" t="s">
        <v>2015</v>
      </c>
      <c r="H420" s="189" t="s">
        <v>2016</v>
      </c>
      <c r="I420" s="106">
        <v>3000</v>
      </c>
      <c r="J420" s="106">
        <v>0</v>
      </c>
      <c r="K420" s="106">
        <f t="shared" si="77"/>
        <v>3000</v>
      </c>
      <c r="L420" s="129"/>
      <c r="M420" s="129"/>
      <c r="N420" s="130">
        <v>3000</v>
      </c>
      <c r="O420" s="131">
        <v>0</v>
      </c>
      <c r="P420" s="132">
        <f t="shared" si="78"/>
        <v>3000</v>
      </c>
      <c r="Q420" s="84"/>
      <c r="R420" s="84"/>
      <c r="S420" s="84"/>
      <c r="T420" s="84"/>
      <c r="U420" s="84"/>
      <c r="V420" s="84"/>
      <c r="W420" s="84"/>
      <c r="X420" s="84"/>
      <c r="Y420" s="84"/>
      <c r="Z420" s="84"/>
      <c r="AA420" s="84"/>
      <c r="AB420" s="84"/>
      <c r="AC420" s="84"/>
      <c r="AD420" s="84"/>
      <c r="AE420" s="84"/>
      <c r="AF420" s="84"/>
      <c r="AG420" s="84"/>
      <c r="AH420" s="84"/>
      <c r="AI420" s="84"/>
      <c r="AJ420" s="84"/>
      <c r="AK420" s="84"/>
      <c r="AL420" s="84"/>
      <c r="AM420" s="84"/>
      <c r="AN420" s="84"/>
      <c r="AO420" s="84"/>
      <c r="AP420" s="84"/>
      <c r="AQ420" s="84"/>
      <c r="AR420" s="84"/>
      <c r="AS420" s="84"/>
      <c r="AT420" s="84"/>
      <c r="AU420" s="84"/>
      <c r="AV420" s="84"/>
      <c r="AW420" s="84"/>
      <c r="AX420" s="84"/>
      <c r="AY420" s="84"/>
      <c r="AZ420" s="84"/>
      <c r="BA420" s="84"/>
      <c r="BB420" s="84"/>
      <c r="BC420" s="84"/>
      <c r="BD420" s="84"/>
      <c r="BE420" s="84"/>
      <c r="BF420" s="84"/>
      <c r="BG420" s="84"/>
      <c r="BH420" s="84"/>
      <c r="BI420" s="84"/>
      <c r="BJ420" s="84"/>
      <c r="BK420" s="84"/>
      <c r="BL420" s="84"/>
      <c r="BM420" s="84"/>
      <c r="BN420" s="84"/>
      <c r="BO420" s="84"/>
      <c r="BP420" s="84"/>
      <c r="BQ420" s="84"/>
      <c r="BR420" s="84"/>
      <c r="BS420" s="84"/>
      <c r="BT420" s="84"/>
      <c r="BU420" s="84"/>
      <c r="BV420" s="84"/>
      <c r="BW420" s="84"/>
      <c r="BX420" s="84"/>
      <c r="BY420" s="84"/>
      <c r="BZ420" s="84"/>
      <c r="CA420" s="84"/>
      <c r="CB420" s="84"/>
      <c r="CC420" s="84"/>
      <c r="CD420" s="84"/>
      <c r="CE420" s="84"/>
      <c r="CF420" s="84"/>
      <c r="CG420" s="84"/>
      <c r="CH420" s="84"/>
      <c r="CI420" s="84"/>
      <c r="CJ420" s="84"/>
      <c r="CK420" s="84"/>
      <c r="CL420" s="84"/>
      <c r="CM420" s="84"/>
      <c r="CN420" s="84"/>
      <c r="CO420" s="84"/>
      <c r="CP420" s="84"/>
      <c r="CQ420" s="84"/>
      <c r="CR420" s="84"/>
      <c r="CS420" s="84"/>
      <c r="CT420" s="84"/>
      <c r="CU420" s="84"/>
      <c r="CV420" s="84"/>
      <c r="CW420" s="84"/>
      <c r="CX420" s="84"/>
      <c r="CY420" s="84"/>
      <c r="CZ420" s="84"/>
      <c r="DA420" s="84"/>
      <c r="DB420" s="84"/>
      <c r="DC420" s="84"/>
      <c r="DD420" s="84"/>
      <c r="DE420" s="84"/>
      <c r="DF420" s="84"/>
      <c r="DG420" s="84"/>
      <c r="DH420" s="84"/>
      <c r="DI420" s="84"/>
      <c r="DJ420" s="84"/>
      <c r="DK420" s="84"/>
      <c r="DL420" s="84"/>
      <c r="DM420" s="84"/>
      <c r="DN420" s="84"/>
      <c r="DO420" s="84"/>
      <c r="DP420" s="84"/>
      <c r="DQ420" s="84"/>
      <c r="DR420" s="84"/>
      <c r="DS420" s="84"/>
      <c r="DT420" s="84"/>
      <c r="DU420" s="84"/>
      <c r="DV420" s="84"/>
      <c r="DW420" s="84"/>
      <c r="DX420" s="84"/>
      <c r="DY420" s="84"/>
      <c r="DZ420" s="84"/>
      <c r="EA420" s="84"/>
      <c r="EB420" s="84"/>
      <c r="EC420" s="84"/>
    </row>
    <row r="421" spans="1:133" s="7" customFormat="1" ht="14.25" customHeight="1">
      <c r="A421" s="108">
        <f t="shared" si="79"/>
        <v>381</v>
      </c>
      <c r="B421" s="112" t="s">
        <v>2004</v>
      </c>
      <c r="C421" s="189" t="s">
        <v>2005</v>
      </c>
      <c r="D421" s="186">
        <v>3000</v>
      </c>
      <c r="E421" s="105">
        <v>0</v>
      </c>
      <c r="F421" s="105">
        <f t="shared" si="76"/>
        <v>3000</v>
      </c>
      <c r="G421" s="112" t="s">
        <v>2019</v>
      </c>
      <c r="H421" s="189" t="s">
        <v>2020</v>
      </c>
      <c r="I421" s="106">
        <v>2300</v>
      </c>
      <c r="J421" s="106">
        <v>0</v>
      </c>
      <c r="K421" s="106">
        <f t="shared" si="77"/>
        <v>2300</v>
      </c>
      <c r="L421" s="129"/>
      <c r="M421" s="129"/>
      <c r="N421" s="130">
        <v>2300</v>
      </c>
      <c r="O421" s="131">
        <v>0</v>
      </c>
      <c r="P421" s="132">
        <f t="shared" si="78"/>
        <v>2300</v>
      </c>
      <c r="Q421" s="84"/>
      <c r="R421" s="84"/>
      <c r="S421" s="84"/>
      <c r="T421" s="84"/>
      <c r="U421" s="84"/>
      <c r="V421" s="84"/>
      <c r="W421" s="84"/>
      <c r="X421" s="84"/>
      <c r="Y421" s="84"/>
      <c r="Z421" s="84"/>
      <c r="AA421" s="84"/>
      <c r="AB421" s="84"/>
      <c r="AC421" s="84"/>
      <c r="AD421" s="84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  <c r="AT421" s="84"/>
      <c r="AU421" s="84"/>
      <c r="AV421" s="84"/>
      <c r="AW421" s="84"/>
      <c r="AX421" s="84"/>
      <c r="AY421" s="84"/>
      <c r="AZ421" s="84"/>
      <c r="BA421" s="84"/>
      <c r="BB421" s="84"/>
      <c r="BC421" s="84"/>
      <c r="BD421" s="84"/>
      <c r="BE421" s="84"/>
      <c r="BF421" s="84"/>
      <c r="BG421" s="84"/>
      <c r="BH421" s="84"/>
      <c r="BI421" s="84"/>
      <c r="BJ421" s="84"/>
      <c r="BK421" s="84"/>
      <c r="BL421" s="84"/>
      <c r="BM421" s="84"/>
      <c r="BN421" s="84"/>
      <c r="BO421" s="84"/>
      <c r="BP421" s="84"/>
      <c r="BQ421" s="84"/>
      <c r="BR421" s="84"/>
      <c r="BS421" s="84"/>
      <c r="BT421" s="84"/>
      <c r="BU421" s="84"/>
      <c r="BV421" s="84"/>
      <c r="BW421" s="84"/>
      <c r="BX421" s="84"/>
      <c r="BY421" s="84"/>
      <c r="BZ421" s="84"/>
      <c r="CA421" s="84"/>
      <c r="CB421" s="84"/>
      <c r="CC421" s="84"/>
      <c r="CD421" s="84"/>
      <c r="CE421" s="84"/>
      <c r="CF421" s="84"/>
      <c r="CG421" s="84"/>
      <c r="CH421" s="84"/>
      <c r="CI421" s="84"/>
      <c r="CJ421" s="84"/>
      <c r="CK421" s="84"/>
      <c r="CL421" s="84"/>
      <c r="CM421" s="84"/>
      <c r="CN421" s="84"/>
      <c r="CO421" s="84"/>
      <c r="CP421" s="84"/>
      <c r="CQ421" s="84"/>
      <c r="CR421" s="84"/>
      <c r="CS421" s="84"/>
      <c r="CT421" s="84"/>
      <c r="CU421" s="84"/>
      <c r="CV421" s="84"/>
      <c r="CW421" s="84"/>
      <c r="CX421" s="84"/>
      <c r="CY421" s="84"/>
      <c r="CZ421" s="84"/>
      <c r="DA421" s="84"/>
      <c r="DB421" s="84"/>
      <c r="DC421" s="84"/>
      <c r="DD421" s="84"/>
      <c r="DE421" s="84"/>
      <c r="DF421" s="84"/>
      <c r="DG421" s="84"/>
      <c r="DH421" s="84"/>
      <c r="DI421" s="84"/>
      <c r="DJ421" s="84"/>
      <c r="DK421" s="84"/>
      <c r="DL421" s="84"/>
      <c r="DM421" s="84"/>
      <c r="DN421" s="84"/>
      <c r="DO421" s="84"/>
      <c r="DP421" s="84"/>
      <c r="DQ421" s="84"/>
      <c r="DR421" s="84"/>
      <c r="DS421" s="84"/>
      <c r="DT421" s="84"/>
      <c r="DU421" s="84"/>
      <c r="DV421" s="84"/>
      <c r="DW421" s="84"/>
      <c r="DX421" s="84"/>
      <c r="DY421" s="84"/>
      <c r="DZ421" s="84"/>
      <c r="EA421" s="84"/>
      <c r="EB421" s="84"/>
      <c r="EC421" s="84"/>
    </row>
    <row r="422" spans="1:133" s="7" customFormat="1" ht="16.5" customHeight="1">
      <c r="A422" s="108">
        <f t="shared" si="79"/>
        <v>382</v>
      </c>
      <c r="B422" s="112" t="s">
        <v>2007</v>
      </c>
      <c r="C422" s="189" t="s">
        <v>2008</v>
      </c>
      <c r="D422" s="186">
        <v>2500</v>
      </c>
      <c r="E422" s="105">
        <v>0</v>
      </c>
      <c r="F422" s="105">
        <f t="shared" si="76"/>
        <v>2500</v>
      </c>
      <c r="G422" s="112" t="s">
        <v>2023</v>
      </c>
      <c r="H422" s="189" t="s">
        <v>2024</v>
      </c>
      <c r="I422" s="106">
        <v>3000</v>
      </c>
      <c r="J422" s="106">
        <v>0</v>
      </c>
      <c r="K422" s="106">
        <f t="shared" si="77"/>
        <v>3000</v>
      </c>
      <c r="L422" s="129"/>
      <c r="M422" s="129"/>
      <c r="N422" s="130">
        <v>3000</v>
      </c>
      <c r="O422" s="131">
        <v>0</v>
      </c>
      <c r="P422" s="132">
        <f t="shared" si="78"/>
        <v>3000</v>
      </c>
      <c r="Q422" s="84"/>
      <c r="R422" s="84"/>
      <c r="S422" s="84"/>
      <c r="T422" s="84"/>
      <c r="U422" s="84"/>
      <c r="V422" s="84"/>
      <c r="W422" s="84"/>
      <c r="X422" s="84"/>
      <c r="Y422" s="84"/>
      <c r="Z422" s="84"/>
      <c r="AA422" s="84"/>
      <c r="AB422" s="84"/>
      <c r="AC422" s="84"/>
      <c r="AD422" s="84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  <c r="AT422" s="84"/>
      <c r="AU422" s="84"/>
      <c r="AV422" s="84"/>
      <c r="AW422" s="84"/>
      <c r="AX422" s="84"/>
      <c r="AY422" s="84"/>
      <c r="AZ422" s="84"/>
      <c r="BA422" s="84"/>
      <c r="BB422" s="84"/>
      <c r="BC422" s="84"/>
      <c r="BD422" s="84"/>
      <c r="BE422" s="84"/>
      <c r="BF422" s="84"/>
      <c r="BG422" s="84"/>
      <c r="BH422" s="84"/>
      <c r="BI422" s="84"/>
      <c r="BJ422" s="84"/>
      <c r="BK422" s="84"/>
      <c r="BL422" s="84"/>
      <c r="BM422" s="84"/>
      <c r="BN422" s="84"/>
      <c r="BO422" s="84"/>
      <c r="BP422" s="84"/>
      <c r="BQ422" s="84"/>
      <c r="BR422" s="84"/>
      <c r="BS422" s="84"/>
      <c r="BT422" s="84"/>
      <c r="BU422" s="84"/>
      <c r="BV422" s="84"/>
      <c r="BW422" s="84"/>
      <c r="BX422" s="84"/>
      <c r="BY422" s="84"/>
      <c r="BZ422" s="84"/>
      <c r="CA422" s="84"/>
      <c r="CB422" s="84"/>
      <c r="CC422" s="84"/>
      <c r="CD422" s="84"/>
      <c r="CE422" s="84"/>
      <c r="CF422" s="84"/>
      <c r="CG422" s="84"/>
      <c r="CH422" s="84"/>
      <c r="CI422" s="84"/>
      <c r="CJ422" s="84"/>
      <c r="CK422" s="84"/>
      <c r="CL422" s="84"/>
      <c r="CM422" s="84"/>
      <c r="CN422" s="84"/>
      <c r="CO422" s="84"/>
      <c r="CP422" s="84"/>
      <c r="CQ422" s="84"/>
      <c r="CR422" s="84"/>
      <c r="CS422" s="84"/>
      <c r="CT422" s="84"/>
      <c r="CU422" s="84"/>
      <c r="CV422" s="84"/>
      <c r="CW422" s="84"/>
      <c r="CX422" s="84"/>
      <c r="CY422" s="84"/>
      <c r="CZ422" s="84"/>
      <c r="DA422" s="84"/>
      <c r="DB422" s="84"/>
      <c r="DC422" s="84"/>
      <c r="DD422" s="84"/>
      <c r="DE422" s="84"/>
      <c r="DF422" s="84"/>
      <c r="DG422" s="84"/>
      <c r="DH422" s="84"/>
      <c r="DI422" s="84"/>
      <c r="DJ422" s="84"/>
      <c r="DK422" s="84"/>
      <c r="DL422" s="84"/>
      <c r="DM422" s="84"/>
      <c r="DN422" s="84"/>
      <c r="DO422" s="84"/>
      <c r="DP422" s="84"/>
      <c r="DQ422" s="84"/>
      <c r="DR422" s="84"/>
      <c r="DS422" s="84"/>
      <c r="DT422" s="84"/>
      <c r="DU422" s="84"/>
      <c r="DV422" s="84"/>
      <c r="DW422" s="84"/>
      <c r="DX422" s="84"/>
      <c r="DY422" s="84"/>
      <c r="DZ422" s="84"/>
      <c r="EA422" s="84"/>
      <c r="EB422" s="84"/>
      <c r="EC422" s="84"/>
    </row>
    <row r="423" spans="1:133" s="7" customFormat="1" ht="18" customHeight="1">
      <c r="A423" s="108">
        <f t="shared" si="79"/>
        <v>383</v>
      </c>
      <c r="B423" s="112" t="s">
        <v>2010</v>
      </c>
      <c r="C423" s="189" t="s">
        <v>2011</v>
      </c>
      <c r="D423" s="186">
        <v>2500</v>
      </c>
      <c r="E423" s="105">
        <v>0</v>
      </c>
      <c r="F423" s="105">
        <f t="shared" si="76"/>
        <v>2500</v>
      </c>
      <c r="G423" s="112" t="s">
        <v>2027</v>
      </c>
      <c r="H423" s="189" t="s">
        <v>2028</v>
      </c>
      <c r="I423" s="106">
        <v>3000</v>
      </c>
      <c r="J423" s="106">
        <v>0</v>
      </c>
      <c r="K423" s="106">
        <f t="shared" si="77"/>
        <v>3000</v>
      </c>
      <c r="L423" s="129"/>
      <c r="M423" s="129"/>
      <c r="N423" s="130">
        <v>3000</v>
      </c>
      <c r="O423" s="131">
        <v>0</v>
      </c>
      <c r="P423" s="132">
        <f t="shared" si="78"/>
        <v>3000</v>
      </c>
      <c r="Q423" s="84"/>
      <c r="R423" s="84"/>
      <c r="S423" s="84"/>
      <c r="T423" s="84"/>
      <c r="U423" s="84"/>
      <c r="V423" s="84"/>
      <c r="W423" s="84"/>
      <c r="X423" s="84"/>
      <c r="Y423" s="84"/>
      <c r="Z423" s="84"/>
      <c r="AA423" s="84"/>
      <c r="AB423" s="84"/>
      <c r="AC423" s="84"/>
      <c r="AD423" s="84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  <c r="AT423" s="84"/>
      <c r="AU423" s="84"/>
      <c r="AV423" s="84"/>
      <c r="AW423" s="84"/>
      <c r="AX423" s="84"/>
      <c r="AY423" s="84"/>
      <c r="AZ423" s="84"/>
      <c r="BA423" s="84"/>
      <c r="BB423" s="84"/>
      <c r="BC423" s="84"/>
      <c r="BD423" s="84"/>
      <c r="BE423" s="84"/>
      <c r="BF423" s="84"/>
      <c r="BG423" s="84"/>
      <c r="BH423" s="84"/>
      <c r="BI423" s="84"/>
      <c r="BJ423" s="84"/>
      <c r="BK423" s="84"/>
      <c r="BL423" s="84"/>
      <c r="BM423" s="84"/>
      <c r="BN423" s="84"/>
      <c r="BO423" s="84"/>
      <c r="BP423" s="84"/>
      <c r="BQ423" s="84"/>
      <c r="BR423" s="84"/>
      <c r="BS423" s="84"/>
      <c r="BT423" s="84"/>
      <c r="BU423" s="84"/>
      <c r="BV423" s="84"/>
      <c r="BW423" s="84"/>
      <c r="BX423" s="84"/>
      <c r="BY423" s="84"/>
      <c r="BZ423" s="84"/>
      <c r="CA423" s="84"/>
      <c r="CB423" s="84"/>
      <c r="CC423" s="84"/>
      <c r="CD423" s="84"/>
      <c r="CE423" s="84"/>
      <c r="CF423" s="84"/>
      <c r="CG423" s="84"/>
      <c r="CH423" s="84"/>
      <c r="CI423" s="84"/>
      <c r="CJ423" s="84"/>
      <c r="CK423" s="84"/>
      <c r="CL423" s="84"/>
      <c r="CM423" s="84"/>
      <c r="CN423" s="84"/>
      <c r="CO423" s="84"/>
      <c r="CP423" s="84"/>
      <c r="CQ423" s="84"/>
      <c r="CR423" s="84"/>
      <c r="CS423" s="84"/>
      <c r="CT423" s="84"/>
      <c r="CU423" s="84"/>
      <c r="CV423" s="84"/>
      <c r="CW423" s="84"/>
      <c r="CX423" s="84"/>
      <c r="CY423" s="84"/>
      <c r="CZ423" s="84"/>
      <c r="DA423" s="84"/>
      <c r="DB423" s="84"/>
      <c r="DC423" s="84"/>
      <c r="DD423" s="84"/>
      <c r="DE423" s="84"/>
      <c r="DF423" s="84"/>
      <c r="DG423" s="84"/>
      <c r="DH423" s="84"/>
      <c r="DI423" s="84"/>
      <c r="DJ423" s="84"/>
      <c r="DK423" s="84"/>
      <c r="DL423" s="84"/>
      <c r="DM423" s="84"/>
      <c r="DN423" s="84"/>
      <c r="DO423" s="84"/>
      <c r="DP423" s="84"/>
      <c r="DQ423" s="84"/>
      <c r="DR423" s="84"/>
      <c r="DS423" s="84"/>
      <c r="DT423" s="84"/>
      <c r="DU423" s="84"/>
      <c r="DV423" s="84"/>
      <c r="DW423" s="84"/>
      <c r="DX423" s="84"/>
      <c r="DY423" s="84"/>
      <c r="DZ423" s="84"/>
      <c r="EA423" s="84"/>
      <c r="EB423" s="84"/>
      <c r="EC423" s="84"/>
    </row>
    <row r="424" spans="1:133" s="7" customFormat="1" ht="18" customHeight="1">
      <c r="A424" s="108">
        <f t="shared" si="79"/>
        <v>384</v>
      </c>
      <c r="B424" s="176" t="s">
        <v>2013</v>
      </c>
      <c r="C424" s="189" t="s">
        <v>2014</v>
      </c>
      <c r="D424" s="186">
        <v>2500</v>
      </c>
      <c r="E424" s="105">
        <v>0</v>
      </c>
      <c r="F424" s="105">
        <f t="shared" si="76"/>
        <v>2500</v>
      </c>
      <c r="G424" s="112" t="s">
        <v>2029</v>
      </c>
      <c r="H424" s="189" t="s">
        <v>2008</v>
      </c>
      <c r="I424" s="106">
        <v>2500</v>
      </c>
      <c r="J424" s="106">
        <v>0</v>
      </c>
      <c r="K424" s="106">
        <f t="shared" si="77"/>
        <v>2500</v>
      </c>
      <c r="L424" s="129"/>
      <c r="M424" s="129"/>
      <c r="N424" s="130">
        <v>2500</v>
      </c>
      <c r="O424" s="131">
        <v>0</v>
      </c>
      <c r="P424" s="132">
        <f t="shared" si="78"/>
        <v>2500</v>
      </c>
      <c r="Q424" s="84"/>
      <c r="R424" s="84"/>
      <c r="S424" s="84"/>
      <c r="T424" s="84"/>
      <c r="U424" s="84"/>
      <c r="V424" s="84"/>
      <c r="W424" s="84"/>
      <c r="X424" s="84"/>
      <c r="Y424" s="84"/>
      <c r="Z424" s="84"/>
      <c r="AA424" s="84"/>
      <c r="AB424" s="84"/>
      <c r="AC424" s="84"/>
      <c r="AD424" s="84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  <c r="AT424" s="84"/>
      <c r="AU424" s="84"/>
      <c r="AV424" s="84"/>
      <c r="AW424" s="84"/>
      <c r="AX424" s="84"/>
      <c r="AY424" s="84"/>
      <c r="AZ424" s="84"/>
      <c r="BA424" s="84"/>
      <c r="BB424" s="84"/>
      <c r="BC424" s="84"/>
      <c r="BD424" s="84"/>
      <c r="BE424" s="84"/>
      <c r="BF424" s="84"/>
      <c r="BG424" s="84"/>
      <c r="BH424" s="84"/>
      <c r="BI424" s="84"/>
      <c r="BJ424" s="84"/>
      <c r="BK424" s="84"/>
      <c r="BL424" s="84"/>
      <c r="BM424" s="84"/>
      <c r="BN424" s="84"/>
      <c r="BO424" s="84"/>
      <c r="BP424" s="84"/>
      <c r="BQ424" s="84"/>
      <c r="BR424" s="84"/>
      <c r="BS424" s="84"/>
      <c r="BT424" s="84"/>
      <c r="BU424" s="84"/>
      <c r="BV424" s="84"/>
      <c r="BW424" s="84"/>
      <c r="BX424" s="84"/>
      <c r="BY424" s="84"/>
      <c r="BZ424" s="84"/>
      <c r="CA424" s="84"/>
      <c r="CB424" s="84"/>
      <c r="CC424" s="84"/>
      <c r="CD424" s="84"/>
      <c r="CE424" s="84"/>
      <c r="CF424" s="84"/>
      <c r="CG424" s="84"/>
      <c r="CH424" s="84"/>
      <c r="CI424" s="84"/>
      <c r="CJ424" s="84"/>
      <c r="CK424" s="84"/>
      <c r="CL424" s="84"/>
      <c r="CM424" s="84"/>
      <c r="CN424" s="84"/>
      <c r="CO424" s="84"/>
      <c r="CP424" s="84"/>
      <c r="CQ424" s="84"/>
      <c r="CR424" s="84"/>
      <c r="CS424" s="84"/>
      <c r="CT424" s="84"/>
      <c r="CU424" s="84"/>
      <c r="CV424" s="84"/>
      <c r="CW424" s="84"/>
      <c r="CX424" s="84"/>
      <c r="CY424" s="84"/>
      <c r="CZ424" s="84"/>
      <c r="DA424" s="84"/>
      <c r="DB424" s="84"/>
      <c r="DC424" s="84"/>
      <c r="DD424" s="84"/>
      <c r="DE424" s="84"/>
      <c r="DF424" s="84"/>
      <c r="DG424" s="84"/>
      <c r="DH424" s="84"/>
      <c r="DI424" s="84"/>
      <c r="DJ424" s="84"/>
      <c r="DK424" s="84"/>
      <c r="DL424" s="84"/>
      <c r="DM424" s="84"/>
      <c r="DN424" s="84"/>
      <c r="DO424" s="84"/>
      <c r="DP424" s="84"/>
      <c r="DQ424" s="84"/>
      <c r="DR424" s="84"/>
      <c r="DS424" s="84"/>
      <c r="DT424" s="84"/>
      <c r="DU424" s="84"/>
      <c r="DV424" s="84"/>
      <c r="DW424" s="84"/>
      <c r="DX424" s="84"/>
      <c r="DY424" s="84"/>
      <c r="DZ424" s="84"/>
      <c r="EA424" s="84"/>
      <c r="EB424" s="84"/>
      <c r="EC424" s="84"/>
    </row>
    <row r="425" spans="1:133" s="87" customFormat="1">
      <c r="A425" s="108">
        <f t="shared" si="79"/>
        <v>385</v>
      </c>
      <c r="B425" s="190" t="s">
        <v>2017</v>
      </c>
      <c r="C425" s="191" t="s">
        <v>2018</v>
      </c>
      <c r="D425" s="192">
        <v>3400</v>
      </c>
      <c r="E425" s="105">
        <v>0</v>
      </c>
      <c r="F425" s="105">
        <f t="shared" si="76"/>
        <v>3400</v>
      </c>
      <c r="G425" s="112" t="s">
        <v>2031</v>
      </c>
      <c r="H425" s="189" t="s">
        <v>2032</v>
      </c>
      <c r="I425" s="106">
        <v>2500</v>
      </c>
      <c r="J425" s="106">
        <v>0</v>
      </c>
      <c r="K425" s="106">
        <f t="shared" si="77"/>
        <v>2500</v>
      </c>
      <c r="L425" s="129"/>
      <c r="M425" s="129"/>
      <c r="N425" s="130">
        <v>2500</v>
      </c>
      <c r="O425" s="131">
        <v>0</v>
      </c>
      <c r="P425" s="132">
        <f t="shared" si="78"/>
        <v>2500</v>
      </c>
      <c r="Q425" s="196"/>
      <c r="R425" s="196"/>
      <c r="S425" s="196"/>
      <c r="T425" s="196"/>
      <c r="U425" s="196"/>
      <c r="V425" s="196"/>
      <c r="W425" s="196"/>
      <c r="X425" s="196"/>
      <c r="Y425" s="196"/>
      <c r="Z425" s="196"/>
      <c r="AA425" s="196"/>
      <c r="AB425" s="196"/>
      <c r="AC425" s="196"/>
      <c r="AD425" s="196"/>
      <c r="AE425" s="196"/>
      <c r="AF425" s="196"/>
      <c r="AG425" s="196"/>
      <c r="AH425" s="196"/>
      <c r="AI425" s="196"/>
      <c r="AJ425" s="196"/>
      <c r="AK425" s="196"/>
      <c r="AL425" s="196"/>
      <c r="AM425" s="196"/>
      <c r="AN425" s="196"/>
      <c r="AO425" s="196"/>
      <c r="AP425" s="196"/>
      <c r="AQ425" s="196"/>
      <c r="AR425" s="196"/>
      <c r="AS425" s="196"/>
      <c r="AT425" s="196"/>
      <c r="AU425" s="196"/>
      <c r="AV425" s="196"/>
      <c r="AW425" s="196"/>
      <c r="AX425" s="196"/>
      <c r="AY425" s="196"/>
      <c r="AZ425" s="196"/>
      <c r="BA425" s="196"/>
      <c r="BB425" s="196"/>
      <c r="BC425" s="196"/>
      <c r="BD425" s="196"/>
      <c r="BE425" s="196"/>
      <c r="BF425" s="196"/>
      <c r="BG425" s="196"/>
      <c r="BH425" s="196"/>
      <c r="BI425" s="196"/>
      <c r="BJ425" s="196"/>
      <c r="BK425" s="196"/>
      <c r="BL425" s="196"/>
      <c r="BM425" s="196"/>
      <c r="BN425" s="196"/>
      <c r="BO425" s="196"/>
      <c r="BP425" s="196"/>
      <c r="BQ425" s="196"/>
      <c r="BR425" s="196"/>
      <c r="BS425" s="196"/>
      <c r="BT425" s="196"/>
      <c r="BU425" s="196"/>
      <c r="BV425" s="196"/>
      <c r="BW425" s="196"/>
      <c r="BX425" s="196"/>
      <c r="BY425" s="196"/>
      <c r="BZ425" s="196"/>
      <c r="CA425" s="196"/>
      <c r="CB425" s="196"/>
      <c r="CC425" s="196"/>
      <c r="CD425" s="196"/>
      <c r="CE425" s="196"/>
      <c r="CF425" s="196"/>
      <c r="CG425" s="196"/>
      <c r="CH425" s="196"/>
      <c r="CI425" s="196"/>
      <c r="CJ425" s="196"/>
      <c r="CK425" s="196"/>
      <c r="CL425" s="196"/>
      <c r="CM425" s="196"/>
      <c r="CN425" s="196"/>
      <c r="CO425" s="196"/>
      <c r="CP425" s="196"/>
      <c r="CQ425" s="196"/>
      <c r="CR425" s="196"/>
      <c r="CS425" s="196"/>
      <c r="CT425" s="196"/>
      <c r="CU425" s="196"/>
      <c r="CV425" s="196"/>
      <c r="CW425" s="196"/>
      <c r="CX425" s="196"/>
      <c r="CY425" s="196"/>
      <c r="CZ425" s="196"/>
      <c r="DA425" s="196"/>
      <c r="DB425" s="196"/>
      <c r="DC425" s="196"/>
      <c r="DD425" s="196"/>
      <c r="DE425" s="196"/>
      <c r="DF425" s="196"/>
      <c r="DG425" s="196"/>
      <c r="DH425" s="196"/>
      <c r="DI425" s="196"/>
      <c r="DJ425" s="196"/>
      <c r="DK425" s="196"/>
      <c r="DL425" s="196"/>
      <c r="DM425" s="196"/>
      <c r="DN425" s="196"/>
      <c r="DO425" s="196"/>
      <c r="DP425" s="196"/>
      <c r="DQ425" s="196"/>
      <c r="DR425" s="196"/>
      <c r="DS425" s="196"/>
      <c r="DT425" s="196"/>
      <c r="DU425" s="196"/>
      <c r="DV425" s="196"/>
      <c r="DW425" s="196"/>
      <c r="DX425" s="196"/>
      <c r="DY425" s="196"/>
      <c r="DZ425" s="196"/>
      <c r="EA425" s="196"/>
      <c r="EB425" s="196"/>
      <c r="EC425" s="196"/>
    </row>
    <row r="426" spans="1:133" s="7" customFormat="1">
      <c r="A426" s="108">
        <f t="shared" si="79"/>
        <v>386</v>
      </c>
      <c r="B426" s="190" t="s">
        <v>2021</v>
      </c>
      <c r="C426" s="191" t="s">
        <v>2022</v>
      </c>
      <c r="D426" s="192">
        <v>3300</v>
      </c>
      <c r="E426" s="105">
        <v>0</v>
      </c>
      <c r="F426" s="105">
        <f t="shared" si="76"/>
        <v>3300</v>
      </c>
      <c r="G426" s="112" t="s">
        <v>2033</v>
      </c>
      <c r="H426" s="189" t="s">
        <v>2014</v>
      </c>
      <c r="I426" s="106">
        <v>2500</v>
      </c>
      <c r="J426" s="106">
        <v>0</v>
      </c>
      <c r="K426" s="106">
        <f t="shared" si="77"/>
        <v>2500</v>
      </c>
      <c r="L426" s="195"/>
      <c r="M426" s="195"/>
      <c r="N426" s="130">
        <v>2500</v>
      </c>
      <c r="O426" s="131">
        <v>0</v>
      </c>
      <c r="P426" s="132">
        <f t="shared" si="78"/>
        <v>2500</v>
      </c>
      <c r="Q426" s="84"/>
      <c r="R426" s="84"/>
      <c r="S426" s="84"/>
      <c r="T426" s="84"/>
      <c r="U426" s="84"/>
      <c r="V426" s="84"/>
      <c r="W426" s="84"/>
      <c r="X426" s="84"/>
      <c r="Y426" s="84"/>
      <c r="Z426" s="84"/>
      <c r="AA426" s="84"/>
      <c r="AB426" s="84"/>
      <c r="AC426" s="84"/>
      <c r="AD426" s="84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  <c r="AT426" s="84"/>
      <c r="AU426" s="84"/>
      <c r="AV426" s="84"/>
      <c r="AW426" s="84"/>
      <c r="AX426" s="84"/>
      <c r="AY426" s="84"/>
      <c r="AZ426" s="84"/>
      <c r="BA426" s="84"/>
      <c r="BB426" s="84"/>
      <c r="BC426" s="84"/>
      <c r="BD426" s="84"/>
      <c r="BE426" s="84"/>
      <c r="BF426" s="84"/>
      <c r="BG426" s="84"/>
      <c r="BH426" s="84"/>
      <c r="BI426" s="84"/>
      <c r="BJ426" s="84"/>
      <c r="BK426" s="84"/>
      <c r="BL426" s="84"/>
      <c r="BM426" s="84"/>
      <c r="BN426" s="84"/>
      <c r="BO426" s="84"/>
      <c r="BP426" s="84"/>
      <c r="BQ426" s="84"/>
      <c r="BR426" s="84"/>
      <c r="BS426" s="84"/>
      <c r="BT426" s="84"/>
      <c r="BU426" s="84"/>
      <c r="BV426" s="84"/>
      <c r="BW426" s="84"/>
      <c r="BX426" s="84"/>
      <c r="BY426" s="84"/>
      <c r="BZ426" s="84"/>
      <c r="CA426" s="84"/>
      <c r="CB426" s="84"/>
      <c r="CC426" s="84"/>
      <c r="CD426" s="84"/>
      <c r="CE426" s="84"/>
      <c r="CF426" s="84"/>
      <c r="CG426" s="84"/>
      <c r="CH426" s="84"/>
      <c r="CI426" s="84"/>
      <c r="CJ426" s="84"/>
      <c r="CK426" s="84"/>
      <c r="CL426" s="84"/>
      <c r="CM426" s="84"/>
      <c r="CN426" s="84"/>
      <c r="CO426" s="84"/>
      <c r="CP426" s="84"/>
      <c r="CQ426" s="84"/>
      <c r="CR426" s="84"/>
      <c r="CS426" s="84"/>
      <c r="CT426" s="84"/>
      <c r="CU426" s="84"/>
      <c r="CV426" s="84"/>
      <c r="CW426" s="84"/>
      <c r="CX426" s="84"/>
      <c r="CY426" s="84"/>
      <c r="CZ426" s="84"/>
      <c r="DA426" s="84"/>
      <c r="DB426" s="84"/>
      <c r="DC426" s="84"/>
      <c r="DD426" s="84"/>
      <c r="DE426" s="84"/>
      <c r="DF426" s="84"/>
      <c r="DG426" s="84"/>
      <c r="DH426" s="84"/>
      <c r="DI426" s="84"/>
      <c r="DJ426" s="84"/>
      <c r="DK426" s="84"/>
      <c r="DL426" s="84"/>
      <c r="DM426" s="84"/>
      <c r="DN426" s="84"/>
      <c r="DO426" s="84"/>
      <c r="DP426" s="84"/>
      <c r="DQ426" s="84"/>
      <c r="DR426" s="84"/>
      <c r="DS426" s="84"/>
      <c r="DT426" s="84"/>
      <c r="DU426" s="84"/>
      <c r="DV426" s="84"/>
      <c r="DW426" s="84"/>
      <c r="DX426" s="84"/>
      <c r="DY426" s="84"/>
      <c r="DZ426" s="84"/>
      <c r="EA426" s="84"/>
      <c r="EB426" s="84"/>
      <c r="EC426" s="84"/>
    </row>
    <row r="427" spans="1:133" s="7" customFormat="1">
      <c r="A427" s="108">
        <f t="shared" si="79"/>
        <v>387</v>
      </c>
      <c r="B427" s="190" t="s">
        <v>2025</v>
      </c>
      <c r="C427" s="191" t="s">
        <v>2026</v>
      </c>
      <c r="D427" s="192">
        <v>3300</v>
      </c>
      <c r="E427" s="105">
        <v>0</v>
      </c>
      <c r="F427" s="105">
        <f t="shared" si="76"/>
        <v>3300</v>
      </c>
      <c r="G427" s="112" t="s">
        <v>2034</v>
      </c>
      <c r="H427" s="143" t="s">
        <v>2018</v>
      </c>
      <c r="I427" s="106">
        <v>3400</v>
      </c>
      <c r="J427" s="106">
        <v>0</v>
      </c>
      <c r="K427" s="106">
        <f t="shared" si="77"/>
        <v>3400</v>
      </c>
      <c r="L427" s="129"/>
      <c r="M427" s="129"/>
      <c r="N427" s="130">
        <v>3400</v>
      </c>
      <c r="O427" s="131">
        <v>0</v>
      </c>
      <c r="P427" s="132">
        <f t="shared" si="78"/>
        <v>3400</v>
      </c>
      <c r="Q427" s="84"/>
      <c r="R427" s="84"/>
      <c r="S427" s="84"/>
      <c r="T427" s="84"/>
      <c r="U427" s="84"/>
      <c r="V427" s="84"/>
      <c r="W427" s="84"/>
      <c r="X427" s="84"/>
      <c r="Y427" s="84"/>
      <c r="Z427" s="84"/>
      <c r="AA427" s="84"/>
      <c r="AB427" s="84"/>
      <c r="AC427" s="84"/>
      <c r="AD427" s="84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  <c r="AT427" s="84"/>
      <c r="AU427" s="84"/>
      <c r="AV427" s="84"/>
      <c r="AW427" s="84"/>
      <c r="AX427" s="84"/>
      <c r="AY427" s="84"/>
      <c r="AZ427" s="84"/>
      <c r="BA427" s="84"/>
      <c r="BB427" s="84"/>
      <c r="BC427" s="84"/>
      <c r="BD427" s="84"/>
      <c r="BE427" s="84"/>
      <c r="BF427" s="84"/>
      <c r="BG427" s="84"/>
      <c r="BH427" s="84"/>
      <c r="BI427" s="84"/>
      <c r="BJ427" s="84"/>
      <c r="BK427" s="84"/>
      <c r="BL427" s="84"/>
      <c r="BM427" s="84"/>
      <c r="BN427" s="84"/>
      <c r="BO427" s="84"/>
      <c r="BP427" s="84"/>
      <c r="BQ427" s="84"/>
      <c r="BR427" s="84"/>
      <c r="BS427" s="84"/>
      <c r="BT427" s="84"/>
      <c r="BU427" s="84"/>
      <c r="BV427" s="84"/>
      <c r="BW427" s="84"/>
      <c r="BX427" s="84"/>
      <c r="BY427" s="84"/>
      <c r="BZ427" s="84"/>
      <c r="CA427" s="84"/>
      <c r="CB427" s="84"/>
      <c r="CC427" s="84"/>
      <c r="CD427" s="84"/>
      <c r="CE427" s="84"/>
      <c r="CF427" s="84"/>
      <c r="CG427" s="84"/>
      <c r="CH427" s="84"/>
      <c r="CI427" s="84"/>
      <c r="CJ427" s="84"/>
      <c r="CK427" s="84"/>
      <c r="CL427" s="84"/>
      <c r="CM427" s="84"/>
      <c r="CN427" s="84"/>
      <c r="CO427" s="84"/>
      <c r="CP427" s="84"/>
      <c r="CQ427" s="84"/>
      <c r="CR427" s="84"/>
      <c r="CS427" s="84"/>
      <c r="CT427" s="84"/>
      <c r="CU427" s="84"/>
      <c r="CV427" s="84"/>
      <c r="CW427" s="84"/>
      <c r="CX427" s="84"/>
      <c r="CY427" s="84"/>
      <c r="CZ427" s="84"/>
      <c r="DA427" s="84"/>
      <c r="DB427" s="84"/>
      <c r="DC427" s="84"/>
      <c r="DD427" s="84"/>
      <c r="DE427" s="84"/>
      <c r="DF427" s="84"/>
      <c r="DG427" s="84"/>
      <c r="DH427" s="84"/>
      <c r="DI427" s="84"/>
      <c r="DJ427" s="84"/>
      <c r="DK427" s="84"/>
      <c r="DL427" s="84"/>
      <c r="DM427" s="84"/>
      <c r="DN427" s="84"/>
      <c r="DO427" s="84"/>
      <c r="DP427" s="84"/>
      <c r="DQ427" s="84"/>
      <c r="DR427" s="84"/>
      <c r="DS427" s="84"/>
      <c r="DT427" s="84"/>
      <c r="DU427" s="84"/>
      <c r="DV427" s="84"/>
      <c r="DW427" s="84"/>
      <c r="DX427" s="84"/>
      <c r="DY427" s="84"/>
      <c r="DZ427" s="84"/>
      <c r="EA427" s="84"/>
      <c r="EB427" s="84"/>
      <c r="EC427" s="84"/>
    </row>
    <row r="428" spans="1:133" s="7" customFormat="1" ht="18" customHeight="1">
      <c r="A428" s="108">
        <f t="shared" si="79"/>
        <v>388</v>
      </c>
      <c r="B428" s="102"/>
      <c r="C428" s="103" t="s">
        <v>957</v>
      </c>
      <c r="D428" s="104"/>
      <c r="E428" s="105"/>
      <c r="F428" s="105"/>
      <c r="G428" s="112" t="s">
        <v>2035</v>
      </c>
      <c r="H428" s="143" t="s">
        <v>2022</v>
      </c>
      <c r="I428" s="106">
        <v>3300</v>
      </c>
      <c r="J428" s="106">
        <v>0</v>
      </c>
      <c r="K428" s="106">
        <f t="shared" si="77"/>
        <v>3300</v>
      </c>
      <c r="L428" s="129"/>
      <c r="M428" s="129"/>
      <c r="N428" s="130">
        <v>3300</v>
      </c>
      <c r="O428" s="131">
        <v>0</v>
      </c>
      <c r="P428" s="132">
        <f t="shared" si="78"/>
        <v>3300</v>
      </c>
      <c r="Q428" s="84"/>
      <c r="R428" s="84"/>
      <c r="S428" s="84"/>
      <c r="T428" s="84"/>
      <c r="U428" s="84"/>
      <c r="V428" s="84"/>
      <c r="W428" s="84"/>
      <c r="X428" s="84"/>
      <c r="Y428" s="84"/>
      <c r="Z428" s="84"/>
      <c r="AA428" s="84"/>
      <c r="AB428" s="84"/>
      <c r="AC428" s="84"/>
      <c r="AD428" s="84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  <c r="AT428" s="84"/>
      <c r="AU428" s="84"/>
      <c r="AV428" s="84"/>
      <c r="AW428" s="84"/>
      <c r="AX428" s="84"/>
      <c r="AY428" s="84"/>
      <c r="AZ428" s="84"/>
      <c r="BA428" s="84"/>
      <c r="BB428" s="84"/>
      <c r="BC428" s="84"/>
      <c r="BD428" s="84"/>
      <c r="BE428" s="84"/>
      <c r="BF428" s="84"/>
      <c r="BG428" s="84"/>
      <c r="BH428" s="84"/>
      <c r="BI428" s="84"/>
      <c r="BJ428" s="84"/>
      <c r="BK428" s="84"/>
      <c r="BL428" s="84"/>
      <c r="BM428" s="84"/>
      <c r="BN428" s="84"/>
      <c r="BO428" s="84"/>
      <c r="BP428" s="84"/>
      <c r="BQ428" s="84"/>
      <c r="BR428" s="84"/>
      <c r="BS428" s="84"/>
      <c r="BT428" s="84"/>
      <c r="BU428" s="84"/>
      <c r="BV428" s="84"/>
      <c r="BW428" s="84"/>
      <c r="BX428" s="84"/>
      <c r="BY428" s="84"/>
      <c r="BZ428" s="84"/>
      <c r="CA428" s="84"/>
      <c r="CB428" s="84"/>
      <c r="CC428" s="84"/>
      <c r="CD428" s="84"/>
      <c r="CE428" s="84"/>
      <c r="CF428" s="84"/>
      <c r="CG428" s="84"/>
      <c r="CH428" s="84"/>
      <c r="CI428" s="84"/>
      <c r="CJ428" s="84"/>
      <c r="CK428" s="84"/>
      <c r="CL428" s="84"/>
      <c r="CM428" s="84"/>
      <c r="CN428" s="84"/>
      <c r="CO428" s="84"/>
      <c r="CP428" s="84"/>
      <c r="CQ428" s="84"/>
      <c r="CR428" s="84"/>
      <c r="CS428" s="84"/>
      <c r="CT428" s="84"/>
      <c r="CU428" s="84"/>
      <c r="CV428" s="84"/>
      <c r="CW428" s="84"/>
      <c r="CX428" s="84"/>
      <c r="CY428" s="84"/>
      <c r="CZ428" s="84"/>
      <c r="DA428" s="84"/>
      <c r="DB428" s="84"/>
      <c r="DC428" s="84"/>
      <c r="DD428" s="84"/>
      <c r="DE428" s="84"/>
      <c r="DF428" s="84"/>
      <c r="DG428" s="84"/>
      <c r="DH428" s="84"/>
      <c r="DI428" s="84"/>
      <c r="DJ428" s="84"/>
      <c r="DK428" s="84"/>
      <c r="DL428" s="84"/>
      <c r="DM428" s="84"/>
      <c r="DN428" s="84"/>
      <c r="DO428" s="84"/>
      <c r="DP428" s="84"/>
      <c r="DQ428" s="84"/>
      <c r="DR428" s="84"/>
      <c r="DS428" s="84"/>
      <c r="DT428" s="84"/>
      <c r="DU428" s="84"/>
      <c r="DV428" s="84"/>
      <c r="DW428" s="84"/>
      <c r="DX428" s="84"/>
      <c r="DY428" s="84"/>
      <c r="DZ428" s="84"/>
      <c r="EA428" s="84"/>
      <c r="EB428" s="84"/>
      <c r="EC428" s="84"/>
    </row>
    <row r="429" spans="1:133" s="7" customFormat="1" ht="18.75" customHeight="1">
      <c r="A429" s="108">
        <f t="shared" si="79"/>
        <v>389</v>
      </c>
      <c r="B429" s="109" t="s">
        <v>2030</v>
      </c>
      <c r="C429" s="110" t="s">
        <v>1713</v>
      </c>
      <c r="D429" s="104">
        <v>9000</v>
      </c>
      <c r="E429" s="105">
        <v>0</v>
      </c>
      <c r="F429" s="105">
        <f>D429</f>
        <v>9000</v>
      </c>
      <c r="G429" s="112" t="s">
        <v>2038</v>
      </c>
      <c r="H429" s="143" t="s">
        <v>2039</v>
      </c>
      <c r="I429" s="106">
        <v>3300</v>
      </c>
      <c r="J429" s="106">
        <v>0</v>
      </c>
      <c r="K429" s="106">
        <f t="shared" si="77"/>
        <v>3300</v>
      </c>
      <c r="L429" s="129"/>
      <c r="M429" s="129"/>
      <c r="N429" s="130">
        <v>3300</v>
      </c>
      <c r="O429" s="131">
        <v>0</v>
      </c>
      <c r="P429" s="132">
        <f t="shared" si="78"/>
        <v>3300</v>
      </c>
      <c r="Q429" s="84"/>
      <c r="R429" s="84"/>
      <c r="S429" s="84"/>
      <c r="T429" s="84"/>
      <c r="U429" s="84"/>
      <c r="V429" s="84"/>
      <c r="W429" s="84"/>
      <c r="X429" s="84"/>
      <c r="Y429" s="84"/>
      <c r="Z429" s="84"/>
      <c r="AA429" s="84"/>
      <c r="AB429" s="84"/>
      <c r="AC429" s="84"/>
      <c r="AD429" s="84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  <c r="AT429" s="84"/>
      <c r="AU429" s="84"/>
      <c r="AV429" s="84"/>
      <c r="AW429" s="84"/>
      <c r="AX429" s="84"/>
      <c r="AY429" s="84"/>
      <c r="AZ429" s="84"/>
      <c r="BA429" s="84"/>
      <c r="BB429" s="84"/>
      <c r="BC429" s="84"/>
      <c r="BD429" s="84"/>
      <c r="BE429" s="84"/>
      <c r="BF429" s="84"/>
      <c r="BG429" s="84"/>
      <c r="BH429" s="84"/>
      <c r="BI429" s="84"/>
      <c r="BJ429" s="84"/>
      <c r="BK429" s="84"/>
      <c r="BL429" s="84"/>
      <c r="BM429" s="84"/>
      <c r="BN429" s="84"/>
      <c r="BO429" s="84"/>
      <c r="BP429" s="84"/>
      <c r="BQ429" s="84"/>
      <c r="BR429" s="84"/>
      <c r="BS429" s="84"/>
      <c r="BT429" s="84"/>
      <c r="BU429" s="84"/>
      <c r="BV429" s="84"/>
      <c r="BW429" s="84"/>
      <c r="BX429" s="84"/>
      <c r="BY429" s="84"/>
      <c r="BZ429" s="84"/>
      <c r="CA429" s="84"/>
      <c r="CB429" s="84"/>
      <c r="CC429" s="84"/>
      <c r="CD429" s="84"/>
      <c r="CE429" s="84"/>
      <c r="CF429" s="84"/>
      <c r="CG429" s="84"/>
      <c r="CH429" s="84"/>
      <c r="CI429" s="84"/>
      <c r="CJ429" s="84"/>
      <c r="CK429" s="84"/>
      <c r="CL429" s="84"/>
      <c r="CM429" s="84"/>
      <c r="CN429" s="84"/>
      <c r="CO429" s="84"/>
      <c r="CP429" s="84"/>
      <c r="CQ429" s="84"/>
      <c r="CR429" s="84"/>
      <c r="CS429" s="84"/>
      <c r="CT429" s="84"/>
      <c r="CU429" s="84"/>
      <c r="CV429" s="84"/>
      <c r="CW429" s="84"/>
      <c r="CX429" s="84"/>
      <c r="CY429" s="84"/>
      <c r="CZ429" s="84"/>
      <c r="DA429" s="84"/>
      <c r="DB429" s="84"/>
      <c r="DC429" s="84"/>
      <c r="DD429" s="84"/>
      <c r="DE429" s="84"/>
      <c r="DF429" s="84"/>
      <c r="DG429" s="84"/>
      <c r="DH429" s="84"/>
      <c r="DI429" s="84"/>
      <c r="DJ429" s="84"/>
      <c r="DK429" s="84"/>
      <c r="DL429" s="84"/>
      <c r="DM429" s="84"/>
      <c r="DN429" s="84"/>
      <c r="DO429" s="84"/>
      <c r="DP429" s="84"/>
      <c r="DQ429" s="84"/>
      <c r="DR429" s="84"/>
      <c r="DS429" s="84"/>
      <c r="DT429" s="84"/>
      <c r="DU429" s="84"/>
      <c r="DV429" s="84"/>
      <c r="DW429" s="84"/>
      <c r="DX429" s="84"/>
      <c r="DY429" s="84"/>
      <c r="DZ429" s="84"/>
      <c r="EA429" s="84"/>
      <c r="EB429" s="84"/>
      <c r="EC429" s="84"/>
    </row>
    <row r="430" spans="1:133" s="7" customFormat="1" ht="20.25" customHeight="1">
      <c r="A430" s="108">
        <f t="shared" si="79"/>
        <v>390</v>
      </c>
      <c r="B430" s="109"/>
      <c r="C430" s="110"/>
      <c r="D430" s="104"/>
      <c r="E430" s="105"/>
      <c r="F430" s="105"/>
      <c r="G430" s="112" t="s">
        <v>2042</v>
      </c>
      <c r="H430" s="143" t="s">
        <v>2043</v>
      </c>
      <c r="I430" s="106">
        <v>5800</v>
      </c>
      <c r="J430" s="106">
        <v>0</v>
      </c>
      <c r="K430" s="106">
        <f t="shared" si="77"/>
        <v>5800</v>
      </c>
      <c r="L430" s="129"/>
      <c r="M430" s="129"/>
      <c r="N430" s="130">
        <v>5800</v>
      </c>
      <c r="O430" s="131">
        <v>0</v>
      </c>
      <c r="P430" s="132">
        <f t="shared" si="78"/>
        <v>5800</v>
      </c>
      <c r="Q430" s="84"/>
      <c r="R430" s="84"/>
      <c r="S430" s="84"/>
      <c r="T430" s="84"/>
      <c r="U430" s="84"/>
      <c r="V430" s="84"/>
      <c r="W430" s="84"/>
      <c r="X430" s="84"/>
      <c r="Y430" s="84"/>
      <c r="Z430" s="84"/>
      <c r="AA430" s="84"/>
      <c r="AB430" s="84"/>
      <c r="AC430" s="84"/>
      <c r="AD430" s="84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  <c r="AT430" s="84"/>
      <c r="AU430" s="84"/>
      <c r="AV430" s="84"/>
      <c r="AW430" s="84"/>
      <c r="AX430" s="84"/>
      <c r="AY430" s="84"/>
      <c r="AZ430" s="84"/>
      <c r="BA430" s="84"/>
      <c r="BB430" s="84"/>
      <c r="BC430" s="84"/>
      <c r="BD430" s="84"/>
      <c r="BE430" s="84"/>
      <c r="BF430" s="84"/>
      <c r="BG430" s="84"/>
      <c r="BH430" s="84"/>
      <c r="BI430" s="84"/>
      <c r="BJ430" s="84"/>
      <c r="BK430" s="84"/>
      <c r="BL430" s="84"/>
      <c r="BM430" s="84"/>
      <c r="BN430" s="84"/>
      <c r="BO430" s="84"/>
      <c r="BP430" s="84"/>
      <c r="BQ430" s="84"/>
      <c r="BR430" s="84"/>
      <c r="BS430" s="84"/>
      <c r="BT430" s="84"/>
      <c r="BU430" s="84"/>
      <c r="BV430" s="84"/>
      <c r="BW430" s="84"/>
      <c r="BX430" s="84"/>
      <c r="BY430" s="84"/>
      <c r="BZ430" s="84"/>
      <c r="CA430" s="84"/>
      <c r="CB430" s="84"/>
      <c r="CC430" s="84"/>
      <c r="CD430" s="84"/>
      <c r="CE430" s="84"/>
      <c r="CF430" s="84"/>
      <c r="CG430" s="84"/>
      <c r="CH430" s="84"/>
      <c r="CI430" s="84"/>
      <c r="CJ430" s="84"/>
      <c r="CK430" s="84"/>
      <c r="CL430" s="84"/>
      <c r="CM430" s="84"/>
      <c r="CN430" s="84"/>
      <c r="CO430" s="84"/>
      <c r="CP430" s="84"/>
      <c r="CQ430" s="84"/>
      <c r="CR430" s="84"/>
      <c r="CS430" s="84"/>
      <c r="CT430" s="84"/>
      <c r="CU430" s="84"/>
      <c r="CV430" s="84"/>
      <c r="CW430" s="84"/>
      <c r="CX430" s="84"/>
      <c r="CY430" s="84"/>
      <c r="CZ430" s="84"/>
      <c r="DA430" s="84"/>
      <c r="DB430" s="84"/>
      <c r="DC430" s="84"/>
      <c r="DD430" s="84"/>
      <c r="DE430" s="84"/>
      <c r="DF430" s="84"/>
      <c r="DG430" s="84"/>
      <c r="DH430" s="84"/>
      <c r="DI430" s="84"/>
      <c r="DJ430" s="84"/>
      <c r="DK430" s="84"/>
      <c r="DL430" s="84"/>
      <c r="DM430" s="84"/>
      <c r="DN430" s="84"/>
      <c r="DO430" s="84"/>
      <c r="DP430" s="84"/>
      <c r="DQ430" s="84"/>
      <c r="DR430" s="84"/>
      <c r="DS430" s="84"/>
      <c r="DT430" s="84"/>
      <c r="DU430" s="84"/>
      <c r="DV430" s="84"/>
      <c r="DW430" s="84"/>
      <c r="DX430" s="84"/>
      <c r="DY430" s="84"/>
      <c r="DZ430" s="84"/>
      <c r="EA430" s="84"/>
      <c r="EB430" s="84"/>
      <c r="EC430" s="84"/>
    </row>
    <row r="431" spans="1:133" s="7" customFormat="1" ht="18.75" customHeight="1">
      <c r="A431" s="108">
        <f t="shared" si="79"/>
        <v>391</v>
      </c>
      <c r="B431" s="109"/>
      <c r="C431" s="110"/>
      <c r="D431" s="104"/>
      <c r="E431" s="105"/>
      <c r="F431" s="105"/>
      <c r="G431" s="112" t="s">
        <v>2046</v>
      </c>
      <c r="H431" s="143" t="s">
        <v>2047</v>
      </c>
      <c r="I431" s="106">
        <v>5750</v>
      </c>
      <c r="J431" s="106">
        <v>0</v>
      </c>
      <c r="K431" s="106">
        <f t="shared" si="77"/>
        <v>5750</v>
      </c>
      <c r="L431" s="129"/>
      <c r="M431" s="129"/>
      <c r="N431" s="130">
        <v>5750</v>
      </c>
      <c r="O431" s="131">
        <v>0</v>
      </c>
      <c r="P431" s="132">
        <f t="shared" si="78"/>
        <v>5750</v>
      </c>
      <c r="Q431" s="84"/>
      <c r="R431" s="84"/>
      <c r="S431" s="84"/>
      <c r="T431" s="84"/>
      <c r="U431" s="84"/>
      <c r="V431" s="84"/>
      <c r="W431" s="84"/>
      <c r="X431" s="84"/>
      <c r="Y431" s="84"/>
      <c r="Z431" s="84"/>
      <c r="AA431" s="84"/>
      <c r="AB431" s="84"/>
      <c r="AC431" s="84"/>
      <c r="AD431" s="84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  <c r="AT431" s="84"/>
      <c r="AU431" s="84"/>
      <c r="AV431" s="84"/>
      <c r="AW431" s="84"/>
      <c r="AX431" s="84"/>
      <c r="AY431" s="84"/>
      <c r="AZ431" s="84"/>
      <c r="BA431" s="84"/>
      <c r="BB431" s="84"/>
      <c r="BC431" s="84"/>
      <c r="BD431" s="84"/>
      <c r="BE431" s="84"/>
      <c r="BF431" s="84"/>
      <c r="BG431" s="84"/>
      <c r="BH431" s="84"/>
      <c r="BI431" s="84"/>
      <c r="BJ431" s="84"/>
      <c r="BK431" s="84"/>
      <c r="BL431" s="84"/>
      <c r="BM431" s="84"/>
      <c r="BN431" s="84"/>
      <c r="BO431" s="84"/>
      <c r="BP431" s="84"/>
      <c r="BQ431" s="84"/>
      <c r="BR431" s="84"/>
      <c r="BS431" s="84"/>
      <c r="BT431" s="84"/>
      <c r="BU431" s="84"/>
      <c r="BV431" s="84"/>
      <c r="BW431" s="84"/>
      <c r="BX431" s="84"/>
      <c r="BY431" s="84"/>
      <c r="BZ431" s="84"/>
      <c r="CA431" s="84"/>
      <c r="CB431" s="84"/>
      <c r="CC431" s="84"/>
      <c r="CD431" s="84"/>
      <c r="CE431" s="84"/>
      <c r="CF431" s="84"/>
      <c r="CG431" s="84"/>
      <c r="CH431" s="84"/>
      <c r="CI431" s="84"/>
      <c r="CJ431" s="84"/>
      <c r="CK431" s="84"/>
      <c r="CL431" s="84"/>
      <c r="CM431" s="84"/>
      <c r="CN431" s="84"/>
      <c r="CO431" s="84"/>
      <c r="CP431" s="84"/>
      <c r="CQ431" s="84"/>
      <c r="CR431" s="84"/>
      <c r="CS431" s="84"/>
      <c r="CT431" s="84"/>
      <c r="CU431" s="84"/>
      <c r="CV431" s="84"/>
      <c r="CW431" s="84"/>
      <c r="CX431" s="84"/>
      <c r="CY431" s="84"/>
      <c r="CZ431" s="84"/>
      <c r="DA431" s="84"/>
      <c r="DB431" s="84"/>
      <c r="DC431" s="84"/>
      <c r="DD431" s="84"/>
      <c r="DE431" s="84"/>
      <c r="DF431" s="84"/>
      <c r="DG431" s="84"/>
      <c r="DH431" s="84"/>
      <c r="DI431" s="84"/>
      <c r="DJ431" s="84"/>
      <c r="DK431" s="84"/>
      <c r="DL431" s="84"/>
      <c r="DM431" s="84"/>
      <c r="DN431" s="84"/>
      <c r="DO431" s="84"/>
      <c r="DP431" s="84"/>
      <c r="DQ431" s="84"/>
      <c r="DR431" s="84"/>
      <c r="DS431" s="84"/>
      <c r="DT431" s="84"/>
      <c r="DU431" s="84"/>
      <c r="DV431" s="84"/>
      <c r="DW431" s="84"/>
      <c r="DX431" s="84"/>
      <c r="DY431" s="84"/>
      <c r="DZ431" s="84"/>
      <c r="EA431" s="84"/>
      <c r="EB431" s="84"/>
      <c r="EC431" s="84"/>
    </row>
    <row r="432" spans="1:133" ht="18" customHeight="1">
      <c r="A432" s="108">
        <f t="shared" si="79"/>
        <v>392</v>
      </c>
      <c r="B432" s="109"/>
      <c r="C432" s="110"/>
      <c r="D432" s="104"/>
      <c r="E432" s="105"/>
      <c r="F432" s="105"/>
      <c r="G432" s="112" t="s">
        <v>2050</v>
      </c>
      <c r="H432" s="143" t="s">
        <v>2051</v>
      </c>
      <c r="I432" s="106">
        <v>6000</v>
      </c>
      <c r="J432" s="106">
        <v>0</v>
      </c>
      <c r="K432" s="106">
        <f t="shared" si="77"/>
        <v>6000</v>
      </c>
      <c r="L432" s="129"/>
      <c r="M432" s="129"/>
      <c r="N432" s="130">
        <v>6000</v>
      </c>
      <c r="O432" s="131">
        <v>0</v>
      </c>
      <c r="P432" s="132">
        <f t="shared" si="78"/>
        <v>6000</v>
      </c>
      <c r="Q432" s="84"/>
      <c r="R432" s="84"/>
      <c r="S432" s="84"/>
      <c r="T432" s="84"/>
      <c r="U432" s="84"/>
      <c r="V432" s="84"/>
      <c r="W432" s="84"/>
      <c r="X432" s="84"/>
      <c r="Y432" s="84"/>
      <c r="Z432" s="84"/>
      <c r="AA432" s="84"/>
      <c r="AB432" s="84"/>
      <c r="AC432" s="84"/>
      <c r="AD432" s="84"/>
      <c r="AE432" s="84"/>
      <c r="AF432" s="84"/>
      <c r="AG432" s="84"/>
      <c r="AH432" s="84"/>
      <c r="AI432" s="84"/>
      <c r="AJ432" s="84"/>
      <c r="AK432" s="84"/>
      <c r="AL432" s="84"/>
      <c r="AM432" s="84"/>
      <c r="AN432" s="84"/>
      <c r="AO432" s="84"/>
      <c r="AP432" s="84"/>
      <c r="AQ432" s="84"/>
      <c r="AR432" s="84"/>
      <c r="AS432" s="84"/>
      <c r="AT432" s="84"/>
      <c r="AU432" s="84"/>
      <c r="AV432" s="84"/>
      <c r="AW432" s="84"/>
      <c r="AX432" s="84"/>
      <c r="AY432" s="84"/>
      <c r="AZ432" s="84"/>
      <c r="BA432" s="84"/>
      <c r="BB432" s="84"/>
      <c r="BC432" s="84"/>
      <c r="BD432" s="84"/>
      <c r="BE432" s="84"/>
      <c r="BF432" s="84"/>
      <c r="BG432" s="84"/>
      <c r="BH432" s="84"/>
      <c r="BI432" s="84"/>
      <c r="BJ432" s="84"/>
      <c r="BK432" s="84"/>
      <c r="BL432" s="84"/>
      <c r="BM432" s="84"/>
      <c r="BN432" s="84"/>
      <c r="BO432" s="84"/>
      <c r="BP432" s="84"/>
      <c r="BQ432" s="84"/>
      <c r="BR432" s="84"/>
      <c r="BS432" s="84"/>
      <c r="BT432" s="84"/>
      <c r="BU432" s="84"/>
      <c r="BV432" s="84"/>
      <c r="BW432" s="84"/>
      <c r="BX432" s="84"/>
      <c r="BY432" s="84"/>
      <c r="BZ432" s="84"/>
      <c r="CA432" s="84"/>
      <c r="CB432" s="84"/>
      <c r="CC432" s="84"/>
      <c r="CD432" s="84"/>
      <c r="CE432" s="84"/>
      <c r="CF432" s="84"/>
      <c r="CG432" s="84"/>
      <c r="CH432" s="84"/>
      <c r="CI432" s="84"/>
      <c r="CJ432" s="84"/>
      <c r="CK432" s="84"/>
      <c r="CL432" s="84"/>
      <c r="CM432" s="84"/>
      <c r="CN432" s="84"/>
      <c r="CO432" s="84"/>
      <c r="CP432" s="84"/>
      <c r="CQ432" s="84"/>
      <c r="CR432" s="84"/>
      <c r="CS432" s="84"/>
      <c r="CT432" s="84"/>
      <c r="CU432" s="84"/>
      <c r="CV432" s="84"/>
      <c r="CW432" s="84"/>
      <c r="CX432" s="84"/>
      <c r="CY432" s="84"/>
      <c r="CZ432" s="84"/>
      <c r="DA432" s="84"/>
      <c r="DB432" s="84"/>
      <c r="DC432" s="84"/>
      <c r="DD432" s="84"/>
      <c r="DE432" s="84"/>
      <c r="DF432" s="84"/>
      <c r="DG432" s="84"/>
      <c r="DH432" s="84"/>
      <c r="DI432" s="84"/>
      <c r="DJ432" s="84"/>
      <c r="DK432" s="84"/>
      <c r="DL432" s="84"/>
      <c r="DM432" s="84"/>
      <c r="DN432" s="84"/>
      <c r="DO432" s="84"/>
      <c r="DP432" s="84"/>
      <c r="DQ432" s="84"/>
      <c r="DR432" s="84"/>
      <c r="DS432" s="84"/>
      <c r="DT432" s="84"/>
      <c r="DU432" s="84"/>
      <c r="DV432" s="84"/>
      <c r="DW432" s="84"/>
      <c r="DX432" s="84"/>
      <c r="DY432" s="84"/>
      <c r="DZ432" s="84"/>
      <c r="EA432" s="84"/>
      <c r="EB432" s="84"/>
      <c r="EC432" s="84"/>
    </row>
    <row r="433" spans="1:133" ht="18" customHeight="1">
      <c r="A433" s="108"/>
      <c r="B433" s="109" t="s">
        <v>2036</v>
      </c>
      <c r="C433" s="143" t="s">
        <v>2037</v>
      </c>
      <c r="D433" s="106">
        <v>2550</v>
      </c>
      <c r="E433" s="105">
        <v>0</v>
      </c>
      <c r="F433" s="105">
        <v>2550</v>
      </c>
      <c r="G433" s="108"/>
      <c r="H433" s="193" t="s">
        <v>2094</v>
      </c>
      <c r="I433" s="106"/>
      <c r="J433" s="106"/>
      <c r="K433" s="106"/>
      <c r="L433" s="129"/>
      <c r="M433" s="129"/>
      <c r="N433" s="130"/>
      <c r="O433" s="131"/>
      <c r="P433" s="132"/>
      <c r="Q433" s="84"/>
      <c r="R433" s="84"/>
      <c r="S433" s="84"/>
      <c r="T433" s="84"/>
      <c r="U433" s="84"/>
      <c r="V433" s="84"/>
      <c r="W433" s="84"/>
      <c r="X433" s="84"/>
      <c r="Y433" s="84"/>
      <c r="Z433" s="84"/>
      <c r="AA433" s="84"/>
      <c r="AB433" s="84"/>
      <c r="AC433" s="84"/>
      <c r="AD433" s="84"/>
      <c r="AE433" s="84"/>
      <c r="AF433" s="84"/>
      <c r="AG433" s="84"/>
      <c r="AH433" s="84"/>
      <c r="AI433" s="84"/>
      <c r="AJ433" s="84"/>
      <c r="AK433" s="84"/>
      <c r="AL433" s="84"/>
      <c r="AM433" s="84"/>
      <c r="AN433" s="84"/>
      <c r="AO433" s="84"/>
      <c r="AP433" s="84"/>
      <c r="AQ433" s="84"/>
      <c r="AR433" s="84"/>
      <c r="AS433" s="84"/>
      <c r="AT433" s="84"/>
      <c r="AU433" s="84"/>
      <c r="AV433" s="84"/>
      <c r="AW433" s="84"/>
      <c r="AX433" s="84"/>
      <c r="AY433" s="84"/>
      <c r="AZ433" s="84"/>
      <c r="BA433" s="84"/>
      <c r="BB433" s="84"/>
      <c r="BC433" s="84"/>
      <c r="BD433" s="84"/>
      <c r="BE433" s="84"/>
      <c r="BF433" s="84"/>
      <c r="BG433" s="84"/>
      <c r="BH433" s="84"/>
      <c r="BI433" s="84"/>
      <c r="BJ433" s="84"/>
      <c r="BK433" s="84"/>
      <c r="BL433" s="84"/>
      <c r="BM433" s="84"/>
      <c r="BN433" s="84"/>
      <c r="BO433" s="84"/>
      <c r="BP433" s="84"/>
      <c r="BQ433" s="84"/>
      <c r="BR433" s="84"/>
      <c r="BS433" s="84"/>
      <c r="BT433" s="84"/>
      <c r="BU433" s="84"/>
      <c r="BV433" s="84"/>
      <c r="BW433" s="84"/>
      <c r="BX433" s="84"/>
      <c r="BY433" s="84"/>
      <c r="BZ433" s="84"/>
      <c r="CA433" s="84"/>
      <c r="CB433" s="84"/>
      <c r="CC433" s="84"/>
      <c r="CD433" s="84"/>
      <c r="CE433" s="84"/>
      <c r="CF433" s="84"/>
      <c r="CG433" s="84"/>
      <c r="CH433" s="84"/>
      <c r="CI433" s="84"/>
      <c r="CJ433" s="84"/>
      <c r="CK433" s="84"/>
      <c r="CL433" s="84"/>
      <c r="CM433" s="84"/>
      <c r="CN433" s="84"/>
      <c r="CO433" s="84"/>
      <c r="CP433" s="84"/>
      <c r="CQ433" s="84"/>
      <c r="CR433" s="84"/>
      <c r="CS433" s="84"/>
      <c r="CT433" s="84"/>
      <c r="CU433" s="84"/>
      <c r="CV433" s="84"/>
      <c r="CW433" s="84"/>
      <c r="CX433" s="84"/>
      <c r="CY433" s="84"/>
      <c r="CZ433" s="84"/>
      <c r="DA433" s="84"/>
      <c r="DB433" s="84"/>
      <c r="DC433" s="84"/>
      <c r="DD433" s="84"/>
      <c r="DE433" s="84"/>
      <c r="DF433" s="84"/>
      <c r="DG433" s="84"/>
      <c r="DH433" s="84"/>
      <c r="DI433" s="84"/>
      <c r="DJ433" s="84"/>
      <c r="DK433" s="84"/>
      <c r="DL433" s="84"/>
      <c r="DM433" s="84"/>
      <c r="DN433" s="84"/>
      <c r="DO433" s="84"/>
      <c r="DP433" s="84"/>
      <c r="DQ433" s="84"/>
      <c r="DR433" s="84"/>
      <c r="DS433" s="84"/>
      <c r="DT433" s="84"/>
      <c r="DU433" s="84"/>
      <c r="DV433" s="84"/>
      <c r="DW433" s="84"/>
      <c r="DX433" s="84"/>
      <c r="DY433" s="84"/>
      <c r="DZ433" s="84"/>
      <c r="EA433" s="84"/>
      <c r="EB433" s="84"/>
      <c r="EC433" s="84"/>
    </row>
    <row r="434" spans="1:133" ht="15.6" customHeight="1">
      <c r="A434" s="108"/>
      <c r="B434" s="109" t="s">
        <v>2040</v>
      </c>
      <c r="C434" s="143" t="s">
        <v>2041</v>
      </c>
      <c r="D434" s="106">
        <v>4600</v>
      </c>
      <c r="E434" s="105">
        <v>0</v>
      </c>
      <c r="F434" s="105">
        <v>4600</v>
      </c>
      <c r="G434" s="108"/>
      <c r="H434" s="107" t="s">
        <v>3112</v>
      </c>
      <c r="I434" s="106"/>
      <c r="J434" s="106"/>
      <c r="K434" s="106"/>
      <c r="L434" s="129"/>
      <c r="M434" s="129"/>
      <c r="N434" s="130"/>
      <c r="O434" s="131"/>
      <c r="P434" s="132"/>
      <c r="Q434" s="84"/>
      <c r="R434" s="84"/>
      <c r="S434" s="84"/>
      <c r="T434" s="84"/>
      <c r="U434" s="84"/>
      <c r="V434" s="84"/>
      <c r="W434" s="84"/>
      <c r="X434" s="84"/>
      <c r="Y434" s="84"/>
      <c r="Z434" s="84"/>
      <c r="AA434" s="84"/>
      <c r="AB434" s="84"/>
      <c r="AC434" s="84"/>
      <c r="AD434" s="84"/>
      <c r="AE434" s="84"/>
      <c r="AF434" s="84"/>
      <c r="AG434" s="84"/>
      <c r="AH434" s="84"/>
      <c r="AI434" s="84"/>
      <c r="AJ434" s="84"/>
      <c r="AK434" s="84"/>
      <c r="AL434" s="84"/>
      <c r="AM434" s="84"/>
      <c r="AN434" s="84"/>
      <c r="AO434" s="84"/>
      <c r="AP434" s="84"/>
      <c r="AQ434" s="84"/>
      <c r="AR434" s="84"/>
      <c r="AS434" s="84"/>
      <c r="AT434" s="84"/>
      <c r="AU434" s="84"/>
      <c r="AV434" s="84"/>
      <c r="AW434" s="84"/>
      <c r="AX434" s="84"/>
      <c r="AY434" s="84"/>
      <c r="AZ434" s="84"/>
      <c r="BA434" s="84"/>
      <c r="BB434" s="84"/>
      <c r="BC434" s="84"/>
      <c r="BD434" s="84"/>
      <c r="BE434" s="84"/>
      <c r="BF434" s="84"/>
      <c r="BG434" s="84"/>
      <c r="BH434" s="84"/>
      <c r="BI434" s="84"/>
      <c r="BJ434" s="84"/>
      <c r="BK434" s="84"/>
      <c r="BL434" s="84"/>
      <c r="BM434" s="84"/>
      <c r="BN434" s="84"/>
      <c r="BO434" s="84"/>
      <c r="BP434" s="84"/>
      <c r="BQ434" s="84"/>
      <c r="BR434" s="84"/>
      <c r="BS434" s="84"/>
      <c r="BT434" s="84"/>
      <c r="BU434" s="84"/>
      <c r="BV434" s="84"/>
      <c r="BW434" s="84"/>
      <c r="BX434" s="84"/>
      <c r="BY434" s="84"/>
      <c r="BZ434" s="84"/>
      <c r="CA434" s="84"/>
      <c r="CB434" s="84"/>
      <c r="CC434" s="84"/>
      <c r="CD434" s="84"/>
      <c r="CE434" s="84"/>
      <c r="CF434" s="84"/>
      <c r="CG434" s="84"/>
      <c r="CH434" s="84"/>
      <c r="CI434" s="84"/>
      <c r="CJ434" s="84"/>
      <c r="CK434" s="84"/>
      <c r="CL434" s="84"/>
      <c r="CM434" s="84"/>
      <c r="CN434" s="84"/>
      <c r="CO434" s="84"/>
      <c r="CP434" s="84"/>
      <c r="CQ434" s="84"/>
      <c r="CR434" s="84"/>
      <c r="CS434" s="84"/>
      <c r="CT434" s="84"/>
      <c r="CU434" s="84"/>
      <c r="CV434" s="84"/>
      <c r="CW434" s="84"/>
      <c r="CX434" s="84"/>
      <c r="CY434" s="84"/>
      <c r="CZ434" s="84"/>
      <c r="DA434" s="84"/>
      <c r="DB434" s="84"/>
      <c r="DC434" s="84"/>
      <c r="DD434" s="84"/>
      <c r="DE434" s="84"/>
      <c r="DF434" s="84"/>
      <c r="DG434" s="84"/>
      <c r="DH434" s="84"/>
      <c r="DI434" s="84"/>
      <c r="DJ434" s="84"/>
      <c r="DK434" s="84"/>
      <c r="DL434" s="84"/>
      <c r="DM434" s="84"/>
      <c r="DN434" s="84"/>
      <c r="DO434" s="84"/>
      <c r="DP434" s="84"/>
      <c r="DQ434" s="84"/>
      <c r="DR434" s="84"/>
      <c r="DS434" s="84"/>
      <c r="DT434" s="84"/>
      <c r="DU434" s="84"/>
      <c r="DV434" s="84"/>
      <c r="DW434" s="84"/>
      <c r="DX434" s="84"/>
      <c r="DY434" s="84"/>
      <c r="DZ434" s="84"/>
      <c r="EA434" s="84"/>
      <c r="EB434" s="84"/>
      <c r="EC434" s="84"/>
    </row>
    <row r="435" spans="1:133" ht="15.6" customHeight="1">
      <c r="A435" s="108">
        <v>393</v>
      </c>
      <c r="B435" s="109" t="s">
        <v>2044</v>
      </c>
      <c r="C435" s="143" t="s">
        <v>2045</v>
      </c>
      <c r="D435" s="106">
        <v>2600</v>
      </c>
      <c r="E435" s="105">
        <v>0</v>
      </c>
      <c r="F435" s="105">
        <v>2600</v>
      </c>
      <c r="G435" s="112" t="s">
        <v>2097</v>
      </c>
      <c r="H435" s="143" t="s">
        <v>3113</v>
      </c>
      <c r="I435" s="106">
        <v>2900</v>
      </c>
      <c r="J435" s="106">
        <v>0</v>
      </c>
      <c r="K435" s="106">
        <f t="shared" ref="K435:K451" si="80">I435+J435</f>
        <v>2900</v>
      </c>
      <c r="L435" s="129"/>
      <c r="M435" s="129"/>
      <c r="N435" s="130">
        <v>2900</v>
      </c>
      <c r="O435" s="131">
        <v>0</v>
      </c>
      <c r="P435" s="132">
        <f t="shared" ref="P435:P453" si="81">O435+N435</f>
        <v>2900</v>
      </c>
      <c r="Q435" s="84"/>
      <c r="R435" s="84"/>
      <c r="S435" s="84"/>
      <c r="T435" s="84"/>
      <c r="U435" s="84"/>
      <c r="V435" s="84"/>
      <c r="W435" s="84"/>
      <c r="X435" s="84"/>
      <c r="Y435" s="84"/>
      <c r="Z435" s="84"/>
      <c r="AA435" s="84"/>
      <c r="AB435" s="84"/>
      <c r="AC435" s="84"/>
      <c r="AD435" s="84"/>
      <c r="AE435" s="84"/>
      <c r="AF435" s="84"/>
      <c r="AG435" s="84"/>
      <c r="AH435" s="84"/>
      <c r="AI435" s="84"/>
      <c r="AJ435" s="84"/>
      <c r="AK435" s="84"/>
      <c r="AL435" s="84"/>
      <c r="AM435" s="84"/>
      <c r="AN435" s="84"/>
      <c r="AO435" s="84"/>
      <c r="AP435" s="84"/>
      <c r="AQ435" s="84"/>
      <c r="AR435" s="84"/>
      <c r="AS435" s="84"/>
      <c r="AT435" s="84"/>
      <c r="AU435" s="84"/>
      <c r="AV435" s="84"/>
      <c r="AW435" s="84"/>
      <c r="AX435" s="84"/>
      <c r="AY435" s="84"/>
      <c r="AZ435" s="84"/>
      <c r="BA435" s="84"/>
      <c r="BB435" s="84"/>
      <c r="BC435" s="84"/>
      <c r="BD435" s="84"/>
      <c r="BE435" s="84"/>
      <c r="BF435" s="84"/>
      <c r="BG435" s="84"/>
      <c r="BH435" s="84"/>
      <c r="BI435" s="84"/>
      <c r="BJ435" s="84"/>
      <c r="BK435" s="84"/>
      <c r="BL435" s="84"/>
      <c r="BM435" s="84"/>
      <c r="BN435" s="84"/>
      <c r="BO435" s="84"/>
      <c r="BP435" s="84"/>
      <c r="BQ435" s="84"/>
      <c r="BR435" s="84"/>
      <c r="BS435" s="84"/>
      <c r="BT435" s="84"/>
      <c r="BU435" s="84"/>
      <c r="BV435" s="84"/>
      <c r="BW435" s="84"/>
      <c r="BX435" s="84"/>
      <c r="BY435" s="84"/>
      <c r="BZ435" s="84"/>
      <c r="CA435" s="84"/>
      <c r="CB435" s="84"/>
      <c r="CC435" s="84"/>
      <c r="CD435" s="84"/>
      <c r="CE435" s="84"/>
      <c r="CF435" s="84"/>
      <c r="CG435" s="84"/>
      <c r="CH435" s="84"/>
      <c r="CI435" s="84"/>
      <c r="CJ435" s="84"/>
      <c r="CK435" s="84"/>
      <c r="CL435" s="84"/>
      <c r="CM435" s="84"/>
      <c r="CN435" s="84"/>
      <c r="CO435" s="84"/>
      <c r="CP435" s="84"/>
      <c r="CQ435" s="84"/>
      <c r="CR435" s="84"/>
      <c r="CS435" s="84"/>
      <c r="CT435" s="84"/>
      <c r="CU435" s="84"/>
      <c r="CV435" s="84"/>
      <c r="CW435" s="84"/>
      <c r="CX435" s="84"/>
      <c r="CY435" s="84"/>
      <c r="CZ435" s="84"/>
      <c r="DA435" s="84"/>
      <c r="DB435" s="84"/>
      <c r="DC435" s="84"/>
      <c r="DD435" s="84"/>
      <c r="DE435" s="84"/>
      <c r="DF435" s="84"/>
      <c r="DG435" s="84"/>
      <c r="DH435" s="84"/>
      <c r="DI435" s="84"/>
      <c r="DJ435" s="84"/>
      <c r="DK435" s="84"/>
      <c r="DL435" s="84"/>
      <c r="DM435" s="84"/>
      <c r="DN435" s="84"/>
      <c r="DO435" s="84"/>
      <c r="DP435" s="84"/>
      <c r="DQ435" s="84"/>
      <c r="DR435" s="84"/>
      <c r="DS435" s="84"/>
      <c r="DT435" s="84"/>
      <c r="DU435" s="84"/>
      <c r="DV435" s="84"/>
      <c r="DW435" s="84"/>
      <c r="DX435" s="84"/>
      <c r="DY435" s="84"/>
      <c r="DZ435" s="84"/>
      <c r="EA435" s="84"/>
      <c r="EB435" s="84"/>
      <c r="EC435" s="84"/>
    </row>
    <row r="436" spans="1:133" ht="15.6" customHeight="1">
      <c r="A436" s="108">
        <f>A435+1</f>
        <v>394</v>
      </c>
      <c r="B436" s="109" t="s">
        <v>2048</v>
      </c>
      <c r="C436" s="143" t="s">
        <v>2049</v>
      </c>
      <c r="D436" s="106">
        <v>2500</v>
      </c>
      <c r="E436" s="105">
        <v>0</v>
      </c>
      <c r="F436" s="105">
        <v>2500</v>
      </c>
      <c r="G436" s="112" t="s">
        <v>2101</v>
      </c>
      <c r="H436" s="143" t="s">
        <v>3114</v>
      </c>
      <c r="I436" s="106">
        <v>2780</v>
      </c>
      <c r="J436" s="106">
        <v>0</v>
      </c>
      <c r="K436" s="106">
        <f t="shared" si="80"/>
        <v>2780</v>
      </c>
      <c r="L436" s="129"/>
      <c r="M436" s="129"/>
      <c r="N436" s="130">
        <v>2780</v>
      </c>
      <c r="O436" s="131">
        <v>0</v>
      </c>
      <c r="P436" s="132">
        <f t="shared" si="81"/>
        <v>2780</v>
      </c>
      <c r="Q436" s="84"/>
      <c r="R436" s="84"/>
      <c r="S436" s="84"/>
      <c r="T436" s="84"/>
      <c r="U436" s="84"/>
      <c r="V436" s="84"/>
      <c r="W436" s="84"/>
      <c r="X436" s="84"/>
      <c r="Y436" s="84"/>
      <c r="Z436" s="84"/>
      <c r="AA436" s="84"/>
      <c r="AB436" s="84"/>
      <c r="AC436" s="84"/>
      <c r="AD436" s="84"/>
      <c r="AE436" s="84"/>
      <c r="AF436" s="84"/>
      <c r="AG436" s="84"/>
      <c r="AH436" s="84"/>
      <c r="AI436" s="84"/>
      <c r="AJ436" s="84"/>
      <c r="AK436" s="84"/>
      <c r="AL436" s="84"/>
      <c r="AM436" s="84"/>
      <c r="AN436" s="84"/>
      <c r="AO436" s="84"/>
      <c r="AP436" s="84"/>
      <c r="AQ436" s="84"/>
      <c r="AR436" s="84"/>
      <c r="AS436" s="84"/>
      <c r="AT436" s="84"/>
      <c r="AU436" s="84"/>
      <c r="AV436" s="84"/>
      <c r="AW436" s="84"/>
      <c r="AX436" s="84"/>
      <c r="AY436" s="84"/>
      <c r="AZ436" s="84"/>
      <c r="BA436" s="84"/>
      <c r="BB436" s="84"/>
      <c r="BC436" s="84"/>
      <c r="BD436" s="84"/>
      <c r="BE436" s="84"/>
      <c r="BF436" s="84"/>
      <c r="BG436" s="84"/>
      <c r="BH436" s="84"/>
      <c r="BI436" s="84"/>
      <c r="BJ436" s="84"/>
      <c r="BK436" s="84"/>
      <c r="BL436" s="84"/>
      <c r="BM436" s="84"/>
      <c r="BN436" s="84"/>
      <c r="BO436" s="84"/>
      <c r="BP436" s="84"/>
      <c r="BQ436" s="84"/>
      <c r="BR436" s="84"/>
      <c r="BS436" s="84"/>
      <c r="BT436" s="84"/>
      <c r="BU436" s="84"/>
      <c r="BV436" s="84"/>
      <c r="BW436" s="84"/>
      <c r="BX436" s="84"/>
      <c r="BY436" s="84"/>
      <c r="BZ436" s="84"/>
      <c r="CA436" s="84"/>
      <c r="CB436" s="84"/>
      <c r="CC436" s="84"/>
      <c r="CD436" s="84"/>
      <c r="CE436" s="84"/>
      <c r="CF436" s="84"/>
      <c r="CG436" s="84"/>
      <c r="CH436" s="84"/>
      <c r="CI436" s="84"/>
      <c r="CJ436" s="84"/>
      <c r="CK436" s="84"/>
      <c r="CL436" s="84"/>
      <c r="CM436" s="84"/>
      <c r="CN436" s="84"/>
      <c r="CO436" s="84"/>
      <c r="CP436" s="84"/>
      <c r="CQ436" s="84"/>
      <c r="CR436" s="84"/>
      <c r="CS436" s="84"/>
      <c r="CT436" s="84"/>
      <c r="CU436" s="84"/>
      <c r="CV436" s="84"/>
      <c r="CW436" s="84"/>
      <c r="CX436" s="84"/>
      <c r="CY436" s="84"/>
      <c r="CZ436" s="84"/>
      <c r="DA436" s="84"/>
      <c r="DB436" s="84"/>
      <c r="DC436" s="84"/>
      <c r="DD436" s="84"/>
      <c r="DE436" s="84"/>
      <c r="DF436" s="84"/>
      <c r="DG436" s="84"/>
      <c r="DH436" s="84"/>
      <c r="DI436" s="84"/>
      <c r="DJ436" s="84"/>
      <c r="DK436" s="84"/>
      <c r="DL436" s="84"/>
      <c r="DM436" s="84"/>
      <c r="DN436" s="84"/>
      <c r="DO436" s="84"/>
      <c r="DP436" s="84"/>
      <c r="DQ436" s="84"/>
      <c r="DR436" s="84"/>
      <c r="DS436" s="84"/>
      <c r="DT436" s="84"/>
      <c r="DU436" s="84"/>
      <c r="DV436" s="84"/>
      <c r="DW436" s="84"/>
      <c r="DX436" s="84"/>
      <c r="DY436" s="84"/>
      <c r="DZ436" s="84"/>
      <c r="EA436" s="84"/>
      <c r="EB436" s="84"/>
      <c r="EC436" s="84"/>
    </row>
    <row r="437" spans="1:133" ht="15.6" customHeight="1">
      <c r="A437" s="108">
        <f t="shared" ref="A437:A453" si="82">A436+1</f>
        <v>395</v>
      </c>
      <c r="B437" s="109" t="s">
        <v>2092</v>
      </c>
      <c r="C437" s="143" t="s">
        <v>2093</v>
      </c>
      <c r="D437" s="106">
        <v>2200</v>
      </c>
      <c r="E437" s="105">
        <v>0</v>
      </c>
      <c r="F437" s="105">
        <v>2200</v>
      </c>
      <c r="G437" s="112" t="s">
        <v>2105</v>
      </c>
      <c r="H437" s="143" t="s">
        <v>3115</v>
      </c>
      <c r="I437" s="106">
        <v>3200</v>
      </c>
      <c r="J437" s="106">
        <v>0</v>
      </c>
      <c r="K437" s="106">
        <f t="shared" si="80"/>
        <v>3200</v>
      </c>
      <c r="L437" s="129"/>
      <c r="M437" s="129"/>
      <c r="N437" s="130">
        <v>3200</v>
      </c>
      <c r="O437" s="131">
        <v>0</v>
      </c>
      <c r="P437" s="132">
        <f t="shared" si="81"/>
        <v>3200</v>
      </c>
      <c r="Q437" s="84"/>
      <c r="R437" s="84"/>
      <c r="S437" s="84"/>
      <c r="T437" s="84"/>
      <c r="U437" s="84"/>
      <c r="V437" s="84"/>
      <c r="W437" s="84"/>
      <c r="X437" s="84"/>
      <c r="Y437" s="84"/>
      <c r="Z437" s="84"/>
      <c r="AA437" s="84"/>
      <c r="AB437" s="84"/>
      <c r="AC437" s="84"/>
      <c r="AD437" s="84"/>
      <c r="AE437" s="84"/>
      <c r="AF437" s="84"/>
      <c r="AG437" s="84"/>
      <c r="AH437" s="84"/>
      <c r="AI437" s="84"/>
      <c r="AJ437" s="84"/>
      <c r="AK437" s="84"/>
      <c r="AL437" s="84"/>
      <c r="AM437" s="84"/>
      <c r="AN437" s="84"/>
      <c r="AO437" s="84"/>
      <c r="AP437" s="84"/>
      <c r="AQ437" s="84"/>
      <c r="AR437" s="84"/>
      <c r="AS437" s="84"/>
      <c r="AT437" s="84"/>
      <c r="AU437" s="84"/>
      <c r="AV437" s="84"/>
      <c r="AW437" s="84"/>
      <c r="AX437" s="84"/>
      <c r="AY437" s="84"/>
      <c r="AZ437" s="84"/>
      <c r="BA437" s="84"/>
      <c r="BB437" s="84"/>
      <c r="BC437" s="84"/>
      <c r="BD437" s="84"/>
      <c r="BE437" s="84"/>
      <c r="BF437" s="84"/>
      <c r="BG437" s="84"/>
      <c r="BH437" s="84"/>
      <c r="BI437" s="84"/>
      <c r="BJ437" s="84"/>
      <c r="BK437" s="84"/>
      <c r="BL437" s="84"/>
      <c r="BM437" s="84"/>
      <c r="BN437" s="84"/>
      <c r="BO437" s="84"/>
      <c r="BP437" s="84"/>
      <c r="BQ437" s="84"/>
      <c r="BR437" s="84"/>
      <c r="BS437" s="84"/>
      <c r="BT437" s="84"/>
      <c r="BU437" s="84"/>
      <c r="BV437" s="84"/>
      <c r="BW437" s="84"/>
      <c r="BX437" s="84"/>
      <c r="BY437" s="84"/>
      <c r="BZ437" s="84"/>
      <c r="CA437" s="84"/>
      <c r="CB437" s="84"/>
      <c r="CC437" s="84"/>
      <c r="CD437" s="84"/>
      <c r="CE437" s="84"/>
      <c r="CF437" s="84"/>
      <c r="CG437" s="84"/>
      <c r="CH437" s="84"/>
      <c r="CI437" s="84"/>
      <c r="CJ437" s="84"/>
      <c r="CK437" s="84"/>
      <c r="CL437" s="84"/>
      <c r="CM437" s="84"/>
      <c r="CN437" s="84"/>
      <c r="CO437" s="84"/>
      <c r="CP437" s="84"/>
      <c r="CQ437" s="84"/>
      <c r="CR437" s="84"/>
      <c r="CS437" s="84"/>
      <c r="CT437" s="84"/>
      <c r="CU437" s="84"/>
      <c r="CV437" s="84"/>
      <c r="CW437" s="84"/>
      <c r="CX437" s="84"/>
      <c r="CY437" s="84"/>
      <c r="CZ437" s="84"/>
      <c r="DA437" s="84"/>
      <c r="DB437" s="84"/>
      <c r="DC437" s="84"/>
      <c r="DD437" s="84"/>
      <c r="DE437" s="84"/>
      <c r="DF437" s="84"/>
      <c r="DG437" s="84"/>
      <c r="DH437" s="84"/>
      <c r="DI437" s="84"/>
      <c r="DJ437" s="84"/>
      <c r="DK437" s="84"/>
      <c r="DL437" s="84"/>
      <c r="DM437" s="84"/>
      <c r="DN437" s="84"/>
      <c r="DO437" s="84"/>
      <c r="DP437" s="84"/>
      <c r="DQ437" s="84"/>
      <c r="DR437" s="84"/>
      <c r="DS437" s="84"/>
      <c r="DT437" s="84"/>
      <c r="DU437" s="84"/>
      <c r="DV437" s="84"/>
      <c r="DW437" s="84"/>
      <c r="DX437" s="84"/>
      <c r="DY437" s="84"/>
      <c r="DZ437" s="84"/>
      <c r="EA437" s="84"/>
      <c r="EB437" s="84"/>
      <c r="EC437" s="84"/>
    </row>
    <row r="438" spans="1:133" ht="15.6" customHeight="1">
      <c r="A438" s="108">
        <f t="shared" si="82"/>
        <v>396</v>
      </c>
      <c r="B438" s="109" t="s">
        <v>3116</v>
      </c>
      <c r="C438" s="143" t="s">
        <v>3117</v>
      </c>
      <c r="D438" s="106">
        <v>3600</v>
      </c>
      <c r="E438" s="105">
        <v>0</v>
      </c>
      <c r="F438" s="105">
        <v>3600</v>
      </c>
      <c r="G438" s="112" t="s">
        <v>2109</v>
      </c>
      <c r="H438" s="143" t="s">
        <v>3118</v>
      </c>
      <c r="I438" s="106">
        <v>2500</v>
      </c>
      <c r="J438" s="106">
        <v>0</v>
      </c>
      <c r="K438" s="106">
        <f t="shared" si="80"/>
        <v>2500</v>
      </c>
      <c r="L438" s="129"/>
      <c r="M438" s="129"/>
      <c r="N438" s="130">
        <v>2500</v>
      </c>
      <c r="O438" s="131">
        <v>0</v>
      </c>
      <c r="P438" s="132">
        <f t="shared" si="81"/>
        <v>2500</v>
      </c>
      <c r="Q438" s="84"/>
      <c r="R438" s="84"/>
      <c r="S438" s="84"/>
      <c r="T438" s="84"/>
      <c r="U438" s="84"/>
      <c r="V438" s="84"/>
      <c r="W438" s="84"/>
      <c r="X438" s="84"/>
      <c r="Y438" s="84"/>
      <c r="Z438" s="84"/>
      <c r="AA438" s="84"/>
      <c r="AB438" s="84"/>
      <c r="AC438" s="84"/>
      <c r="AD438" s="84"/>
      <c r="AE438" s="84"/>
      <c r="AF438" s="84"/>
      <c r="AG438" s="84"/>
      <c r="AH438" s="84"/>
      <c r="AI438" s="84"/>
      <c r="AJ438" s="84"/>
      <c r="AK438" s="84"/>
      <c r="AL438" s="84"/>
      <c r="AM438" s="84"/>
      <c r="AN438" s="84"/>
      <c r="AO438" s="84"/>
      <c r="AP438" s="84"/>
      <c r="AQ438" s="84"/>
      <c r="AR438" s="84"/>
      <c r="AS438" s="84"/>
      <c r="AT438" s="84"/>
      <c r="AU438" s="84"/>
      <c r="AV438" s="84"/>
      <c r="AW438" s="84"/>
      <c r="AX438" s="84"/>
      <c r="AY438" s="84"/>
      <c r="AZ438" s="84"/>
      <c r="BA438" s="84"/>
      <c r="BB438" s="84"/>
      <c r="BC438" s="84"/>
      <c r="BD438" s="84"/>
      <c r="BE438" s="84"/>
      <c r="BF438" s="84"/>
      <c r="BG438" s="84"/>
      <c r="BH438" s="84"/>
      <c r="BI438" s="84"/>
      <c r="BJ438" s="84"/>
      <c r="BK438" s="84"/>
      <c r="BL438" s="84"/>
      <c r="BM438" s="84"/>
      <c r="BN438" s="84"/>
      <c r="BO438" s="84"/>
      <c r="BP438" s="84"/>
      <c r="BQ438" s="84"/>
      <c r="BR438" s="84"/>
      <c r="BS438" s="84"/>
      <c r="BT438" s="84"/>
      <c r="BU438" s="84"/>
      <c r="BV438" s="84"/>
      <c r="BW438" s="84"/>
      <c r="BX438" s="84"/>
      <c r="BY438" s="84"/>
      <c r="BZ438" s="84"/>
      <c r="CA438" s="84"/>
      <c r="CB438" s="84"/>
      <c r="CC438" s="84"/>
      <c r="CD438" s="84"/>
      <c r="CE438" s="84"/>
      <c r="CF438" s="84"/>
      <c r="CG438" s="84"/>
      <c r="CH438" s="84"/>
      <c r="CI438" s="84"/>
      <c r="CJ438" s="84"/>
      <c r="CK438" s="84"/>
      <c r="CL438" s="84"/>
      <c r="CM438" s="84"/>
      <c r="CN438" s="84"/>
      <c r="CO438" s="84"/>
      <c r="CP438" s="84"/>
      <c r="CQ438" s="84"/>
      <c r="CR438" s="84"/>
      <c r="CS438" s="84"/>
      <c r="CT438" s="84"/>
      <c r="CU438" s="84"/>
      <c r="CV438" s="84"/>
      <c r="CW438" s="84"/>
      <c r="CX438" s="84"/>
      <c r="CY438" s="84"/>
      <c r="CZ438" s="84"/>
      <c r="DA438" s="84"/>
      <c r="DB438" s="84"/>
      <c r="DC438" s="84"/>
      <c r="DD438" s="84"/>
      <c r="DE438" s="84"/>
      <c r="DF438" s="84"/>
      <c r="DG438" s="84"/>
      <c r="DH438" s="84"/>
      <c r="DI438" s="84"/>
      <c r="DJ438" s="84"/>
      <c r="DK438" s="84"/>
      <c r="DL438" s="84"/>
      <c r="DM438" s="84"/>
      <c r="DN438" s="84"/>
      <c r="DO438" s="84"/>
      <c r="DP438" s="84"/>
      <c r="DQ438" s="84"/>
      <c r="DR438" s="84"/>
      <c r="DS438" s="84"/>
      <c r="DT438" s="84"/>
      <c r="DU438" s="84"/>
      <c r="DV438" s="84"/>
      <c r="DW438" s="84"/>
      <c r="DX438" s="84"/>
      <c r="DY438" s="84"/>
      <c r="DZ438" s="84"/>
      <c r="EA438" s="84"/>
      <c r="EB438" s="84"/>
      <c r="EC438" s="84"/>
    </row>
    <row r="439" spans="1:133" ht="15.6" customHeight="1">
      <c r="A439" s="108">
        <f t="shared" si="82"/>
        <v>397</v>
      </c>
      <c r="B439" s="109" t="s">
        <v>2095</v>
      </c>
      <c r="C439" s="143" t="s">
        <v>2096</v>
      </c>
      <c r="D439" s="106">
        <v>3700</v>
      </c>
      <c r="E439" s="105">
        <v>0</v>
      </c>
      <c r="F439" s="105">
        <v>3700</v>
      </c>
      <c r="G439" s="112" t="s">
        <v>2113</v>
      </c>
      <c r="H439" s="143" t="s">
        <v>3119</v>
      </c>
      <c r="I439" s="106">
        <v>2900</v>
      </c>
      <c r="J439" s="106">
        <v>0</v>
      </c>
      <c r="K439" s="106">
        <f t="shared" si="80"/>
        <v>2900</v>
      </c>
      <c r="L439" s="129"/>
      <c r="M439" s="129"/>
      <c r="N439" s="130">
        <v>2900</v>
      </c>
      <c r="O439" s="131">
        <v>0</v>
      </c>
      <c r="P439" s="132">
        <f t="shared" si="81"/>
        <v>2900</v>
      </c>
      <c r="Q439" s="84"/>
      <c r="R439" s="84"/>
      <c r="S439" s="84"/>
      <c r="T439" s="84"/>
      <c r="U439" s="84"/>
      <c r="V439" s="84"/>
      <c r="W439" s="84"/>
      <c r="X439" s="84"/>
      <c r="Y439" s="84"/>
      <c r="Z439" s="84"/>
      <c r="AA439" s="84"/>
      <c r="AB439" s="84"/>
      <c r="AC439" s="84"/>
      <c r="AD439" s="84"/>
      <c r="AE439" s="84"/>
      <c r="AF439" s="84"/>
      <c r="AG439" s="84"/>
      <c r="AH439" s="84"/>
      <c r="AI439" s="84"/>
      <c r="AJ439" s="84"/>
      <c r="AK439" s="84"/>
      <c r="AL439" s="84"/>
      <c r="AM439" s="84"/>
      <c r="AN439" s="84"/>
      <c r="AO439" s="84"/>
      <c r="AP439" s="84"/>
      <c r="AQ439" s="84"/>
      <c r="AR439" s="84"/>
      <c r="AS439" s="84"/>
      <c r="AT439" s="84"/>
      <c r="AU439" s="84"/>
      <c r="AV439" s="84"/>
      <c r="AW439" s="84"/>
      <c r="AX439" s="84"/>
      <c r="AY439" s="84"/>
      <c r="AZ439" s="84"/>
      <c r="BA439" s="84"/>
      <c r="BB439" s="84"/>
      <c r="BC439" s="84"/>
      <c r="BD439" s="84"/>
      <c r="BE439" s="84"/>
      <c r="BF439" s="84"/>
      <c r="BG439" s="84"/>
      <c r="BH439" s="84"/>
      <c r="BI439" s="84"/>
      <c r="BJ439" s="84"/>
      <c r="BK439" s="84"/>
      <c r="BL439" s="84"/>
      <c r="BM439" s="84"/>
      <c r="BN439" s="84"/>
      <c r="BO439" s="84"/>
      <c r="BP439" s="84"/>
      <c r="BQ439" s="84"/>
      <c r="BR439" s="84"/>
      <c r="BS439" s="84"/>
      <c r="BT439" s="84"/>
      <c r="BU439" s="84"/>
      <c r="BV439" s="84"/>
      <c r="BW439" s="84"/>
      <c r="BX439" s="84"/>
      <c r="BY439" s="84"/>
      <c r="BZ439" s="84"/>
      <c r="CA439" s="84"/>
      <c r="CB439" s="84"/>
      <c r="CC439" s="84"/>
      <c r="CD439" s="84"/>
      <c r="CE439" s="84"/>
      <c r="CF439" s="84"/>
      <c r="CG439" s="84"/>
      <c r="CH439" s="84"/>
      <c r="CI439" s="84"/>
      <c r="CJ439" s="84"/>
      <c r="CK439" s="84"/>
      <c r="CL439" s="84"/>
      <c r="CM439" s="84"/>
      <c r="CN439" s="84"/>
      <c r="CO439" s="84"/>
      <c r="CP439" s="84"/>
      <c r="CQ439" s="84"/>
      <c r="CR439" s="84"/>
      <c r="CS439" s="84"/>
      <c r="CT439" s="84"/>
      <c r="CU439" s="84"/>
      <c r="CV439" s="84"/>
      <c r="CW439" s="84"/>
      <c r="CX439" s="84"/>
      <c r="CY439" s="84"/>
      <c r="CZ439" s="84"/>
      <c r="DA439" s="84"/>
      <c r="DB439" s="84"/>
      <c r="DC439" s="84"/>
      <c r="DD439" s="84"/>
      <c r="DE439" s="84"/>
      <c r="DF439" s="84"/>
      <c r="DG439" s="84"/>
      <c r="DH439" s="84"/>
      <c r="DI439" s="84"/>
      <c r="DJ439" s="84"/>
      <c r="DK439" s="84"/>
      <c r="DL439" s="84"/>
      <c r="DM439" s="84"/>
      <c r="DN439" s="84"/>
      <c r="DO439" s="84"/>
      <c r="DP439" s="84"/>
      <c r="DQ439" s="84"/>
      <c r="DR439" s="84"/>
      <c r="DS439" s="84"/>
      <c r="DT439" s="84"/>
      <c r="DU439" s="84"/>
      <c r="DV439" s="84"/>
      <c r="DW439" s="84"/>
      <c r="DX439" s="84"/>
      <c r="DY439" s="84"/>
      <c r="DZ439" s="84"/>
      <c r="EA439" s="84"/>
      <c r="EB439" s="84"/>
      <c r="EC439" s="84"/>
    </row>
    <row r="440" spans="1:133" ht="15.6" customHeight="1">
      <c r="A440" s="108">
        <f t="shared" si="82"/>
        <v>398</v>
      </c>
      <c r="B440" s="109" t="s">
        <v>2099</v>
      </c>
      <c r="C440" s="143" t="s">
        <v>2100</v>
      </c>
      <c r="D440" s="106">
        <v>2200</v>
      </c>
      <c r="E440" s="105">
        <v>0</v>
      </c>
      <c r="F440" s="105">
        <v>2200</v>
      </c>
      <c r="G440" s="112" t="s">
        <v>2117</v>
      </c>
      <c r="H440" s="143" t="s">
        <v>3120</v>
      </c>
      <c r="I440" s="106">
        <v>3500</v>
      </c>
      <c r="J440" s="106">
        <v>0</v>
      </c>
      <c r="K440" s="106">
        <f t="shared" si="80"/>
        <v>3500</v>
      </c>
      <c r="L440" s="129"/>
      <c r="M440" s="129"/>
      <c r="N440" s="130">
        <v>3500</v>
      </c>
      <c r="O440" s="131">
        <v>0</v>
      </c>
      <c r="P440" s="132">
        <f t="shared" si="81"/>
        <v>3500</v>
      </c>
      <c r="Q440" s="84"/>
      <c r="R440" s="84"/>
      <c r="S440" s="84"/>
      <c r="T440" s="84"/>
      <c r="U440" s="84"/>
      <c r="V440" s="84"/>
      <c r="W440" s="84"/>
      <c r="X440" s="84"/>
      <c r="Y440" s="84"/>
      <c r="Z440" s="84"/>
      <c r="AA440" s="84"/>
      <c r="AB440" s="84"/>
      <c r="AC440" s="84"/>
      <c r="AD440" s="84"/>
      <c r="AE440" s="84"/>
      <c r="AF440" s="84"/>
      <c r="AG440" s="84"/>
      <c r="AH440" s="84"/>
      <c r="AI440" s="84"/>
      <c r="AJ440" s="84"/>
      <c r="AK440" s="84"/>
      <c r="AL440" s="84"/>
      <c r="AM440" s="84"/>
      <c r="AN440" s="84"/>
      <c r="AO440" s="84"/>
      <c r="AP440" s="84"/>
      <c r="AQ440" s="84"/>
      <c r="AR440" s="84"/>
      <c r="AS440" s="84"/>
      <c r="AT440" s="84"/>
      <c r="AU440" s="84"/>
      <c r="AV440" s="84"/>
      <c r="AW440" s="84"/>
      <c r="AX440" s="84"/>
      <c r="AY440" s="84"/>
      <c r="AZ440" s="84"/>
      <c r="BA440" s="84"/>
      <c r="BB440" s="84"/>
      <c r="BC440" s="84"/>
      <c r="BD440" s="84"/>
      <c r="BE440" s="84"/>
      <c r="BF440" s="84"/>
      <c r="BG440" s="84"/>
      <c r="BH440" s="84"/>
      <c r="BI440" s="84"/>
      <c r="BJ440" s="84"/>
      <c r="BK440" s="84"/>
      <c r="BL440" s="84"/>
      <c r="BM440" s="84"/>
      <c r="BN440" s="84"/>
      <c r="BO440" s="84"/>
      <c r="BP440" s="84"/>
      <c r="BQ440" s="84"/>
      <c r="BR440" s="84"/>
      <c r="BS440" s="84"/>
      <c r="BT440" s="84"/>
      <c r="BU440" s="84"/>
      <c r="BV440" s="84"/>
      <c r="BW440" s="84"/>
      <c r="BX440" s="84"/>
      <c r="BY440" s="84"/>
      <c r="BZ440" s="84"/>
      <c r="CA440" s="84"/>
      <c r="CB440" s="84"/>
      <c r="CC440" s="84"/>
      <c r="CD440" s="84"/>
      <c r="CE440" s="84"/>
      <c r="CF440" s="84"/>
      <c r="CG440" s="84"/>
      <c r="CH440" s="84"/>
      <c r="CI440" s="84"/>
      <c r="CJ440" s="84"/>
      <c r="CK440" s="84"/>
      <c r="CL440" s="84"/>
      <c r="CM440" s="84"/>
      <c r="CN440" s="84"/>
      <c r="CO440" s="84"/>
      <c r="CP440" s="84"/>
      <c r="CQ440" s="84"/>
      <c r="CR440" s="84"/>
      <c r="CS440" s="84"/>
      <c r="CT440" s="84"/>
      <c r="CU440" s="84"/>
      <c r="CV440" s="84"/>
      <c r="CW440" s="84"/>
      <c r="CX440" s="84"/>
      <c r="CY440" s="84"/>
      <c r="CZ440" s="84"/>
      <c r="DA440" s="84"/>
      <c r="DB440" s="84"/>
      <c r="DC440" s="84"/>
      <c r="DD440" s="84"/>
      <c r="DE440" s="84"/>
      <c r="DF440" s="84"/>
      <c r="DG440" s="84"/>
      <c r="DH440" s="84"/>
      <c r="DI440" s="84"/>
      <c r="DJ440" s="84"/>
      <c r="DK440" s="84"/>
      <c r="DL440" s="84"/>
      <c r="DM440" s="84"/>
      <c r="DN440" s="84"/>
      <c r="DO440" s="84"/>
      <c r="DP440" s="84"/>
      <c r="DQ440" s="84"/>
      <c r="DR440" s="84"/>
      <c r="DS440" s="84"/>
      <c r="DT440" s="84"/>
      <c r="DU440" s="84"/>
      <c r="DV440" s="84"/>
      <c r="DW440" s="84"/>
      <c r="DX440" s="84"/>
      <c r="DY440" s="84"/>
      <c r="DZ440" s="84"/>
      <c r="EA440" s="84"/>
      <c r="EB440" s="84"/>
      <c r="EC440" s="84"/>
    </row>
    <row r="441" spans="1:133" ht="15.6" customHeight="1">
      <c r="A441" s="108">
        <f t="shared" si="82"/>
        <v>399</v>
      </c>
      <c r="B441" s="109" t="s">
        <v>2103</v>
      </c>
      <c r="C441" s="143" t="s">
        <v>2104</v>
      </c>
      <c r="D441" s="106">
        <v>2700</v>
      </c>
      <c r="E441" s="105">
        <v>0</v>
      </c>
      <c r="F441" s="105">
        <v>2700</v>
      </c>
      <c r="G441" s="112" t="s">
        <v>2121</v>
      </c>
      <c r="H441" s="143" t="s">
        <v>3121</v>
      </c>
      <c r="I441" s="106">
        <v>3300</v>
      </c>
      <c r="J441" s="106">
        <v>0</v>
      </c>
      <c r="K441" s="106">
        <f t="shared" si="80"/>
        <v>3300</v>
      </c>
      <c r="L441" s="129"/>
      <c r="M441" s="129"/>
      <c r="N441" s="130">
        <v>3300</v>
      </c>
      <c r="O441" s="131">
        <v>0</v>
      </c>
      <c r="P441" s="132">
        <f t="shared" si="81"/>
        <v>3300</v>
      </c>
      <c r="Q441" s="84"/>
      <c r="R441" s="84"/>
      <c r="S441" s="84"/>
      <c r="T441" s="84"/>
      <c r="U441" s="84"/>
      <c r="V441" s="84"/>
      <c r="W441" s="84"/>
      <c r="X441" s="84"/>
      <c r="Y441" s="84"/>
      <c r="Z441" s="84"/>
      <c r="AA441" s="84"/>
      <c r="AB441" s="84"/>
      <c r="AC441" s="84"/>
      <c r="AD441" s="84"/>
      <c r="AE441" s="84"/>
      <c r="AF441" s="84"/>
      <c r="AG441" s="84"/>
      <c r="AH441" s="84"/>
      <c r="AI441" s="84"/>
      <c r="AJ441" s="84"/>
      <c r="AK441" s="84"/>
      <c r="AL441" s="84"/>
      <c r="AM441" s="84"/>
      <c r="AN441" s="84"/>
      <c r="AO441" s="84"/>
      <c r="AP441" s="84"/>
      <c r="AQ441" s="84"/>
      <c r="AR441" s="84"/>
      <c r="AS441" s="84"/>
      <c r="AT441" s="84"/>
      <c r="AU441" s="84"/>
      <c r="AV441" s="84"/>
      <c r="AW441" s="84"/>
      <c r="AX441" s="84"/>
      <c r="AY441" s="84"/>
      <c r="AZ441" s="84"/>
      <c r="BA441" s="84"/>
      <c r="BB441" s="84"/>
      <c r="BC441" s="84"/>
      <c r="BD441" s="84"/>
      <c r="BE441" s="84"/>
      <c r="BF441" s="84"/>
      <c r="BG441" s="84"/>
      <c r="BH441" s="84"/>
      <c r="BI441" s="84"/>
      <c r="BJ441" s="84"/>
      <c r="BK441" s="84"/>
      <c r="BL441" s="84"/>
      <c r="BM441" s="84"/>
      <c r="BN441" s="84"/>
      <c r="BO441" s="84"/>
      <c r="BP441" s="84"/>
      <c r="BQ441" s="84"/>
      <c r="BR441" s="84"/>
      <c r="BS441" s="84"/>
      <c r="BT441" s="84"/>
      <c r="BU441" s="84"/>
      <c r="BV441" s="84"/>
      <c r="BW441" s="84"/>
      <c r="BX441" s="84"/>
      <c r="BY441" s="84"/>
      <c r="BZ441" s="84"/>
      <c r="CA441" s="84"/>
      <c r="CB441" s="84"/>
      <c r="CC441" s="84"/>
      <c r="CD441" s="84"/>
      <c r="CE441" s="84"/>
      <c r="CF441" s="84"/>
      <c r="CG441" s="84"/>
      <c r="CH441" s="84"/>
      <c r="CI441" s="84"/>
      <c r="CJ441" s="84"/>
      <c r="CK441" s="84"/>
      <c r="CL441" s="84"/>
      <c r="CM441" s="84"/>
      <c r="CN441" s="84"/>
      <c r="CO441" s="84"/>
      <c r="CP441" s="84"/>
      <c r="CQ441" s="84"/>
      <c r="CR441" s="84"/>
      <c r="CS441" s="84"/>
      <c r="CT441" s="84"/>
      <c r="CU441" s="84"/>
      <c r="CV441" s="84"/>
      <c r="CW441" s="84"/>
      <c r="CX441" s="84"/>
      <c r="CY441" s="84"/>
      <c r="CZ441" s="84"/>
      <c r="DA441" s="84"/>
      <c r="DB441" s="84"/>
      <c r="DC441" s="84"/>
      <c r="DD441" s="84"/>
      <c r="DE441" s="84"/>
      <c r="DF441" s="84"/>
      <c r="DG441" s="84"/>
      <c r="DH441" s="84"/>
      <c r="DI441" s="84"/>
      <c r="DJ441" s="84"/>
      <c r="DK441" s="84"/>
      <c r="DL441" s="84"/>
      <c r="DM441" s="84"/>
      <c r="DN441" s="84"/>
      <c r="DO441" s="84"/>
      <c r="DP441" s="84"/>
      <c r="DQ441" s="84"/>
      <c r="DR441" s="84"/>
      <c r="DS441" s="84"/>
      <c r="DT441" s="84"/>
      <c r="DU441" s="84"/>
      <c r="DV441" s="84"/>
      <c r="DW441" s="84"/>
      <c r="DX441" s="84"/>
      <c r="DY441" s="84"/>
      <c r="DZ441" s="84"/>
      <c r="EA441" s="84"/>
      <c r="EB441" s="84"/>
      <c r="EC441" s="84"/>
    </row>
    <row r="442" spans="1:133" ht="15.6" customHeight="1">
      <c r="A442" s="108">
        <f t="shared" si="82"/>
        <v>400</v>
      </c>
      <c r="B442" s="109" t="s">
        <v>2107</v>
      </c>
      <c r="C442" s="143" t="s">
        <v>2108</v>
      </c>
      <c r="D442" s="106">
        <v>3200</v>
      </c>
      <c r="E442" s="105">
        <v>0</v>
      </c>
      <c r="F442" s="105">
        <v>3200</v>
      </c>
      <c r="G442" s="112" t="s">
        <v>2125</v>
      </c>
      <c r="H442" s="143" t="s">
        <v>3122</v>
      </c>
      <c r="I442" s="106">
        <v>2400</v>
      </c>
      <c r="J442" s="106">
        <v>0</v>
      </c>
      <c r="K442" s="106">
        <f t="shared" si="80"/>
        <v>2400</v>
      </c>
      <c r="L442" s="129"/>
      <c r="M442" s="129"/>
      <c r="N442" s="130">
        <v>2400</v>
      </c>
      <c r="O442" s="131">
        <v>0</v>
      </c>
      <c r="P442" s="132">
        <f t="shared" si="81"/>
        <v>2400</v>
      </c>
      <c r="Q442" s="84"/>
      <c r="R442" s="84"/>
      <c r="S442" s="84"/>
      <c r="T442" s="84"/>
      <c r="U442" s="84"/>
      <c r="V442" s="84"/>
      <c r="W442" s="84"/>
      <c r="X442" s="84"/>
      <c r="Y442" s="84"/>
      <c r="Z442" s="84"/>
      <c r="AA442" s="84"/>
      <c r="AB442" s="84"/>
      <c r="AC442" s="84"/>
      <c r="AD442" s="84"/>
      <c r="AE442" s="84"/>
      <c r="AF442" s="84"/>
      <c r="AG442" s="84"/>
      <c r="AH442" s="84"/>
      <c r="AI442" s="84"/>
      <c r="AJ442" s="84"/>
      <c r="AK442" s="84"/>
      <c r="AL442" s="84"/>
      <c r="AM442" s="84"/>
      <c r="AN442" s="84"/>
      <c r="AO442" s="84"/>
      <c r="AP442" s="84"/>
      <c r="AQ442" s="84"/>
      <c r="AR442" s="84"/>
      <c r="AS442" s="84"/>
      <c r="AT442" s="84"/>
      <c r="AU442" s="84"/>
      <c r="AV442" s="84"/>
      <c r="AW442" s="84"/>
      <c r="AX442" s="84"/>
      <c r="AY442" s="84"/>
      <c r="AZ442" s="84"/>
      <c r="BA442" s="84"/>
      <c r="BB442" s="84"/>
      <c r="BC442" s="84"/>
      <c r="BD442" s="84"/>
      <c r="BE442" s="84"/>
      <c r="BF442" s="84"/>
      <c r="BG442" s="84"/>
      <c r="BH442" s="84"/>
      <c r="BI442" s="84"/>
      <c r="BJ442" s="84"/>
      <c r="BK442" s="84"/>
      <c r="BL442" s="84"/>
      <c r="BM442" s="84"/>
      <c r="BN442" s="84"/>
      <c r="BO442" s="84"/>
      <c r="BP442" s="84"/>
      <c r="BQ442" s="84"/>
      <c r="BR442" s="84"/>
      <c r="BS442" s="84"/>
      <c r="BT442" s="84"/>
      <c r="BU442" s="84"/>
      <c r="BV442" s="84"/>
      <c r="BW442" s="84"/>
      <c r="BX442" s="84"/>
      <c r="BY442" s="84"/>
      <c r="BZ442" s="84"/>
      <c r="CA442" s="84"/>
      <c r="CB442" s="84"/>
      <c r="CC442" s="84"/>
      <c r="CD442" s="84"/>
      <c r="CE442" s="84"/>
      <c r="CF442" s="84"/>
      <c r="CG442" s="84"/>
      <c r="CH442" s="84"/>
      <c r="CI442" s="84"/>
      <c r="CJ442" s="84"/>
      <c r="CK442" s="84"/>
      <c r="CL442" s="84"/>
      <c r="CM442" s="84"/>
      <c r="CN442" s="84"/>
      <c r="CO442" s="84"/>
      <c r="CP442" s="84"/>
      <c r="CQ442" s="84"/>
      <c r="CR442" s="84"/>
      <c r="CS442" s="84"/>
      <c r="CT442" s="84"/>
      <c r="CU442" s="84"/>
      <c r="CV442" s="84"/>
      <c r="CW442" s="84"/>
      <c r="CX442" s="84"/>
      <c r="CY442" s="84"/>
      <c r="CZ442" s="84"/>
      <c r="DA442" s="84"/>
      <c r="DB442" s="84"/>
      <c r="DC442" s="84"/>
      <c r="DD442" s="84"/>
      <c r="DE442" s="84"/>
      <c r="DF442" s="84"/>
      <c r="DG442" s="84"/>
      <c r="DH442" s="84"/>
      <c r="DI442" s="84"/>
      <c r="DJ442" s="84"/>
      <c r="DK442" s="84"/>
      <c r="DL442" s="84"/>
      <c r="DM442" s="84"/>
      <c r="DN442" s="84"/>
      <c r="DO442" s="84"/>
      <c r="DP442" s="84"/>
      <c r="DQ442" s="84"/>
      <c r="DR442" s="84"/>
      <c r="DS442" s="84"/>
      <c r="DT442" s="84"/>
      <c r="DU442" s="84"/>
      <c r="DV442" s="84"/>
      <c r="DW442" s="84"/>
      <c r="DX442" s="84"/>
      <c r="DY442" s="84"/>
      <c r="DZ442" s="84"/>
      <c r="EA442" s="84"/>
      <c r="EB442" s="84"/>
      <c r="EC442" s="84"/>
    </row>
    <row r="443" spans="1:133" ht="15.6" customHeight="1">
      <c r="A443" s="108">
        <f t="shared" si="82"/>
        <v>401</v>
      </c>
      <c r="B443" s="109" t="s">
        <v>2111</v>
      </c>
      <c r="C443" s="143" t="s">
        <v>2112</v>
      </c>
      <c r="D443" s="106">
        <v>3400</v>
      </c>
      <c r="E443" s="105">
        <v>0</v>
      </c>
      <c r="F443" s="105">
        <v>3400</v>
      </c>
      <c r="G443" s="112" t="s">
        <v>2129</v>
      </c>
      <c r="H443" s="194" t="s">
        <v>3123</v>
      </c>
      <c r="I443" s="106">
        <v>2600</v>
      </c>
      <c r="J443" s="106">
        <v>0</v>
      </c>
      <c r="K443" s="106">
        <f t="shared" si="80"/>
        <v>2600</v>
      </c>
      <c r="L443" s="129"/>
      <c r="M443" s="129"/>
      <c r="N443" s="130">
        <v>2600</v>
      </c>
      <c r="O443" s="131">
        <v>0</v>
      </c>
      <c r="P443" s="132">
        <f t="shared" si="81"/>
        <v>2600</v>
      </c>
      <c r="Q443" s="84"/>
      <c r="R443" s="84"/>
      <c r="S443" s="84"/>
      <c r="T443" s="84"/>
      <c r="U443" s="84"/>
      <c r="V443" s="84"/>
      <c r="W443" s="84"/>
      <c r="X443" s="84"/>
      <c r="Y443" s="84"/>
      <c r="Z443" s="84"/>
      <c r="AA443" s="84"/>
      <c r="AB443" s="84"/>
      <c r="AC443" s="84"/>
      <c r="AD443" s="84"/>
      <c r="AE443" s="84"/>
      <c r="AF443" s="84"/>
      <c r="AG443" s="84"/>
      <c r="AH443" s="84"/>
      <c r="AI443" s="84"/>
      <c r="AJ443" s="84"/>
      <c r="AK443" s="84"/>
      <c r="AL443" s="84"/>
      <c r="AM443" s="84"/>
      <c r="AN443" s="84"/>
      <c r="AO443" s="84"/>
      <c r="AP443" s="84"/>
      <c r="AQ443" s="84"/>
      <c r="AR443" s="84"/>
      <c r="AS443" s="84"/>
      <c r="AT443" s="84"/>
      <c r="AU443" s="84"/>
      <c r="AV443" s="84"/>
      <c r="AW443" s="84"/>
      <c r="AX443" s="84"/>
      <c r="AY443" s="84"/>
      <c r="AZ443" s="84"/>
      <c r="BA443" s="84"/>
      <c r="BB443" s="84"/>
      <c r="BC443" s="84"/>
      <c r="BD443" s="84"/>
      <c r="BE443" s="84"/>
      <c r="BF443" s="84"/>
      <c r="BG443" s="84"/>
      <c r="BH443" s="84"/>
      <c r="BI443" s="84"/>
      <c r="BJ443" s="84"/>
      <c r="BK443" s="84"/>
      <c r="BL443" s="84"/>
      <c r="BM443" s="84"/>
      <c r="BN443" s="84"/>
      <c r="BO443" s="84"/>
      <c r="BP443" s="84"/>
      <c r="BQ443" s="84"/>
      <c r="BR443" s="84"/>
      <c r="BS443" s="84"/>
      <c r="BT443" s="84"/>
      <c r="BU443" s="84"/>
      <c r="BV443" s="84"/>
      <c r="BW443" s="84"/>
      <c r="BX443" s="84"/>
      <c r="BY443" s="84"/>
      <c r="BZ443" s="84"/>
      <c r="CA443" s="84"/>
      <c r="CB443" s="84"/>
      <c r="CC443" s="84"/>
      <c r="CD443" s="84"/>
      <c r="CE443" s="84"/>
      <c r="CF443" s="84"/>
      <c r="CG443" s="84"/>
      <c r="CH443" s="84"/>
      <c r="CI443" s="84"/>
      <c r="CJ443" s="84"/>
      <c r="CK443" s="84"/>
      <c r="CL443" s="84"/>
      <c r="CM443" s="84"/>
      <c r="CN443" s="84"/>
      <c r="CO443" s="84"/>
      <c r="CP443" s="84"/>
      <c r="CQ443" s="84"/>
      <c r="CR443" s="84"/>
      <c r="CS443" s="84"/>
      <c r="CT443" s="84"/>
      <c r="CU443" s="84"/>
      <c r="CV443" s="84"/>
      <c r="CW443" s="84"/>
      <c r="CX443" s="84"/>
      <c r="CY443" s="84"/>
      <c r="CZ443" s="84"/>
      <c r="DA443" s="84"/>
      <c r="DB443" s="84"/>
      <c r="DC443" s="84"/>
      <c r="DD443" s="84"/>
      <c r="DE443" s="84"/>
      <c r="DF443" s="84"/>
      <c r="DG443" s="84"/>
      <c r="DH443" s="84"/>
      <c r="DI443" s="84"/>
      <c r="DJ443" s="84"/>
      <c r="DK443" s="84"/>
      <c r="DL443" s="84"/>
      <c r="DM443" s="84"/>
      <c r="DN443" s="84"/>
      <c r="DO443" s="84"/>
      <c r="DP443" s="84"/>
      <c r="DQ443" s="84"/>
      <c r="DR443" s="84"/>
      <c r="DS443" s="84"/>
      <c r="DT443" s="84"/>
      <c r="DU443" s="84"/>
      <c r="DV443" s="84"/>
      <c r="DW443" s="84"/>
      <c r="DX443" s="84"/>
      <c r="DY443" s="84"/>
      <c r="DZ443" s="84"/>
      <c r="EA443" s="84"/>
      <c r="EB443" s="84"/>
      <c r="EC443" s="84"/>
    </row>
    <row r="444" spans="1:133" ht="15.6" customHeight="1">
      <c r="A444" s="108">
        <f t="shared" si="82"/>
        <v>402</v>
      </c>
      <c r="B444" s="109" t="s">
        <v>2115</v>
      </c>
      <c r="C444" s="143" t="s">
        <v>2116</v>
      </c>
      <c r="D444" s="106">
        <v>3700</v>
      </c>
      <c r="E444" s="105">
        <v>0</v>
      </c>
      <c r="F444" s="105">
        <v>3700</v>
      </c>
      <c r="G444" s="112" t="s">
        <v>2133</v>
      </c>
      <c r="H444" s="143" t="s">
        <v>3124</v>
      </c>
      <c r="I444" s="106">
        <v>2670</v>
      </c>
      <c r="J444" s="106">
        <v>0</v>
      </c>
      <c r="K444" s="106">
        <f t="shared" si="80"/>
        <v>2670</v>
      </c>
      <c r="L444" s="129"/>
      <c r="M444" s="129"/>
      <c r="N444" s="130">
        <v>2670</v>
      </c>
      <c r="O444" s="131">
        <v>0</v>
      </c>
      <c r="P444" s="132">
        <f t="shared" si="81"/>
        <v>2670</v>
      </c>
      <c r="Q444" s="84"/>
      <c r="R444" s="84"/>
      <c r="S444" s="84"/>
      <c r="T444" s="84"/>
      <c r="U444" s="84"/>
      <c r="V444" s="84"/>
      <c r="W444" s="84"/>
      <c r="X444" s="84"/>
      <c r="Y444" s="84"/>
      <c r="Z444" s="84"/>
      <c r="AA444" s="84"/>
      <c r="AB444" s="84"/>
      <c r="AC444" s="84"/>
      <c r="AD444" s="84"/>
      <c r="AE444" s="84"/>
      <c r="AF444" s="84"/>
      <c r="AG444" s="84"/>
      <c r="AH444" s="84"/>
      <c r="AI444" s="84"/>
      <c r="AJ444" s="84"/>
      <c r="AK444" s="84"/>
      <c r="AL444" s="84"/>
      <c r="AM444" s="84"/>
      <c r="AN444" s="84"/>
      <c r="AO444" s="84"/>
      <c r="AP444" s="84"/>
      <c r="AQ444" s="84"/>
      <c r="AR444" s="84"/>
      <c r="AS444" s="84"/>
      <c r="AT444" s="84"/>
      <c r="AU444" s="84"/>
      <c r="AV444" s="84"/>
      <c r="AW444" s="84"/>
      <c r="AX444" s="84"/>
      <c r="AY444" s="84"/>
      <c r="AZ444" s="84"/>
      <c r="BA444" s="84"/>
      <c r="BB444" s="84"/>
      <c r="BC444" s="84"/>
      <c r="BD444" s="84"/>
      <c r="BE444" s="84"/>
      <c r="BF444" s="84"/>
      <c r="BG444" s="84"/>
      <c r="BH444" s="84"/>
      <c r="BI444" s="84"/>
      <c r="BJ444" s="84"/>
      <c r="BK444" s="84"/>
      <c r="BL444" s="84"/>
      <c r="BM444" s="84"/>
      <c r="BN444" s="84"/>
      <c r="BO444" s="84"/>
      <c r="BP444" s="84"/>
      <c r="BQ444" s="84"/>
      <c r="BR444" s="84"/>
      <c r="BS444" s="84"/>
      <c r="BT444" s="84"/>
      <c r="BU444" s="84"/>
      <c r="BV444" s="84"/>
      <c r="BW444" s="84"/>
      <c r="BX444" s="84"/>
      <c r="BY444" s="84"/>
      <c r="BZ444" s="84"/>
      <c r="CA444" s="84"/>
      <c r="CB444" s="84"/>
      <c r="CC444" s="84"/>
      <c r="CD444" s="84"/>
      <c r="CE444" s="84"/>
      <c r="CF444" s="84"/>
      <c r="CG444" s="84"/>
      <c r="CH444" s="84"/>
      <c r="CI444" s="84"/>
      <c r="CJ444" s="84"/>
      <c r="CK444" s="84"/>
      <c r="CL444" s="84"/>
      <c r="CM444" s="84"/>
      <c r="CN444" s="84"/>
      <c r="CO444" s="84"/>
      <c r="CP444" s="84"/>
      <c r="CQ444" s="84"/>
      <c r="CR444" s="84"/>
      <c r="CS444" s="84"/>
      <c r="CT444" s="84"/>
      <c r="CU444" s="84"/>
      <c r="CV444" s="84"/>
      <c r="CW444" s="84"/>
      <c r="CX444" s="84"/>
      <c r="CY444" s="84"/>
      <c r="CZ444" s="84"/>
      <c r="DA444" s="84"/>
      <c r="DB444" s="84"/>
      <c r="DC444" s="84"/>
      <c r="DD444" s="84"/>
      <c r="DE444" s="84"/>
      <c r="DF444" s="84"/>
      <c r="DG444" s="84"/>
      <c r="DH444" s="84"/>
      <c r="DI444" s="84"/>
      <c r="DJ444" s="84"/>
      <c r="DK444" s="84"/>
      <c r="DL444" s="84"/>
      <c r="DM444" s="84"/>
      <c r="DN444" s="84"/>
      <c r="DO444" s="84"/>
      <c r="DP444" s="84"/>
      <c r="DQ444" s="84"/>
      <c r="DR444" s="84"/>
      <c r="DS444" s="84"/>
      <c r="DT444" s="84"/>
      <c r="DU444" s="84"/>
      <c r="DV444" s="84"/>
      <c r="DW444" s="84"/>
      <c r="DX444" s="84"/>
      <c r="DY444" s="84"/>
      <c r="DZ444" s="84"/>
      <c r="EA444" s="84"/>
      <c r="EB444" s="84"/>
      <c r="EC444" s="84"/>
    </row>
    <row r="445" spans="1:133" ht="15.6" customHeight="1">
      <c r="A445" s="108">
        <f t="shared" si="82"/>
        <v>403</v>
      </c>
      <c r="B445" s="109" t="s">
        <v>2119</v>
      </c>
      <c r="C445" s="143" t="s">
        <v>2120</v>
      </c>
      <c r="D445" s="106">
        <v>3900</v>
      </c>
      <c r="E445" s="105">
        <v>0</v>
      </c>
      <c r="F445" s="105">
        <v>3900</v>
      </c>
      <c r="G445" s="112" t="s">
        <v>2137</v>
      </c>
      <c r="H445" s="143" t="s">
        <v>3125</v>
      </c>
      <c r="I445" s="106">
        <v>2300</v>
      </c>
      <c r="J445" s="106">
        <v>0</v>
      </c>
      <c r="K445" s="106">
        <f t="shared" si="80"/>
        <v>2300</v>
      </c>
      <c r="L445" s="129"/>
      <c r="M445" s="129"/>
      <c r="N445" s="130">
        <v>2300</v>
      </c>
      <c r="O445" s="131">
        <v>0</v>
      </c>
      <c r="P445" s="132">
        <f t="shared" si="81"/>
        <v>2300</v>
      </c>
      <c r="Q445" s="84"/>
      <c r="R445" s="84"/>
      <c r="S445" s="84"/>
      <c r="T445" s="84"/>
      <c r="U445" s="84"/>
      <c r="V445" s="84"/>
      <c r="W445" s="84"/>
      <c r="X445" s="84"/>
      <c r="Y445" s="84"/>
      <c r="Z445" s="84"/>
      <c r="AA445" s="84"/>
      <c r="AB445" s="84"/>
      <c r="AC445" s="84"/>
      <c r="AD445" s="84"/>
      <c r="AE445" s="84"/>
      <c r="AF445" s="84"/>
      <c r="AG445" s="84"/>
      <c r="AH445" s="84"/>
      <c r="AI445" s="84"/>
      <c r="AJ445" s="84"/>
      <c r="AK445" s="84"/>
      <c r="AL445" s="84"/>
      <c r="AM445" s="84"/>
      <c r="AN445" s="84"/>
      <c r="AO445" s="84"/>
      <c r="AP445" s="84"/>
      <c r="AQ445" s="84"/>
      <c r="AR445" s="84"/>
      <c r="AS445" s="84"/>
      <c r="AT445" s="84"/>
      <c r="AU445" s="84"/>
      <c r="AV445" s="84"/>
      <c r="AW445" s="84"/>
      <c r="AX445" s="84"/>
      <c r="AY445" s="84"/>
      <c r="AZ445" s="84"/>
      <c r="BA445" s="84"/>
      <c r="BB445" s="84"/>
      <c r="BC445" s="84"/>
      <c r="BD445" s="84"/>
      <c r="BE445" s="84"/>
      <c r="BF445" s="84"/>
      <c r="BG445" s="84"/>
      <c r="BH445" s="84"/>
      <c r="BI445" s="84"/>
      <c r="BJ445" s="84"/>
      <c r="BK445" s="84"/>
      <c r="BL445" s="84"/>
      <c r="BM445" s="84"/>
      <c r="BN445" s="84"/>
      <c r="BO445" s="84"/>
      <c r="BP445" s="84"/>
      <c r="BQ445" s="84"/>
      <c r="BR445" s="84"/>
      <c r="BS445" s="84"/>
      <c r="BT445" s="84"/>
      <c r="BU445" s="84"/>
      <c r="BV445" s="84"/>
      <c r="BW445" s="84"/>
      <c r="BX445" s="84"/>
      <c r="BY445" s="84"/>
      <c r="BZ445" s="84"/>
      <c r="CA445" s="84"/>
      <c r="CB445" s="84"/>
      <c r="CC445" s="84"/>
      <c r="CD445" s="84"/>
      <c r="CE445" s="84"/>
      <c r="CF445" s="84"/>
      <c r="CG445" s="84"/>
      <c r="CH445" s="84"/>
      <c r="CI445" s="84"/>
      <c r="CJ445" s="84"/>
      <c r="CK445" s="84"/>
      <c r="CL445" s="84"/>
      <c r="CM445" s="84"/>
      <c r="CN445" s="84"/>
      <c r="CO445" s="84"/>
      <c r="CP445" s="84"/>
      <c r="CQ445" s="84"/>
      <c r="CR445" s="84"/>
      <c r="CS445" s="84"/>
      <c r="CT445" s="84"/>
      <c r="CU445" s="84"/>
      <c r="CV445" s="84"/>
      <c r="CW445" s="84"/>
      <c r="CX445" s="84"/>
      <c r="CY445" s="84"/>
      <c r="CZ445" s="84"/>
      <c r="DA445" s="84"/>
      <c r="DB445" s="84"/>
      <c r="DC445" s="84"/>
      <c r="DD445" s="84"/>
      <c r="DE445" s="84"/>
      <c r="DF445" s="84"/>
      <c r="DG445" s="84"/>
      <c r="DH445" s="84"/>
      <c r="DI445" s="84"/>
      <c r="DJ445" s="84"/>
      <c r="DK445" s="84"/>
      <c r="DL445" s="84"/>
      <c r="DM445" s="84"/>
      <c r="DN445" s="84"/>
      <c r="DO445" s="84"/>
      <c r="DP445" s="84"/>
      <c r="DQ445" s="84"/>
      <c r="DR445" s="84"/>
      <c r="DS445" s="84"/>
      <c r="DT445" s="84"/>
      <c r="DU445" s="84"/>
      <c r="DV445" s="84"/>
      <c r="DW445" s="84"/>
      <c r="DX445" s="84"/>
      <c r="DY445" s="84"/>
      <c r="DZ445" s="84"/>
      <c r="EA445" s="84"/>
      <c r="EB445" s="84"/>
      <c r="EC445" s="84"/>
    </row>
    <row r="446" spans="1:133" ht="15.6" customHeight="1">
      <c r="A446" s="108">
        <f t="shared" si="82"/>
        <v>404</v>
      </c>
      <c r="B446" s="109" t="s">
        <v>2123</v>
      </c>
      <c r="C446" s="143" t="s">
        <v>2124</v>
      </c>
      <c r="D446" s="106">
        <v>4000</v>
      </c>
      <c r="E446" s="105">
        <v>0</v>
      </c>
      <c r="F446" s="105">
        <v>4000</v>
      </c>
      <c r="G446" s="112" t="s">
        <v>2140</v>
      </c>
      <c r="H446" s="143" t="s">
        <v>3126</v>
      </c>
      <c r="I446" s="106">
        <v>3800</v>
      </c>
      <c r="J446" s="106">
        <v>0</v>
      </c>
      <c r="K446" s="106">
        <f t="shared" si="80"/>
        <v>3800</v>
      </c>
      <c r="L446" s="129"/>
      <c r="M446" s="129"/>
      <c r="N446" s="130">
        <v>3800</v>
      </c>
      <c r="O446" s="131">
        <v>0</v>
      </c>
      <c r="P446" s="132">
        <f t="shared" si="81"/>
        <v>3800</v>
      </c>
      <c r="Q446" s="84"/>
      <c r="R446" s="84"/>
      <c r="S446" s="84"/>
      <c r="T446" s="84"/>
      <c r="U446" s="84"/>
      <c r="V446" s="84"/>
      <c r="W446" s="84"/>
      <c r="X446" s="84"/>
      <c r="Y446" s="84"/>
      <c r="Z446" s="84"/>
      <c r="AA446" s="84"/>
      <c r="AB446" s="84"/>
      <c r="AC446" s="84"/>
      <c r="AD446" s="84"/>
      <c r="AE446" s="84"/>
      <c r="AF446" s="84"/>
      <c r="AG446" s="84"/>
      <c r="AH446" s="84"/>
      <c r="AI446" s="84"/>
      <c r="AJ446" s="84"/>
      <c r="AK446" s="84"/>
      <c r="AL446" s="84"/>
      <c r="AM446" s="84"/>
      <c r="AN446" s="84"/>
      <c r="AO446" s="84"/>
      <c r="AP446" s="84"/>
      <c r="AQ446" s="84"/>
      <c r="AR446" s="84"/>
      <c r="AS446" s="84"/>
      <c r="AT446" s="84"/>
      <c r="AU446" s="84"/>
      <c r="AV446" s="84"/>
      <c r="AW446" s="84"/>
      <c r="AX446" s="84"/>
      <c r="AY446" s="84"/>
      <c r="AZ446" s="84"/>
      <c r="BA446" s="84"/>
      <c r="BB446" s="84"/>
      <c r="BC446" s="84"/>
      <c r="BD446" s="84"/>
      <c r="BE446" s="84"/>
      <c r="BF446" s="84"/>
      <c r="BG446" s="84"/>
      <c r="BH446" s="84"/>
      <c r="BI446" s="84"/>
      <c r="BJ446" s="84"/>
      <c r="BK446" s="84"/>
      <c r="BL446" s="84"/>
      <c r="BM446" s="84"/>
      <c r="BN446" s="84"/>
      <c r="BO446" s="84"/>
      <c r="BP446" s="84"/>
      <c r="BQ446" s="84"/>
      <c r="BR446" s="84"/>
      <c r="BS446" s="84"/>
      <c r="BT446" s="84"/>
      <c r="BU446" s="84"/>
      <c r="BV446" s="84"/>
      <c r="BW446" s="84"/>
      <c r="BX446" s="84"/>
      <c r="BY446" s="84"/>
      <c r="BZ446" s="84"/>
      <c r="CA446" s="84"/>
      <c r="CB446" s="84"/>
      <c r="CC446" s="84"/>
      <c r="CD446" s="84"/>
      <c r="CE446" s="84"/>
      <c r="CF446" s="84"/>
      <c r="CG446" s="84"/>
      <c r="CH446" s="84"/>
      <c r="CI446" s="84"/>
      <c r="CJ446" s="84"/>
      <c r="CK446" s="84"/>
      <c r="CL446" s="84"/>
      <c r="CM446" s="84"/>
      <c r="CN446" s="84"/>
      <c r="CO446" s="84"/>
      <c r="CP446" s="84"/>
      <c r="CQ446" s="84"/>
      <c r="CR446" s="84"/>
      <c r="CS446" s="84"/>
      <c r="CT446" s="84"/>
      <c r="CU446" s="84"/>
      <c r="CV446" s="84"/>
      <c r="CW446" s="84"/>
      <c r="CX446" s="84"/>
      <c r="CY446" s="84"/>
      <c r="CZ446" s="84"/>
      <c r="DA446" s="84"/>
      <c r="DB446" s="84"/>
      <c r="DC446" s="84"/>
      <c r="DD446" s="84"/>
      <c r="DE446" s="84"/>
      <c r="DF446" s="84"/>
      <c r="DG446" s="84"/>
      <c r="DH446" s="84"/>
      <c r="DI446" s="84"/>
      <c r="DJ446" s="84"/>
      <c r="DK446" s="84"/>
      <c r="DL446" s="84"/>
      <c r="DM446" s="84"/>
      <c r="DN446" s="84"/>
      <c r="DO446" s="84"/>
      <c r="DP446" s="84"/>
      <c r="DQ446" s="84"/>
      <c r="DR446" s="84"/>
      <c r="DS446" s="84"/>
      <c r="DT446" s="84"/>
      <c r="DU446" s="84"/>
      <c r="DV446" s="84"/>
      <c r="DW446" s="84"/>
      <c r="DX446" s="84"/>
      <c r="DY446" s="84"/>
      <c r="DZ446" s="84"/>
      <c r="EA446" s="84"/>
      <c r="EB446" s="84"/>
      <c r="EC446" s="84"/>
    </row>
    <row r="447" spans="1:133" ht="15.6" customHeight="1">
      <c r="A447" s="108">
        <f t="shared" si="82"/>
        <v>405</v>
      </c>
      <c r="B447" s="109" t="s">
        <v>2127</v>
      </c>
      <c r="C447" s="143" t="s">
        <v>2128</v>
      </c>
      <c r="D447" s="106">
        <v>3000</v>
      </c>
      <c r="E447" s="105">
        <v>0</v>
      </c>
      <c r="F447" s="105">
        <v>3000</v>
      </c>
      <c r="G447" s="112" t="s">
        <v>2144</v>
      </c>
      <c r="H447" s="143" t="s">
        <v>3127</v>
      </c>
      <c r="I447" s="106">
        <v>4800</v>
      </c>
      <c r="J447" s="106">
        <v>0</v>
      </c>
      <c r="K447" s="106">
        <f t="shared" si="80"/>
        <v>4800</v>
      </c>
      <c r="L447" s="129">
        <v>1950</v>
      </c>
      <c r="M447" s="129"/>
      <c r="N447" s="130">
        <v>4800</v>
      </c>
      <c r="O447" s="131">
        <v>0</v>
      </c>
      <c r="P447" s="132">
        <f t="shared" si="81"/>
        <v>4800</v>
      </c>
      <c r="Q447" s="84"/>
      <c r="R447" s="84"/>
      <c r="S447" s="84"/>
      <c r="T447" s="84"/>
      <c r="U447" s="84"/>
      <c r="V447" s="84"/>
      <c r="W447" s="84"/>
      <c r="X447" s="84"/>
      <c r="Y447" s="84"/>
      <c r="Z447" s="84"/>
      <c r="AA447" s="84"/>
      <c r="AB447" s="84"/>
      <c r="AC447" s="84"/>
      <c r="AD447" s="84"/>
      <c r="AE447" s="84"/>
      <c r="AF447" s="84"/>
      <c r="AG447" s="84"/>
      <c r="AH447" s="84"/>
      <c r="AI447" s="84"/>
      <c r="AJ447" s="84"/>
      <c r="AK447" s="84"/>
      <c r="AL447" s="84"/>
      <c r="AM447" s="84"/>
      <c r="AN447" s="84"/>
      <c r="AO447" s="84"/>
      <c r="AP447" s="84"/>
      <c r="AQ447" s="84"/>
      <c r="AR447" s="84"/>
      <c r="AS447" s="84"/>
      <c r="AT447" s="84"/>
      <c r="AU447" s="84"/>
      <c r="AV447" s="84"/>
      <c r="AW447" s="84"/>
      <c r="AX447" s="84"/>
      <c r="AY447" s="84"/>
      <c r="AZ447" s="84"/>
      <c r="BA447" s="84"/>
      <c r="BB447" s="84"/>
      <c r="BC447" s="84"/>
      <c r="BD447" s="84"/>
      <c r="BE447" s="84"/>
      <c r="BF447" s="84"/>
      <c r="BG447" s="84"/>
      <c r="BH447" s="84"/>
      <c r="BI447" s="84"/>
      <c r="BJ447" s="84"/>
      <c r="BK447" s="84"/>
      <c r="BL447" s="84"/>
      <c r="BM447" s="84"/>
      <c r="BN447" s="84"/>
      <c r="BO447" s="84"/>
      <c r="BP447" s="84"/>
      <c r="BQ447" s="84"/>
      <c r="BR447" s="84"/>
      <c r="BS447" s="84"/>
      <c r="BT447" s="84"/>
      <c r="BU447" s="84"/>
      <c r="BV447" s="84"/>
      <c r="BW447" s="84"/>
      <c r="BX447" s="84"/>
      <c r="BY447" s="84"/>
      <c r="BZ447" s="84"/>
      <c r="CA447" s="84"/>
      <c r="CB447" s="84"/>
      <c r="CC447" s="84"/>
      <c r="CD447" s="84"/>
      <c r="CE447" s="84"/>
      <c r="CF447" s="84"/>
      <c r="CG447" s="84"/>
      <c r="CH447" s="84"/>
      <c r="CI447" s="84"/>
      <c r="CJ447" s="84"/>
      <c r="CK447" s="84"/>
      <c r="CL447" s="84"/>
      <c r="CM447" s="84"/>
      <c r="CN447" s="84"/>
      <c r="CO447" s="84"/>
      <c r="CP447" s="84"/>
      <c r="CQ447" s="84"/>
      <c r="CR447" s="84"/>
      <c r="CS447" s="84"/>
      <c r="CT447" s="84"/>
      <c r="CU447" s="84"/>
      <c r="CV447" s="84"/>
      <c r="CW447" s="84"/>
      <c r="CX447" s="84"/>
      <c r="CY447" s="84"/>
      <c r="CZ447" s="84"/>
      <c r="DA447" s="84"/>
      <c r="DB447" s="84"/>
      <c r="DC447" s="84"/>
      <c r="DD447" s="84"/>
      <c r="DE447" s="84"/>
      <c r="DF447" s="84"/>
      <c r="DG447" s="84"/>
      <c r="DH447" s="84"/>
      <c r="DI447" s="84"/>
      <c r="DJ447" s="84"/>
      <c r="DK447" s="84"/>
      <c r="DL447" s="84"/>
      <c r="DM447" s="84"/>
      <c r="DN447" s="84"/>
      <c r="DO447" s="84"/>
      <c r="DP447" s="84"/>
      <c r="DQ447" s="84"/>
      <c r="DR447" s="84"/>
      <c r="DS447" s="84"/>
      <c r="DT447" s="84"/>
      <c r="DU447" s="84"/>
      <c r="DV447" s="84"/>
      <c r="DW447" s="84"/>
      <c r="DX447" s="84"/>
      <c r="DY447" s="84"/>
      <c r="DZ447" s="84"/>
      <c r="EA447" s="84"/>
      <c r="EB447" s="84"/>
      <c r="EC447" s="84"/>
    </row>
    <row r="448" spans="1:133" ht="15.6" customHeight="1">
      <c r="A448" s="108">
        <f t="shared" si="82"/>
        <v>406</v>
      </c>
      <c r="B448" s="109" t="s">
        <v>2131</v>
      </c>
      <c r="C448" s="143" t="s">
        <v>2132</v>
      </c>
      <c r="D448" s="106">
        <v>2900</v>
      </c>
      <c r="E448" s="105">
        <v>0</v>
      </c>
      <c r="F448" s="105">
        <v>2900</v>
      </c>
      <c r="G448" s="112" t="s">
        <v>2146</v>
      </c>
      <c r="H448" s="143" t="s">
        <v>3128</v>
      </c>
      <c r="I448" s="106">
        <v>3500</v>
      </c>
      <c r="J448" s="106">
        <v>0</v>
      </c>
      <c r="K448" s="106">
        <f t="shared" si="80"/>
        <v>3500</v>
      </c>
      <c r="L448" s="129"/>
      <c r="M448" s="129"/>
      <c r="N448" s="130">
        <v>3500</v>
      </c>
      <c r="O448" s="131">
        <v>0</v>
      </c>
      <c r="P448" s="132">
        <f t="shared" si="81"/>
        <v>3500</v>
      </c>
      <c r="Q448" s="84"/>
      <c r="R448" s="84"/>
      <c r="S448" s="84"/>
      <c r="T448" s="84"/>
      <c r="U448" s="84"/>
      <c r="V448" s="84"/>
      <c r="W448" s="84"/>
      <c r="X448" s="84"/>
      <c r="Y448" s="84"/>
      <c r="Z448" s="84"/>
      <c r="AA448" s="84"/>
      <c r="AB448" s="84"/>
      <c r="AC448" s="84"/>
      <c r="AD448" s="84"/>
      <c r="AE448" s="84"/>
      <c r="AF448" s="84"/>
      <c r="AG448" s="84"/>
      <c r="AH448" s="84"/>
      <c r="AI448" s="84"/>
      <c r="AJ448" s="84"/>
      <c r="AK448" s="84"/>
      <c r="AL448" s="84"/>
      <c r="AM448" s="84"/>
      <c r="AN448" s="84"/>
      <c r="AO448" s="84"/>
      <c r="AP448" s="84"/>
      <c r="AQ448" s="84"/>
      <c r="AR448" s="84"/>
      <c r="AS448" s="84"/>
      <c r="AT448" s="84"/>
      <c r="AU448" s="84"/>
      <c r="AV448" s="84"/>
      <c r="AW448" s="84"/>
      <c r="AX448" s="84"/>
      <c r="AY448" s="84"/>
      <c r="AZ448" s="84"/>
      <c r="BA448" s="84"/>
      <c r="BB448" s="84"/>
      <c r="BC448" s="84"/>
      <c r="BD448" s="84"/>
      <c r="BE448" s="84"/>
      <c r="BF448" s="84"/>
      <c r="BG448" s="84"/>
      <c r="BH448" s="84"/>
      <c r="BI448" s="84"/>
      <c r="BJ448" s="84"/>
      <c r="BK448" s="84"/>
      <c r="BL448" s="84"/>
      <c r="BM448" s="84"/>
      <c r="BN448" s="84"/>
      <c r="BO448" s="84"/>
      <c r="BP448" s="84"/>
      <c r="BQ448" s="84"/>
      <c r="BR448" s="84"/>
      <c r="BS448" s="84"/>
      <c r="BT448" s="84"/>
      <c r="BU448" s="84"/>
      <c r="BV448" s="84"/>
      <c r="BW448" s="84"/>
      <c r="BX448" s="84"/>
      <c r="BY448" s="84"/>
      <c r="BZ448" s="84"/>
      <c r="CA448" s="84"/>
      <c r="CB448" s="84"/>
      <c r="CC448" s="84"/>
      <c r="CD448" s="84"/>
      <c r="CE448" s="84"/>
      <c r="CF448" s="84"/>
      <c r="CG448" s="84"/>
      <c r="CH448" s="84"/>
      <c r="CI448" s="84"/>
      <c r="CJ448" s="84"/>
      <c r="CK448" s="84"/>
      <c r="CL448" s="84"/>
      <c r="CM448" s="84"/>
      <c r="CN448" s="84"/>
      <c r="CO448" s="84"/>
      <c r="CP448" s="84"/>
      <c r="CQ448" s="84"/>
      <c r="CR448" s="84"/>
      <c r="CS448" s="84"/>
      <c r="CT448" s="84"/>
      <c r="CU448" s="84"/>
      <c r="CV448" s="84"/>
      <c r="CW448" s="84"/>
      <c r="CX448" s="84"/>
      <c r="CY448" s="84"/>
      <c r="CZ448" s="84"/>
      <c r="DA448" s="84"/>
      <c r="DB448" s="84"/>
      <c r="DC448" s="84"/>
      <c r="DD448" s="84"/>
      <c r="DE448" s="84"/>
      <c r="DF448" s="84"/>
      <c r="DG448" s="84"/>
      <c r="DH448" s="84"/>
      <c r="DI448" s="84"/>
      <c r="DJ448" s="84"/>
      <c r="DK448" s="84"/>
      <c r="DL448" s="84"/>
      <c r="DM448" s="84"/>
      <c r="DN448" s="84"/>
      <c r="DO448" s="84"/>
      <c r="DP448" s="84"/>
      <c r="DQ448" s="84"/>
      <c r="DR448" s="84"/>
      <c r="DS448" s="84"/>
      <c r="DT448" s="84"/>
      <c r="DU448" s="84"/>
      <c r="DV448" s="84"/>
      <c r="DW448" s="84"/>
      <c r="DX448" s="84"/>
      <c r="DY448" s="84"/>
      <c r="DZ448" s="84"/>
      <c r="EA448" s="84"/>
      <c r="EB448" s="84"/>
      <c r="EC448" s="84"/>
    </row>
    <row r="449" spans="1:133" s="7" customFormat="1" ht="15.6" customHeight="1">
      <c r="A449" s="108">
        <f t="shared" si="82"/>
        <v>407</v>
      </c>
      <c r="B449" s="109" t="s">
        <v>2135</v>
      </c>
      <c r="C449" s="194" t="s">
        <v>2136</v>
      </c>
      <c r="D449" s="106">
        <v>4100</v>
      </c>
      <c r="E449" s="105">
        <v>0</v>
      </c>
      <c r="F449" s="105">
        <v>4100</v>
      </c>
      <c r="G449" s="112" t="s">
        <v>2148</v>
      </c>
      <c r="H449" s="143" t="s">
        <v>3129</v>
      </c>
      <c r="I449" s="106">
        <v>3300</v>
      </c>
      <c r="J449" s="106">
        <v>0</v>
      </c>
      <c r="K449" s="106">
        <f t="shared" si="80"/>
        <v>3300</v>
      </c>
      <c r="L449" s="129"/>
      <c r="M449" s="129"/>
      <c r="N449" s="130">
        <v>3300</v>
      </c>
      <c r="O449" s="131">
        <v>0</v>
      </c>
      <c r="P449" s="132">
        <f t="shared" si="81"/>
        <v>3300</v>
      </c>
      <c r="Q449" s="84"/>
      <c r="R449" s="84"/>
      <c r="S449" s="84"/>
      <c r="T449" s="84"/>
      <c r="U449" s="84"/>
      <c r="V449" s="84"/>
      <c r="W449" s="84"/>
      <c r="X449" s="84"/>
      <c r="Y449" s="84"/>
      <c r="Z449" s="84"/>
      <c r="AA449" s="84"/>
      <c r="AB449" s="84"/>
      <c r="AC449" s="84"/>
      <c r="AD449" s="84"/>
      <c r="AE449" s="84"/>
      <c r="AF449" s="84"/>
      <c r="AG449" s="84"/>
      <c r="AH449" s="84"/>
      <c r="AI449" s="84"/>
      <c r="AJ449" s="84"/>
      <c r="AK449" s="84"/>
      <c r="AL449" s="84"/>
      <c r="AM449" s="84"/>
      <c r="AN449" s="84"/>
      <c r="AO449" s="84"/>
      <c r="AP449" s="84"/>
      <c r="AQ449" s="84"/>
      <c r="AR449" s="84"/>
      <c r="AS449" s="84"/>
      <c r="AT449" s="84"/>
      <c r="AU449" s="84"/>
      <c r="AV449" s="84"/>
      <c r="AW449" s="84"/>
      <c r="AX449" s="84"/>
      <c r="AY449" s="84"/>
      <c r="AZ449" s="84"/>
      <c r="BA449" s="84"/>
      <c r="BB449" s="84"/>
      <c r="BC449" s="84"/>
      <c r="BD449" s="84"/>
      <c r="BE449" s="84"/>
      <c r="BF449" s="84"/>
      <c r="BG449" s="84"/>
      <c r="BH449" s="84"/>
      <c r="BI449" s="84"/>
      <c r="BJ449" s="84"/>
      <c r="BK449" s="84"/>
      <c r="BL449" s="84"/>
      <c r="BM449" s="84"/>
      <c r="BN449" s="84"/>
      <c r="BO449" s="84"/>
      <c r="BP449" s="84"/>
      <c r="BQ449" s="84"/>
      <c r="BR449" s="84"/>
      <c r="BS449" s="84"/>
      <c r="BT449" s="84"/>
      <c r="BU449" s="84"/>
      <c r="BV449" s="84"/>
      <c r="BW449" s="84"/>
      <c r="BX449" s="84"/>
      <c r="BY449" s="84"/>
      <c r="BZ449" s="84"/>
      <c r="CA449" s="84"/>
      <c r="CB449" s="84"/>
      <c r="CC449" s="84"/>
      <c r="CD449" s="84"/>
      <c r="CE449" s="84"/>
      <c r="CF449" s="84"/>
      <c r="CG449" s="84"/>
      <c r="CH449" s="84"/>
      <c r="CI449" s="84"/>
      <c r="CJ449" s="84"/>
      <c r="CK449" s="84"/>
      <c r="CL449" s="84"/>
      <c r="CM449" s="84"/>
      <c r="CN449" s="84"/>
      <c r="CO449" s="84"/>
      <c r="CP449" s="84"/>
      <c r="CQ449" s="84"/>
      <c r="CR449" s="84"/>
      <c r="CS449" s="84"/>
      <c r="CT449" s="84"/>
      <c r="CU449" s="84"/>
      <c r="CV449" s="84"/>
      <c r="CW449" s="84"/>
      <c r="CX449" s="84"/>
      <c r="CY449" s="84"/>
      <c r="CZ449" s="84"/>
      <c r="DA449" s="84"/>
      <c r="DB449" s="84"/>
      <c r="DC449" s="84"/>
      <c r="DD449" s="84"/>
      <c r="DE449" s="84"/>
      <c r="DF449" s="84"/>
      <c r="DG449" s="84"/>
      <c r="DH449" s="84"/>
      <c r="DI449" s="84"/>
      <c r="DJ449" s="84"/>
      <c r="DK449" s="84"/>
      <c r="DL449" s="84"/>
      <c r="DM449" s="84"/>
      <c r="DN449" s="84"/>
      <c r="DO449" s="84"/>
      <c r="DP449" s="84"/>
      <c r="DQ449" s="84"/>
      <c r="DR449" s="84"/>
      <c r="DS449" s="84"/>
      <c r="DT449" s="84"/>
      <c r="DU449" s="84"/>
      <c r="DV449" s="84"/>
      <c r="DW449" s="84"/>
      <c r="DX449" s="84"/>
      <c r="DY449" s="84"/>
      <c r="DZ449" s="84"/>
      <c r="EA449" s="84"/>
      <c r="EB449" s="84"/>
      <c r="EC449" s="84"/>
    </row>
    <row r="450" spans="1:133" ht="15.6" customHeight="1">
      <c r="A450" s="108">
        <f t="shared" si="82"/>
        <v>408</v>
      </c>
      <c r="B450" s="109"/>
      <c r="C450" s="197" t="s">
        <v>2139</v>
      </c>
      <c r="D450" s="104"/>
      <c r="E450" s="105"/>
      <c r="F450" s="105"/>
      <c r="G450" s="112" t="s">
        <v>2152</v>
      </c>
      <c r="H450" s="143" t="s">
        <v>3130</v>
      </c>
      <c r="I450" s="106">
        <v>2400</v>
      </c>
      <c r="J450" s="106">
        <v>0</v>
      </c>
      <c r="K450" s="106">
        <f t="shared" si="80"/>
        <v>2400</v>
      </c>
      <c r="L450" s="129"/>
      <c r="M450" s="129"/>
      <c r="N450" s="130">
        <v>2400</v>
      </c>
      <c r="O450" s="131">
        <v>0</v>
      </c>
      <c r="P450" s="132">
        <f t="shared" si="81"/>
        <v>2400</v>
      </c>
      <c r="Q450" s="84"/>
      <c r="R450" s="84"/>
      <c r="S450" s="84"/>
      <c r="T450" s="84"/>
      <c r="U450" s="84"/>
      <c r="V450" s="84"/>
      <c r="W450" s="84"/>
      <c r="X450" s="84"/>
      <c r="Y450" s="84"/>
      <c r="Z450" s="84"/>
      <c r="AA450" s="84"/>
      <c r="AB450" s="84"/>
      <c r="AC450" s="84"/>
      <c r="AD450" s="84"/>
      <c r="AE450" s="84"/>
      <c r="AF450" s="84"/>
      <c r="AG450" s="84"/>
      <c r="AH450" s="84"/>
      <c r="AI450" s="84"/>
      <c r="AJ450" s="84"/>
      <c r="AK450" s="84"/>
      <c r="AL450" s="84"/>
      <c r="AM450" s="84"/>
      <c r="AN450" s="84"/>
      <c r="AO450" s="84"/>
      <c r="AP450" s="84"/>
      <c r="AQ450" s="84"/>
      <c r="AR450" s="84"/>
      <c r="AS450" s="84"/>
      <c r="AT450" s="84"/>
      <c r="AU450" s="84"/>
      <c r="AV450" s="84"/>
      <c r="AW450" s="84"/>
      <c r="AX450" s="84"/>
      <c r="AY450" s="84"/>
      <c r="AZ450" s="84"/>
      <c r="BA450" s="84"/>
      <c r="BB450" s="84"/>
      <c r="BC450" s="84"/>
      <c r="BD450" s="84"/>
      <c r="BE450" s="84"/>
      <c r="BF450" s="84"/>
      <c r="BG450" s="84"/>
      <c r="BH450" s="84"/>
      <c r="BI450" s="84"/>
      <c r="BJ450" s="84"/>
      <c r="BK450" s="84"/>
      <c r="BL450" s="84"/>
      <c r="BM450" s="84"/>
      <c r="BN450" s="84"/>
      <c r="BO450" s="84"/>
      <c r="BP450" s="84"/>
      <c r="BQ450" s="84"/>
      <c r="BR450" s="84"/>
      <c r="BS450" s="84"/>
      <c r="BT450" s="84"/>
      <c r="BU450" s="84"/>
      <c r="BV450" s="84"/>
      <c r="BW450" s="84"/>
      <c r="BX450" s="84"/>
      <c r="BY450" s="84"/>
      <c r="BZ450" s="84"/>
      <c r="CA450" s="84"/>
      <c r="CB450" s="84"/>
      <c r="CC450" s="84"/>
      <c r="CD450" s="84"/>
      <c r="CE450" s="84"/>
      <c r="CF450" s="84"/>
      <c r="CG450" s="84"/>
      <c r="CH450" s="84"/>
      <c r="CI450" s="84"/>
      <c r="CJ450" s="84"/>
      <c r="CK450" s="84"/>
      <c r="CL450" s="84"/>
      <c r="CM450" s="84"/>
      <c r="CN450" s="84"/>
      <c r="CO450" s="84"/>
      <c r="CP450" s="84"/>
      <c r="CQ450" s="84"/>
      <c r="CR450" s="84"/>
      <c r="CS450" s="84"/>
      <c r="CT450" s="84"/>
      <c r="CU450" s="84"/>
      <c r="CV450" s="84"/>
      <c r="CW450" s="84"/>
      <c r="CX450" s="84"/>
      <c r="CY450" s="84"/>
      <c r="CZ450" s="84"/>
      <c r="DA450" s="84"/>
      <c r="DB450" s="84"/>
      <c r="DC450" s="84"/>
      <c r="DD450" s="84"/>
      <c r="DE450" s="84"/>
      <c r="DF450" s="84"/>
      <c r="DG450" s="84"/>
      <c r="DH450" s="84"/>
      <c r="DI450" s="84"/>
      <c r="DJ450" s="84"/>
      <c r="DK450" s="84"/>
      <c r="DL450" s="84"/>
      <c r="DM450" s="84"/>
      <c r="DN450" s="84"/>
      <c r="DO450" s="84"/>
      <c r="DP450" s="84"/>
      <c r="DQ450" s="84"/>
      <c r="DR450" s="84"/>
      <c r="DS450" s="84"/>
      <c r="DT450" s="84"/>
      <c r="DU450" s="84"/>
      <c r="DV450" s="84"/>
      <c r="DW450" s="84"/>
      <c r="DX450" s="84"/>
      <c r="DY450" s="84"/>
      <c r="DZ450" s="84"/>
      <c r="EA450" s="84"/>
      <c r="EB450" s="84"/>
      <c r="EC450" s="84"/>
    </row>
    <row r="451" spans="1:133" ht="15.6" customHeight="1">
      <c r="A451" s="108">
        <f t="shared" si="82"/>
        <v>409</v>
      </c>
      <c r="B451" s="191" t="s">
        <v>2142</v>
      </c>
      <c r="C451" s="110" t="s">
        <v>2143</v>
      </c>
      <c r="D451" s="104">
        <v>900</v>
      </c>
      <c r="E451" s="105">
        <v>0</v>
      </c>
      <c r="F451" s="105">
        <f t="shared" ref="F451:F470" si="83">D451</f>
        <v>900</v>
      </c>
      <c r="G451" s="112" t="s">
        <v>2156</v>
      </c>
      <c r="H451" s="194" t="s">
        <v>3131</v>
      </c>
      <c r="I451" s="106">
        <v>4600</v>
      </c>
      <c r="J451" s="106">
        <v>0</v>
      </c>
      <c r="K451" s="106">
        <f t="shared" si="80"/>
        <v>4600</v>
      </c>
      <c r="L451" s="129"/>
      <c r="M451" s="129"/>
      <c r="N451" s="130">
        <v>4600</v>
      </c>
      <c r="O451" s="131">
        <v>0</v>
      </c>
      <c r="P451" s="132">
        <f t="shared" si="81"/>
        <v>4600</v>
      </c>
      <c r="Q451" s="84"/>
      <c r="R451" s="84"/>
      <c r="S451" s="84"/>
      <c r="T451" s="84"/>
      <c r="U451" s="84"/>
      <c r="V451" s="84"/>
      <c r="W451" s="84"/>
      <c r="X451" s="84"/>
      <c r="Y451" s="84"/>
      <c r="Z451" s="84"/>
      <c r="AA451" s="84"/>
      <c r="AB451" s="84"/>
      <c r="AC451" s="84"/>
      <c r="AD451" s="84"/>
      <c r="AE451" s="84"/>
      <c r="AF451" s="84"/>
      <c r="AG451" s="84"/>
      <c r="AH451" s="84"/>
      <c r="AI451" s="84"/>
      <c r="AJ451" s="84"/>
      <c r="AK451" s="84"/>
      <c r="AL451" s="84"/>
      <c r="AM451" s="84"/>
      <c r="AN451" s="84"/>
      <c r="AO451" s="84"/>
      <c r="AP451" s="84"/>
      <c r="AQ451" s="84"/>
      <c r="AR451" s="84"/>
      <c r="AS451" s="84"/>
      <c r="AT451" s="84"/>
      <c r="AU451" s="84"/>
      <c r="AV451" s="84"/>
      <c r="AW451" s="84"/>
      <c r="AX451" s="84"/>
      <c r="AY451" s="84"/>
      <c r="AZ451" s="84"/>
      <c r="BA451" s="84"/>
      <c r="BB451" s="84"/>
      <c r="BC451" s="84"/>
      <c r="BD451" s="84"/>
      <c r="BE451" s="84"/>
      <c r="BF451" s="84"/>
      <c r="BG451" s="84"/>
      <c r="BH451" s="84"/>
      <c r="BI451" s="84"/>
      <c r="BJ451" s="84"/>
      <c r="BK451" s="84"/>
      <c r="BL451" s="84"/>
      <c r="BM451" s="84"/>
      <c r="BN451" s="84"/>
      <c r="BO451" s="84"/>
      <c r="BP451" s="84"/>
      <c r="BQ451" s="84"/>
      <c r="BR451" s="84"/>
      <c r="BS451" s="84"/>
      <c r="BT451" s="84"/>
      <c r="BU451" s="84"/>
      <c r="BV451" s="84"/>
      <c r="BW451" s="84"/>
      <c r="BX451" s="84"/>
      <c r="BY451" s="84"/>
      <c r="BZ451" s="84"/>
      <c r="CA451" s="84"/>
      <c r="CB451" s="84"/>
      <c r="CC451" s="84"/>
      <c r="CD451" s="84"/>
      <c r="CE451" s="84"/>
      <c r="CF451" s="84"/>
      <c r="CG451" s="84"/>
      <c r="CH451" s="84"/>
      <c r="CI451" s="84"/>
      <c r="CJ451" s="84"/>
      <c r="CK451" s="84"/>
      <c r="CL451" s="84"/>
      <c r="CM451" s="84"/>
      <c r="CN451" s="84"/>
      <c r="CO451" s="84"/>
      <c r="CP451" s="84"/>
      <c r="CQ451" s="84"/>
      <c r="CR451" s="84"/>
      <c r="CS451" s="84"/>
      <c r="CT451" s="84"/>
      <c r="CU451" s="84"/>
      <c r="CV451" s="84"/>
      <c r="CW451" s="84"/>
      <c r="CX451" s="84"/>
      <c r="CY451" s="84"/>
      <c r="CZ451" s="84"/>
      <c r="DA451" s="84"/>
      <c r="DB451" s="84"/>
      <c r="DC451" s="84"/>
      <c r="DD451" s="84"/>
      <c r="DE451" s="84"/>
      <c r="DF451" s="84"/>
      <c r="DG451" s="84"/>
      <c r="DH451" s="84"/>
      <c r="DI451" s="84"/>
      <c r="DJ451" s="84"/>
      <c r="DK451" s="84"/>
      <c r="DL451" s="84"/>
      <c r="DM451" s="84"/>
      <c r="DN451" s="84"/>
      <c r="DO451" s="84"/>
      <c r="DP451" s="84"/>
      <c r="DQ451" s="84"/>
      <c r="DR451" s="84"/>
      <c r="DS451" s="84"/>
      <c r="DT451" s="84"/>
      <c r="DU451" s="84"/>
      <c r="DV451" s="84"/>
      <c r="DW451" s="84"/>
      <c r="DX451" s="84"/>
      <c r="DY451" s="84"/>
      <c r="DZ451" s="84"/>
      <c r="EA451" s="84"/>
      <c r="EB451" s="84"/>
      <c r="EC451" s="84"/>
    </row>
    <row r="452" spans="1:133" ht="15.6" customHeight="1">
      <c r="A452" s="108">
        <f t="shared" si="82"/>
        <v>410</v>
      </c>
      <c r="B452" s="191"/>
      <c r="C452" s="110"/>
      <c r="D452" s="104"/>
      <c r="E452" s="105"/>
      <c r="F452" s="105"/>
      <c r="G452" s="111" t="s">
        <v>2160</v>
      </c>
      <c r="H452" s="143" t="s">
        <v>3132</v>
      </c>
      <c r="I452" s="106"/>
      <c r="J452" s="106"/>
      <c r="K452" s="106"/>
      <c r="L452" s="129"/>
      <c r="M452" s="129"/>
      <c r="N452" s="130">
        <v>1950</v>
      </c>
      <c r="O452" s="131">
        <v>0</v>
      </c>
      <c r="P452" s="132">
        <f t="shared" si="81"/>
        <v>1950</v>
      </c>
      <c r="Q452" s="84"/>
      <c r="R452" s="84"/>
      <c r="S452" s="84"/>
      <c r="T452" s="84"/>
      <c r="U452" s="84"/>
      <c r="V452" s="84"/>
      <c r="W452" s="84"/>
      <c r="X452" s="84"/>
      <c r="Y452" s="84"/>
      <c r="Z452" s="84"/>
      <c r="AA452" s="84"/>
      <c r="AB452" s="84"/>
      <c r="AC452" s="84"/>
      <c r="AD452" s="84"/>
      <c r="AE452" s="84"/>
      <c r="AF452" s="84"/>
      <c r="AG452" s="84"/>
      <c r="AH452" s="84"/>
      <c r="AI452" s="84"/>
      <c r="AJ452" s="84"/>
      <c r="AK452" s="84"/>
      <c r="AL452" s="84"/>
      <c r="AM452" s="84"/>
      <c r="AN452" s="84"/>
      <c r="AO452" s="84"/>
      <c r="AP452" s="84"/>
      <c r="AQ452" s="84"/>
      <c r="AR452" s="84"/>
      <c r="AS452" s="84"/>
      <c r="AT452" s="84"/>
      <c r="AU452" s="84"/>
      <c r="AV452" s="84"/>
      <c r="AW452" s="84"/>
      <c r="AX452" s="84"/>
      <c r="AY452" s="84"/>
      <c r="AZ452" s="84"/>
      <c r="BA452" s="84"/>
      <c r="BB452" s="84"/>
      <c r="BC452" s="84"/>
      <c r="BD452" s="84"/>
      <c r="BE452" s="84"/>
      <c r="BF452" s="84"/>
      <c r="BG452" s="84"/>
      <c r="BH452" s="84"/>
      <c r="BI452" s="84"/>
      <c r="BJ452" s="84"/>
      <c r="BK452" s="84"/>
      <c r="BL452" s="84"/>
      <c r="BM452" s="84"/>
      <c r="BN452" s="84"/>
      <c r="BO452" s="84"/>
      <c r="BP452" s="84"/>
      <c r="BQ452" s="84"/>
      <c r="BR452" s="84"/>
      <c r="BS452" s="84"/>
      <c r="BT452" s="84"/>
      <c r="BU452" s="84"/>
      <c r="BV452" s="84"/>
      <c r="BW452" s="84"/>
      <c r="BX452" s="84"/>
      <c r="BY452" s="84"/>
      <c r="BZ452" s="84"/>
      <c r="CA452" s="84"/>
      <c r="CB452" s="84"/>
      <c r="CC452" s="84"/>
      <c r="CD452" s="84"/>
      <c r="CE452" s="84"/>
      <c r="CF452" s="84"/>
      <c r="CG452" s="84"/>
      <c r="CH452" s="84"/>
      <c r="CI452" s="84"/>
      <c r="CJ452" s="84"/>
      <c r="CK452" s="84"/>
      <c r="CL452" s="84"/>
      <c r="CM452" s="84"/>
      <c r="CN452" s="84"/>
      <c r="CO452" s="84"/>
      <c r="CP452" s="84"/>
      <c r="CQ452" s="84"/>
      <c r="CR452" s="84"/>
      <c r="CS452" s="84"/>
      <c r="CT452" s="84"/>
      <c r="CU452" s="84"/>
      <c r="CV452" s="84"/>
      <c r="CW452" s="84"/>
      <c r="CX452" s="84"/>
      <c r="CY452" s="84"/>
      <c r="CZ452" s="84"/>
      <c r="DA452" s="84"/>
      <c r="DB452" s="84"/>
      <c r="DC452" s="84"/>
      <c r="DD452" s="84"/>
      <c r="DE452" s="84"/>
      <c r="DF452" s="84"/>
      <c r="DG452" s="84"/>
      <c r="DH452" s="84"/>
      <c r="DI452" s="84"/>
      <c r="DJ452" s="84"/>
      <c r="DK452" s="84"/>
      <c r="DL452" s="84"/>
      <c r="DM452" s="84"/>
      <c r="DN452" s="84"/>
      <c r="DO452" s="84"/>
      <c r="DP452" s="84"/>
      <c r="DQ452" s="84"/>
      <c r="DR452" s="84"/>
      <c r="DS452" s="84"/>
      <c r="DT452" s="84"/>
      <c r="DU452" s="84"/>
      <c r="DV452" s="84"/>
      <c r="DW452" s="84"/>
      <c r="DX452" s="84"/>
      <c r="DY452" s="84"/>
      <c r="DZ452" s="84"/>
      <c r="EA452" s="84"/>
      <c r="EB452" s="84"/>
      <c r="EC452" s="84"/>
    </row>
    <row r="453" spans="1:133" ht="15.6" customHeight="1">
      <c r="A453" s="108">
        <f t="shared" si="82"/>
        <v>411</v>
      </c>
      <c r="B453" s="191"/>
      <c r="C453" s="110"/>
      <c r="D453" s="104"/>
      <c r="E453" s="105"/>
      <c r="F453" s="105"/>
      <c r="G453" s="111" t="s">
        <v>2164</v>
      </c>
      <c r="H453" s="143" t="s">
        <v>3133</v>
      </c>
      <c r="I453" s="106"/>
      <c r="J453" s="106"/>
      <c r="K453" s="106"/>
      <c r="L453" s="129"/>
      <c r="M453" s="129"/>
      <c r="N453" s="130">
        <v>1950</v>
      </c>
      <c r="O453" s="131">
        <v>0</v>
      </c>
      <c r="P453" s="132">
        <f t="shared" si="81"/>
        <v>1950</v>
      </c>
      <c r="Q453" s="84"/>
      <c r="R453" s="84"/>
      <c r="S453" s="84"/>
      <c r="T453" s="84"/>
      <c r="U453" s="84"/>
      <c r="V453" s="84"/>
      <c r="W453" s="84"/>
      <c r="X453" s="84"/>
      <c r="Y453" s="84"/>
      <c r="Z453" s="84"/>
      <c r="AA453" s="84"/>
      <c r="AB453" s="84"/>
      <c r="AC453" s="84"/>
      <c r="AD453" s="84"/>
      <c r="AE453" s="84"/>
      <c r="AF453" s="84"/>
      <c r="AG453" s="84"/>
      <c r="AH453" s="84"/>
      <c r="AI453" s="84"/>
      <c r="AJ453" s="84"/>
      <c r="AK453" s="84"/>
      <c r="AL453" s="84"/>
      <c r="AM453" s="84"/>
      <c r="AN453" s="84"/>
      <c r="AO453" s="84"/>
      <c r="AP453" s="84"/>
      <c r="AQ453" s="84"/>
      <c r="AR453" s="84"/>
      <c r="AS453" s="84"/>
      <c r="AT453" s="84"/>
      <c r="AU453" s="84"/>
      <c r="AV453" s="84"/>
      <c r="AW453" s="84"/>
      <c r="AX453" s="84"/>
      <c r="AY453" s="84"/>
      <c r="AZ453" s="84"/>
      <c r="BA453" s="84"/>
      <c r="BB453" s="84"/>
      <c r="BC453" s="84"/>
      <c r="BD453" s="84"/>
      <c r="BE453" s="84"/>
      <c r="BF453" s="84"/>
      <c r="BG453" s="84"/>
      <c r="BH453" s="84"/>
      <c r="BI453" s="84"/>
      <c r="BJ453" s="84"/>
      <c r="BK453" s="84"/>
      <c r="BL453" s="84"/>
      <c r="BM453" s="84"/>
      <c r="BN453" s="84"/>
      <c r="BO453" s="84"/>
      <c r="BP453" s="84"/>
      <c r="BQ453" s="84"/>
      <c r="BR453" s="84"/>
      <c r="BS453" s="84"/>
      <c r="BT453" s="84"/>
      <c r="BU453" s="84"/>
      <c r="BV453" s="84"/>
      <c r="BW453" s="84"/>
      <c r="BX453" s="84"/>
      <c r="BY453" s="84"/>
      <c r="BZ453" s="84"/>
      <c r="CA453" s="84"/>
      <c r="CB453" s="84"/>
      <c r="CC453" s="84"/>
      <c r="CD453" s="84"/>
      <c r="CE453" s="84"/>
      <c r="CF453" s="84"/>
      <c r="CG453" s="84"/>
      <c r="CH453" s="84"/>
      <c r="CI453" s="84"/>
      <c r="CJ453" s="84"/>
      <c r="CK453" s="84"/>
      <c r="CL453" s="84"/>
      <c r="CM453" s="84"/>
      <c r="CN453" s="84"/>
      <c r="CO453" s="84"/>
      <c r="CP453" s="84"/>
      <c r="CQ453" s="84"/>
      <c r="CR453" s="84"/>
      <c r="CS453" s="84"/>
      <c r="CT453" s="84"/>
      <c r="CU453" s="84"/>
      <c r="CV453" s="84"/>
      <c r="CW453" s="84"/>
      <c r="CX453" s="84"/>
      <c r="CY453" s="84"/>
      <c r="CZ453" s="84"/>
      <c r="DA453" s="84"/>
      <c r="DB453" s="84"/>
      <c r="DC453" s="84"/>
      <c r="DD453" s="84"/>
      <c r="DE453" s="84"/>
      <c r="DF453" s="84"/>
      <c r="DG453" s="84"/>
      <c r="DH453" s="84"/>
      <c r="DI453" s="84"/>
      <c r="DJ453" s="84"/>
      <c r="DK453" s="84"/>
      <c r="DL453" s="84"/>
      <c r="DM453" s="84"/>
      <c r="DN453" s="84"/>
      <c r="DO453" s="84"/>
      <c r="DP453" s="84"/>
      <c r="DQ453" s="84"/>
      <c r="DR453" s="84"/>
      <c r="DS453" s="84"/>
      <c r="DT453" s="84"/>
      <c r="DU453" s="84"/>
      <c r="DV453" s="84"/>
      <c r="DW453" s="84"/>
      <c r="DX453" s="84"/>
      <c r="DY453" s="84"/>
      <c r="DZ453" s="84"/>
      <c r="EA453" s="84"/>
      <c r="EB453" s="84"/>
      <c r="EC453" s="84"/>
    </row>
    <row r="454" spans="1:133" ht="16.899999999999999" customHeight="1">
      <c r="A454" s="108"/>
      <c r="B454" s="191" t="s">
        <v>2150</v>
      </c>
      <c r="C454" s="110" t="s">
        <v>2151</v>
      </c>
      <c r="D454" s="104">
        <v>1200</v>
      </c>
      <c r="E454" s="105">
        <v>0</v>
      </c>
      <c r="F454" s="105">
        <f t="shared" si="83"/>
        <v>1200</v>
      </c>
      <c r="G454" s="108"/>
      <c r="H454" s="198" t="s">
        <v>2139</v>
      </c>
      <c r="I454" s="106"/>
      <c r="J454" s="106"/>
      <c r="K454" s="106"/>
      <c r="L454" s="129"/>
      <c r="M454" s="129"/>
      <c r="N454" s="130"/>
      <c r="O454" s="131"/>
      <c r="P454" s="132"/>
      <c r="Q454" s="84"/>
      <c r="R454" s="84"/>
      <c r="S454" s="84"/>
      <c r="T454" s="84"/>
      <c r="U454" s="84"/>
      <c r="V454" s="84"/>
      <c r="W454" s="84"/>
      <c r="X454" s="84"/>
      <c r="Y454" s="84"/>
      <c r="Z454" s="84"/>
      <c r="AA454" s="84"/>
      <c r="AB454" s="84"/>
      <c r="AC454" s="84"/>
      <c r="AD454" s="84"/>
      <c r="AE454" s="84"/>
      <c r="AF454" s="84"/>
      <c r="AG454" s="84"/>
      <c r="AH454" s="84"/>
      <c r="AI454" s="84"/>
      <c r="AJ454" s="84"/>
      <c r="AK454" s="84"/>
      <c r="AL454" s="84"/>
      <c r="AM454" s="84"/>
      <c r="AN454" s="84"/>
      <c r="AO454" s="84"/>
      <c r="AP454" s="84"/>
      <c r="AQ454" s="84"/>
      <c r="AR454" s="84"/>
      <c r="AS454" s="84"/>
      <c r="AT454" s="84"/>
      <c r="AU454" s="84"/>
      <c r="AV454" s="84"/>
      <c r="AW454" s="84"/>
      <c r="AX454" s="84"/>
      <c r="AY454" s="84"/>
      <c r="AZ454" s="84"/>
      <c r="BA454" s="84"/>
      <c r="BB454" s="84"/>
      <c r="BC454" s="84"/>
      <c r="BD454" s="84"/>
      <c r="BE454" s="84"/>
      <c r="BF454" s="84"/>
      <c r="BG454" s="84"/>
      <c r="BH454" s="84"/>
      <c r="BI454" s="84"/>
      <c r="BJ454" s="84"/>
      <c r="BK454" s="84"/>
      <c r="BL454" s="84"/>
      <c r="BM454" s="84"/>
      <c r="BN454" s="84"/>
      <c r="BO454" s="84"/>
      <c r="BP454" s="84"/>
      <c r="BQ454" s="84"/>
      <c r="BR454" s="84"/>
      <c r="BS454" s="84"/>
      <c r="BT454" s="84"/>
      <c r="BU454" s="84"/>
      <c r="BV454" s="84"/>
      <c r="BW454" s="84"/>
      <c r="BX454" s="84"/>
      <c r="BY454" s="84"/>
      <c r="BZ454" s="84"/>
      <c r="CA454" s="84"/>
      <c r="CB454" s="84"/>
      <c r="CC454" s="84"/>
      <c r="CD454" s="84"/>
      <c r="CE454" s="84"/>
      <c r="CF454" s="84"/>
      <c r="CG454" s="84"/>
      <c r="CH454" s="84"/>
      <c r="CI454" s="84"/>
      <c r="CJ454" s="84"/>
      <c r="CK454" s="84"/>
      <c r="CL454" s="84"/>
      <c r="CM454" s="84"/>
      <c r="CN454" s="84"/>
      <c r="CO454" s="84"/>
      <c r="CP454" s="84"/>
      <c r="CQ454" s="84"/>
      <c r="CR454" s="84"/>
      <c r="CS454" s="84"/>
      <c r="CT454" s="84"/>
      <c r="CU454" s="84"/>
      <c r="CV454" s="84"/>
      <c r="CW454" s="84"/>
      <c r="CX454" s="84"/>
      <c r="CY454" s="84"/>
      <c r="CZ454" s="84"/>
      <c r="DA454" s="84"/>
      <c r="DB454" s="84"/>
      <c r="DC454" s="84"/>
      <c r="DD454" s="84"/>
      <c r="DE454" s="84"/>
      <c r="DF454" s="84"/>
      <c r="DG454" s="84"/>
      <c r="DH454" s="84"/>
      <c r="DI454" s="84"/>
      <c r="DJ454" s="84"/>
      <c r="DK454" s="84"/>
      <c r="DL454" s="84"/>
      <c r="DM454" s="84"/>
      <c r="DN454" s="84"/>
      <c r="DO454" s="84"/>
      <c r="DP454" s="84"/>
      <c r="DQ454" s="84"/>
      <c r="DR454" s="84"/>
      <c r="DS454" s="84"/>
      <c r="DT454" s="84"/>
      <c r="DU454" s="84"/>
      <c r="DV454" s="84"/>
      <c r="DW454" s="84"/>
      <c r="DX454" s="84"/>
      <c r="DY454" s="84"/>
      <c r="DZ454" s="84"/>
      <c r="EA454" s="84"/>
      <c r="EB454" s="84"/>
      <c r="EC454" s="84"/>
    </row>
    <row r="455" spans="1:133" ht="15" customHeight="1">
      <c r="A455" s="108">
        <v>412</v>
      </c>
      <c r="B455" s="191" t="s">
        <v>2154</v>
      </c>
      <c r="C455" s="110" t="s">
        <v>2155</v>
      </c>
      <c r="D455" s="104">
        <v>1500</v>
      </c>
      <c r="E455" s="105">
        <v>0</v>
      </c>
      <c r="F455" s="105">
        <f t="shared" si="83"/>
        <v>1500</v>
      </c>
      <c r="G455" s="190" t="s">
        <v>2142</v>
      </c>
      <c r="H455" s="110" t="s">
        <v>2143</v>
      </c>
      <c r="I455" s="106">
        <v>2400</v>
      </c>
      <c r="J455" s="106">
        <v>0</v>
      </c>
      <c r="K455" s="106">
        <f t="shared" ref="K455:K471" si="84">I455+J455</f>
        <v>2400</v>
      </c>
      <c r="L455" s="129"/>
      <c r="M455" s="129"/>
      <c r="N455" s="130">
        <v>2400</v>
      </c>
      <c r="O455" s="131">
        <v>0</v>
      </c>
      <c r="P455" s="132">
        <f t="shared" ref="P455:P472" si="85">O455+N455</f>
        <v>2400</v>
      </c>
      <c r="Q455" s="84"/>
      <c r="R455" s="84"/>
      <c r="S455" s="84"/>
      <c r="T455" s="84"/>
      <c r="U455" s="84"/>
      <c r="V455" s="84"/>
      <c r="W455" s="84"/>
      <c r="X455" s="84"/>
      <c r="Y455" s="84"/>
      <c r="Z455" s="84"/>
      <c r="AA455" s="84"/>
      <c r="AB455" s="84"/>
      <c r="AC455" s="84"/>
      <c r="AD455" s="84"/>
      <c r="AE455" s="84"/>
      <c r="AF455" s="84"/>
      <c r="AG455" s="84"/>
      <c r="AH455" s="84"/>
      <c r="AI455" s="84"/>
      <c r="AJ455" s="84"/>
      <c r="AK455" s="84"/>
      <c r="AL455" s="84"/>
      <c r="AM455" s="84"/>
      <c r="AN455" s="84"/>
      <c r="AO455" s="84"/>
      <c r="AP455" s="84"/>
      <c r="AQ455" s="84"/>
      <c r="AR455" s="84"/>
      <c r="AS455" s="84"/>
      <c r="AT455" s="84"/>
      <c r="AU455" s="84"/>
      <c r="AV455" s="84"/>
      <c r="AW455" s="84"/>
      <c r="AX455" s="84"/>
      <c r="AY455" s="84"/>
      <c r="AZ455" s="84"/>
      <c r="BA455" s="84"/>
      <c r="BB455" s="84"/>
      <c r="BC455" s="84"/>
      <c r="BD455" s="84"/>
      <c r="BE455" s="84"/>
      <c r="BF455" s="84"/>
      <c r="BG455" s="84"/>
      <c r="BH455" s="84"/>
      <c r="BI455" s="84"/>
      <c r="BJ455" s="84"/>
      <c r="BK455" s="84"/>
      <c r="BL455" s="84"/>
      <c r="BM455" s="84"/>
      <c r="BN455" s="84"/>
      <c r="BO455" s="84"/>
      <c r="BP455" s="84"/>
      <c r="BQ455" s="84"/>
      <c r="BR455" s="84"/>
      <c r="BS455" s="84"/>
      <c r="BT455" s="84"/>
      <c r="BU455" s="84"/>
      <c r="BV455" s="84"/>
      <c r="BW455" s="84"/>
      <c r="BX455" s="84"/>
      <c r="BY455" s="84"/>
      <c r="BZ455" s="84"/>
      <c r="CA455" s="84"/>
      <c r="CB455" s="84"/>
      <c r="CC455" s="84"/>
      <c r="CD455" s="84"/>
      <c r="CE455" s="84"/>
      <c r="CF455" s="84"/>
      <c r="CG455" s="84"/>
      <c r="CH455" s="84"/>
      <c r="CI455" s="84"/>
      <c r="CJ455" s="84"/>
      <c r="CK455" s="84"/>
      <c r="CL455" s="84"/>
      <c r="CM455" s="84"/>
      <c r="CN455" s="84"/>
      <c r="CO455" s="84"/>
      <c r="CP455" s="84"/>
      <c r="CQ455" s="84"/>
      <c r="CR455" s="84"/>
      <c r="CS455" s="84"/>
      <c r="CT455" s="84"/>
      <c r="CU455" s="84"/>
      <c r="CV455" s="84"/>
      <c r="CW455" s="84"/>
      <c r="CX455" s="84"/>
      <c r="CY455" s="84"/>
      <c r="CZ455" s="84"/>
      <c r="DA455" s="84"/>
      <c r="DB455" s="84"/>
      <c r="DC455" s="84"/>
      <c r="DD455" s="84"/>
      <c r="DE455" s="84"/>
      <c r="DF455" s="84"/>
      <c r="DG455" s="84"/>
      <c r="DH455" s="84"/>
      <c r="DI455" s="84"/>
      <c r="DJ455" s="84"/>
      <c r="DK455" s="84"/>
      <c r="DL455" s="84"/>
      <c r="DM455" s="84"/>
      <c r="DN455" s="84"/>
      <c r="DO455" s="84"/>
      <c r="DP455" s="84"/>
      <c r="DQ455" s="84"/>
      <c r="DR455" s="84"/>
      <c r="DS455" s="84"/>
      <c r="DT455" s="84"/>
      <c r="DU455" s="84"/>
      <c r="DV455" s="84"/>
      <c r="DW455" s="84"/>
      <c r="DX455" s="84"/>
      <c r="DY455" s="84"/>
      <c r="DZ455" s="84"/>
      <c r="EA455" s="84"/>
      <c r="EB455" s="84"/>
      <c r="EC455" s="84"/>
    </row>
    <row r="456" spans="1:133" ht="15" customHeight="1">
      <c r="A456" s="108">
        <f>A455+1</f>
        <v>413</v>
      </c>
      <c r="B456" s="191" t="s">
        <v>2158</v>
      </c>
      <c r="C456" s="110" t="s">
        <v>2159</v>
      </c>
      <c r="D456" s="104">
        <v>2200</v>
      </c>
      <c r="E456" s="105">
        <v>0</v>
      </c>
      <c r="F456" s="105">
        <f t="shared" si="83"/>
        <v>2200</v>
      </c>
      <c r="G456" s="190" t="s">
        <v>2150</v>
      </c>
      <c r="H456" s="110" t="s">
        <v>2151</v>
      </c>
      <c r="I456" s="106">
        <v>3150</v>
      </c>
      <c r="J456" s="106">
        <v>0</v>
      </c>
      <c r="K456" s="106">
        <f t="shared" si="84"/>
        <v>3150</v>
      </c>
      <c r="L456" s="129"/>
      <c r="M456" s="129"/>
      <c r="N456" s="130">
        <v>3150</v>
      </c>
      <c r="O456" s="131">
        <v>0</v>
      </c>
      <c r="P456" s="132">
        <f t="shared" si="85"/>
        <v>3150</v>
      </c>
      <c r="Q456" s="84"/>
      <c r="R456" s="84"/>
      <c r="S456" s="84"/>
      <c r="T456" s="84"/>
      <c r="U456" s="84"/>
      <c r="V456" s="84"/>
      <c r="W456" s="84"/>
      <c r="X456" s="84"/>
      <c r="Y456" s="84"/>
      <c r="Z456" s="84"/>
      <c r="AA456" s="84"/>
      <c r="AB456" s="84"/>
      <c r="AC456" s="84"/>
      <c r="AD456" s="84"/>
      <c r="AE456" s="84"/>
      <c r="AF456" s="84"/>
      <c r="AG456" s="84"/>
      <c r="AH456" s="84"/>
      <c r="AI456" s="84"/>
      <c r="AJ456" s="84"/>
      <c r="AK456" s="84"/>
      <c r="AL456" s="84"/>
      <c r="AM456" s="84"/>
      <c r="AN456" s="84"/>
      <c r="AO456" s="84"/>
      <c r="AP456" s="84"/>
      <c r="AQ456" s="84"/>
      <c r="AR456" s="84"/>
      <c r="AS456" s="84"/>
      <c r="AT456" s="84"/>
      <c r="AU456" s="84"/>
      <c r="AV456" s="84"/>
      <c r="AW456" s="84"/>
      <c r="AX456" s="84"/>
      <c r="AY456" s="84"/>
      <c r="AZ456" s="84"/>
      <c r="BA456" s="84"/>
      <c r="BB456" s="84"/>
      <c r="BC456" s="84"/>
      <c r="BD456" s="84"/>
      <c r="BE456" s="84"/>
      <c r="BF456" s="84"/>
      <c r="BG456" s="84"/>
      <c r="BH456" s="84"/>
      <c r="BI456" s="84"/>
      <c r="BJ456" s="84"/>
      <c r="BK456" s="84"/>
      <c r="BL456" s="84"/>
      <c r="BM456" s="84"/>
      <c r="BN456" s="84"/>
      <c r="BO456" s="84"/>
      <c r="BP456" s="84"/>
      <c r="BQ456" s="84"/>
      <c r="BR456" s="84"/>
      <c r="BS456" s="84"/>
      <c r="BT456" s="84"/>
      <c r="BU456" s="84"/>
      <c r="BV456" s="84"/>
      <c r="BW456" s="84"/>
      <c r="BX456" s="84"/>
      <c r="BY456" s="84"/>
      <c r="BZ456" s="84"/>
      <c r="CA456" s="84"/>
      <c r="CB456" s="84"/>
      <c r="CC456" s="84"/>
      <c r="CD456" s="84"/>
      <c r="CE456" s="84"/>
      <c r="CF456" s="84"/>
      <c r="CG456" s="84"/>
      <c r="CH456" s="84"/>
      <c r="CI456" s="84"/>
      <c r="CJ456" s="84"/>
      <c r="CK456" s="84"/>
      <c r="CL456" s="84"/>
      <c r="CM456" s="84"/>
      <c r="CN456" s="84"/>
      <c r="CO456" s="84"/>
      <c r="CP456" s="84"/>
      <c r="CQ456" s="84"/>
      <c r="CR456" s="84"/>
      <c r="CS456" s="84"/>
      <c r="CT456" s="84"/>
      <c r="CU456" s="84"/>
      <c r="CV456" s="84"/>
      <c r="CW456" s="84"/>
      <c r="CX456" s="84"/>
      <c r="CY456" s="84"/>
      <c r="CZ456" s="84"/>
      <c r="DA456" s="84"/>
      <c r="DB456" s="84"/>
      <c r="DC456" s="84"/>
      <c r="DD456" s="84"/>
      <c r="DE456" s="84"/>
      <c r="DF456" s="84"/>
      <c r="DG456" s="84"/>
      <c r="DH456" s="84"/>
      <c r="DI456" s="84"/>
      <c r="DJ456" s="84"/>
      <c r="DK456" s="84"/>
      <c r="DL456" s="84"/>
      <c r="DM456" s="84"/>
      <c r="DN456" s="84"/>
      <c r="DO456" s="84"/>
      <c r="DP456" s="84"/>
      <c r="DQ456" s="84"/>
      <c r="DR456" s="84"/>
      <c r="DS456" s="84"/>
      <c r="DT456" s="84"/>
      <c r="DU456" s="84"/>
      <c r="DV456" s="84"/>
      <c r="DW456" s="84"/>
      <c r="DX456" s="84"/>
      <c r="DY456" s="84"/>
      <c r="DZ456" s="84"/>
      <c r="EA456" s="84"/>
      <c r="EB456" s="84"/>
      <c r="EC456" s="84"/>
    </row>
    <row r="457" spans="1:133" ht="15" customHeight="1">
      <c r="A457" s="108">
        <f t="shared" ref="A457:A472" si="86">A456+1</f>
        <v>414</v>
      </c>
      <c r="B457" s="165" t="s">
        <v>2162</v>
      </c>
      <c r="C457" s="110" t="s">
        <v>2163</v>
      </c>
      <c r="D457" s="104">
        <v>900</v>
      </c>
      <c r="E457" s="105">
        <v>0</v>
      </c>
      <c r="F457" s="105">
        <f t="shared" si="83"/>
        <v>900</v>
      </c>
      <c r="G457" s="190" t="s">
        <v>2154</v>
      </c>
      <c r="H457" s="110" t="s">
        <v>2155</v>
      </c>
      <c r="I457" s="106">
        <v>4500</v>
      </c>
      <c r="J457" s="106">
        <v>0</v>
      </c>
      <c r="K457" s="106">
        <f t="shared" si="84"/>
        <v>4500</v>
      </c>
      <c r="L457" s="129"/>
      <c r="M457" s="129"/>
      <c r="N457" s="130">
        <v>4500</v>
      </c>
      <c r="O457" s="131">
        <v>0</v>
      </c>
      <c r="P457" s="132">
        <f t="shared" si="85"/>
        <v>4500</v>
      </c>
      <c r="Q457" s="84"/>
      <c r="R457" s="84"/>
      <c r="S457" s="84"/>
      <c r="T457" s="84"/>
      <c r="U457" s="84"/>
      <c r="V457" s="84"/>
      <c r="W457" s="84"/>
      <c r="X457" s="84"/>
      <c r="Y457" s="84"/>
      <c r="Z457" s="84"/>
      <c r="AA457" s="84"/>
      <c r="AB457" s="84"/>
      <c r="AC457" s="84"/>
      <c r="AD457" s="84"/>
      <c r="AE457" s="84"/>
      <c r="AF457" s="84"/>
      <c r="AG457" s="84"/>
      <c r="AH457" s="84"/>
      <c r="AI457" s="84"/>
      <c r="AJ457" s="84"/>
      <c r="AK457" s="84"/>
      <c r="AL457" s="84"/>
      <c r="AM457" s="84"/>
      <c r="AN457" s="84"/>
      <c r="AO457" s="84"/>
      <c r="AP457" s="84"/>
      <c r="AQ457" s="84"/>
      <c r="AR457" s="84"/>
      <c r="AS457" s="84"/>
      <c r="AT457" s="84"/>
      <c r="AU457" s="84"/>
      <c r="AV457" s="84"/>
      <c r="AW457" s="84"/>
      <c r="AX457" s="84"/>
      <c r="AY457" s="84"/>
      <c r="AZ457" s="84"/>
      <c r="BA457" s="84"/>
      <c r="BB457" s="84"/>
      <c r="BC457" s="84"/>
      <c r="BD457" s="84"/>
      <c r="BE457" s="84"/>
      <c r="BF457" s="84"/>
      <c r="BG457" s="84"/>
      <c r="BH457" s="84"/>
      <c r="BI457" s="84"/>
      <c r="BJ457" s="84"/>
      <c r="BK457" s="84"/>
      <c r="BL457" s="84"/>
      <c r="BM457" s="84"/>
      <c r="BN457" s="84"/>
      <c r="BO457" s="84"/>
      <c r="BP457" s="84"/>
      <c r="BQ457" s="84"/>
      <c r="BR457" s="84"/>
      <c r="BS457" s="84"/>
      <c r="BT457" s="84"/>
      <c r="BU457" s="84"/>
      <c r="BV457" s="84"/>
      <c r="BW457" s="84"/>
      <c r="BX457" s="84"/>
      <c r="BY457" s="84"/>
      <c r="BZ457" s="84"/>
      <c r="CA457" s="84"/>
      <c r="CB457" s="84"/>
      <c r="CC457" s="84"/>
      <c r="CD457" s="84"/>
      <c r="CE457" s="84"/>
      <c r="CF457" s="84"/>
      <c r="CG457" s="84"/>
      <c r="CH457" s="84"/>
      <c r="CI457" s="84"/>
      <c r="CJ457" s="84"/>
      <c r="CK457" s="84"/>
      <c r="CL457" s="84"/>
      <c r="CM457" s="84"/>
      <c r="CN457" s="84"/>
      <c r="CO457" s="84"/>
      <c r="CP457" s="84"/>
      <c r="CQ457" s="84"/>
      <c r="CR457" s="84"/>
      <c r="CS457" s="84"/>
      <c r="CT457" s="84"/>
      <c r="CU457" s="84"/>
      <c r="CV457" s="84"/>
      <c r="CW457" s="84"/>
      <c r="CX457" s="84"/>
      <c r="CY457" s="84"/>
      <c r="CZ457" s="84"/>
      <c r="DA457" s="84"/>
      <c r="DB457" s="84"/>
      <c r="DC457" s="84"/>
      <c r="DD457" s="84"/>
      <c r="DE457" s="84"/>
      <c r="DF457" s="84"/>
      <c r="DG457" s="84"/>
      <c r="DH457" s="84"/>
      <c r="DI457" s="84"/>
      <c r="DJ457" s="84"/>
      <c r="DK457" s="84"/>
      <c r="DL457" s="84"/>
      <c r="DM457" s="84"/>
      <c r="DN457" s="84"/>
      <c r="DO457" s="84"/>
      <c r="DP457" s="84"/>
      <c r="DQ457" s="84"/>
      <c r="DR457" s="84"/>
      <c r="DS457" s="84"/>
      <c r="DT457" s="84"/>
      <c r="DU457" s="84"/>
      <c r="DV457" s="84"/>
      <c r="DW457" s="84"/>
      <c r="DX457" s="84"/>
      <c r="DY457" s="84"/>
      <c r="DZ457" s="84"/>
      <c r="EA457" s="84"/>
      <c r="EB457" s="84"/>
      <c r="EC457" s="84"/>
    </row>
    <row r="458" spans="1:133" s="88" customFormat="1" ht="15" customHeight="1">
      <c r="A458" s="108">
        <f t="shared" si="86"/>
        <v>415</v>
      </c>
      <c r="B458" s="165" t="s">
        <v>2191</v>
      </c>
      <c r="C458" s="110" t="s">
        <v>2192</v>
      </c>
      <c r="D458" s="104">
        <v>1800</v>
      </c>
      <c r="E458" s="105">
        <v>0</v>
      </c>
      <c r="F458" s="105">
        <f t="shared" si="83"/>
        <v>1800</v>
      </c>
      <c r="G458" s="190" t="s">
        <v>2158</v>
      </c>
      <c r="H458" s="110" t="s">
        <v>2159</v>
      </c>
      <c r="I458" s="106">
        <v>5150</v>
      </c>
      <c r="J458" s="106">
        <v>0</v>
      </c>
      <c r="K458" s="106">
        <f t="shared" si="84"/>
        <v>5150</v>
      </c>
      <c r="L458" s="129"/>
      <c r="M458" s="129"/>
      <c r="N458" s="130">
        <v>5150</v>
      </c>
      <c r="O458" s="131">
        <v>0</v>
      </c>
      <c r="P458" s="132">
        <f t="shared" si="85"/>
        <v>5150</v>
      </c>
      <c r="Q458" s="84"/>
      <c r="R458" s="84"/>
      <c r="S458" s="84"/>
      <c r="T458" s="84"/>
      <c r="U458" s="84"/>
      <c r="V458" s="84"/>
      <c r="W458" s="84"/>
      <c r="X458" s="84"/>
      <c r="Y458" s="84"/>
      <c r="Z458" s="84"/>
      <c r="AA458" s="84"/>
      <c r="AB458" s="84"/>
      <c r="AC458" s="84"/>
      <c r="AD458" s="84"/>
      <c r="AE458" s="84"/>
      <c r="AF458" s="84"/>
      <c r="AG458" s="84"/>
      <c r="AH458" s="84"/>
      <c r="AI458" s="84"/>
      <c r="AJ458" s="84"/>
      <c r="AK458" s="84"/>
      <c r="AL458" s="84"/>
      <c r="AM458" s="84"/>
      <c r="AN458" s="84"/>
      <c r="AO458" s="84"/>
      <c r="AP458" s="84"/>
      <c r="AQ458" s="84"/>
      <c r="AR458" s="84"/>
      <c r="AS458" s="84"/>
      <c r="AT458" s="84"/>
      <c r="AU458" s="84"/>
      <c r="AV458" s="84"/>
      <c r="AW458" s="84"/>
      <c r="AX458" s="84"/>
      <c r="AY458" s="84"/>
      <c r="AZ458" s="84"/>
      <c r="BA458" s="84"/>
      <c r="BB458" s="84"/>
      <c r="BC458" s="84"/>
      <c r="BD458" s="84"/>
      <c r="BE458" s="84"/>
      <c r="BF458" s="84"/>
      <c r="BG458" s="84"/>
      <c r="BH458" s="84"/>
      <c r="BI458" s="84"/>
      <c r="BJ458" s="84"/>
      <c r="BK458" s="84"/>
      <c r="BL458" s="84"/>
      <c r="BM458" s="84"/>
      <c r="BN458" s="84"/>
      <c r="BO458" s="84"/>
      <c r="BP458" s="84"/>
      <c r="BQ458" s="84"/>
      <c r="BR458" s="84"/>
      <c r="BS458" s="84"/>
      <c r="BT458" s="84"/>
      <c r="BU458" s="84"/>
      <c r="BV458" s="84"/>
      <c r="BW458" s="84"/>
      <c r="BX458" s="84"/>
      <c r="BY458" s="84"/>
      <c r="BZ458" s="84"/>
      <c r="CA458" s="84"/>
      <c r="CB458" s="84"/>
      <c r="CC458" s="84"/>
      <c r="CD458" s="84"/>
      <c r="CE458" s="84"/>
      <c r="CF458" s="84"/>
      <c r="CG458" s="84"/>
      <c r="CH458" s="84"/>
      <c r="CI458" s="84"/>
      <c r="CJ458" s="84"/>
      <c r="CK458" s="84"/>
      <c r="CL458" s="84"/>
      <c r="CM458" s="84"/>
      <c r="CN458" s="84"/>
      <c r="CO458" s="84"/>
      <c r="CP458" s="84"/>
      <c r="CQ458" s="84"/>
      <c r="CR458" s="84"/>
      <c r="CS458" s="84"/>
      <c r="CT458" s="84"/>
      <c r="CU458" s="84"/>
      <c r="CV458" s="84"/>
      <c r="CW458" s="84"/>
      <c r="CX458" s="84"/>
      <c r="CY458" s="84"/>
      <c r="CZ458" s="84"/>
      <c r="DA458" s="84"/>
      <c r="DB458" s="84"/>
      <c r="DC458" s="84"/>
      <c r="DD458" s="84"/>
      <c r="DE458" s="84"/>
      <c r="DF458" s="84"/>
      <c r="DG458" s="84"/>
      <c r="DH458" s="84"/>
      <c r="DI458" s="84"/>
      <c r="DJ458" s="84"/>
      <c r="DK458" s="84"/>
      <c r="DL458" s="84"/>
      <c r="DM458" s="84"/>
      <c r="DN458" s="84"/>
      <c r="DO458" s="84"/>
      <c r="DP458" s="84"/>
      <c r="DQ458" s="84"/>
      <c r="DR458" s="84"/>
      <c r="DS458" s="84"/>
      <c r="DT458" s="84"/>
      <c r="DU458" s="84"/>
      <c r="DV458" s="84"/>
      <c r="DW458" s="84"/>
      <c r="DX458" s="84"/>
      <c r="DY458" s="84"/>
      <c r="DZ458" s="84"/>
      <c r="EA458" s="84"/>
      <c r="EB458" s="84"/>
      <c r="EC458" s="84"/>
    </row>
    <row r="459" spans="1:133" ht="15" customHeight="1">
      <c r="A459" s="108">
        <f t="shared" si="86"/>
        <v>416</v>
      </c>
      <c r="B459" s="165" t="s">
        <v>2193</v>
      </c>
      <c r="C459" s="110" t="s">
        <v>2194</v>
      </c>
      <c r="D459" s="104">
        <v>2300</v>
      </c>
      <c r="E459" s="105">
        <v>0</v>
      </c>
      <c r="F459" s="105">
        <f t="shared" si="83"/>
        <v>2300</v>
      </c>
      <c r="G459" s="165" t="s">
        <v>2162</v>
      </c>
      <c r="H459" s="110" t="s">
        <v>2163</v>
      </c>
      <c r="I459" s="106">
        <v>3000</v>
      </c>
      <c r="J459" s="106">
        <v>0</v>
      </c>
      <c r="K459" s="106">
        <f t="shared" si="84"/>
        <v>3000</v>
      </c>
      <c r="L459" s="129"/>
      <c r="M459" s="129"/>
      <c r="N459" s="130">
        <v>3000</v>
      </c>
      <c r="O459" s="131">
        <v>0</v>
      </c>
      <c r="P459" s="132">
        <f t="shared" si="85"/>
        <v>3000</v>
      </c>
      <c r="Q459" s="84"/>
      <c r="R459" s="84"/>
      <c r="S459" s="84"/>
      <c r="T459" s="84"/>
      <c r="U459" s="84"/>
      <c r="V459" s="84"/>
      <c r="W459" s="84"/>
      <c r="X459" s="84"/>
      <c r="Y459" s="84"/>
      <c r="Z459" s="84"/>
      <c r="AA459" s="84"/>
      <c r="AB459" s="84"/>
      <c r="AC459" s="84"/>
      <c r="AD459" s="84"/>
      <c r="AE459" s="84"/>
      <c r="AF459" s="84"/>
      <c r="AG459" s="84"/>
      <c r="AH459" s="84"/>
      <c r="AI459" s="84"/>
      <c r="AJ459" s="84"/>
      <c r="AK459" s="84"/>
      <c r="AL459" s="84"/>
      <c r="AM459" s="84"/>
      <c r="AN459" s="84"/>
      <c r="AO459" s="84"/>
      <c r="AP459" s="84"/>
      <c r="AQ459" s="84"/>
      <c r="AR459" s="84"/>
      <c r="AS459" s="84"/>
      <c r="AT459" s="84"/>
      <c r="AU459" s="84"/>
      <c r="AV459" s="84"/>
      <c r="AW459" s="84"/>
      <c r="AX459" s="84"/>
      <c r="AY459" s="84"/>
      <c r="AZ459" s="84"/>
      <c r="BA459" s="84"/>
      <c r="BB459" s="84"/>
      <c r="BC459" s="84"/>
      <c r="BD459" s="84"/>
      <c r="BE459" s="84"/>
      <c r="BF459" s="84"/>
      <c r="BG459" s="84"/>
      <c r="BH459" s="84"/>
      <c r="BI459" s="84"/>
      <c r="BJ459" s="84"/>
      <c r="BK459" s="84"/>
      <c r="BL459" s="84"/>
      <c r="BM459" s="84"/>
      <c r="BN459" s="84"/>
      <c r="BO459" s="84"/>
      <c r="BP459" s="84"/>
      <c r="BQ459" s="84"/>
      <c r="BR459" s="84"/>
      <c r="BS459" s="84"/>
      <c r="BT459" s="84"/>
      <c r="BU459" s="84"/>
      <c r="BV459" s="84"/>
      <c r="BW459" s="84"/>
      <c r="BX459" s="84"/>
      <c r="BY459" s="84"/>
      <c r="BZ459" s="84"/>
      <c r="CA459" s="84"/>
      <c r="CB459" s="84"/>
      <c r="CC459" s="84"/>
      <c r="CD459" s="84"/>
      <c r="CE459" s="84"/>
      <c r="CF459" s="84"/>
      <c r="CG459" s="84"/>
      <c r="CH459" s="84"/>
      <c r="CI459" s="84"/>
      <c r="CJ459" s="84"/>
      <c r="CK459" s="84"/>
      <c r="CL459" s="84"/>
      <c r="CM459" s="84"/>
      <c r="CN459" s="84"/>
      <c r="CO459" s="84"/>
      <c r="CP459" s="84"/>
      <c r="CQ459" s="84"/>
      <c r="CR459" s="84"/>
      <c r="CS459" s="84"/>
      <c r="CT459" s="84"/>
      <c r="CU459" s="84"/>
      <c r="CV459" s="84"/>
      <c r="CW459" s="84"/>
      <c r="CX459" s="84"/>
      <c r="CY459" s="84"/>
      <c r="CZ459" s="84"/>
      <c r="DA459" s="84"/>
      <c r="DB459" s="84"/>
      <c r="DC459" s="84"/>
      <c r="DD459" s="84"/>
      <c r="DE459" s="84"/>
      <c r="DF459" s="84"/>
      <c r="DG459" s="84"/>
      <c r="DH459" s="84"/>
      <c r="DI459" s="84"/>
      <c r="DJ459" s="84"/>
      <c r="DK459" s="84"/>
      <c r="DL459" s="84"/>
      <c r="DM459" s="84"/>
      <c r="DN459" s="84"/>
      <c r="DO459" s="84"/>
      <c r="DP459" s="84"/>
      <c r="DQ459" s="84"/>
      <c r="DR459" s="84"/>
      <c r="DS459" s="84"/>
      <c r="DT459" s="84"/>
      <c r="DU459" s="84"/>
      <c r="DV459" s="84"/>
      <c r="DW459" s="84"/>
      <c r="DX459" s="84"/>
      <c r="DY459" s="84"/>
      <c r="DZ459" s="84"/>
      <c r="EA459" s="84"/>
      <c r="EB459" s="84"/>
      <c r="EC459" s="84"/>
    </row>
    <row r="460" spans="1:133" ht="15" customHeight="1">
      <c r="A460" s="108">
        <f t="shared" si="86"/>
        <v>417</v>
      </c>
      <c r="B460" s="165" t="s">
        <v>2197</v>
      </c>
      <c r="C460" s="110" t="s">
        <v>2198</v>
      </c>
      <c r="D460" s="104">
        <v>3350</v>
      </c>
      <c r="E460" s="105">
        <v>0</v>
      </c>
      <c r="F460" s="105">
        <f t="shared" si="83"/>
        <v>3350</v>
      </c>
      <c r="G460" s="165" t="s">
        <v>2191</v>
      </c>
      <c r="H460" s="110" t="s">
        <v>2192</v>
      </c>
      <c r="I460" s="106">
        <v>3800</v>
      </c>
      <c r="J460" s="106">
        <v>0</v>
      </c>
      <c r="K460" s="106">
        <f t="shared" si="84"/>
        <v>3800</v>
      </c>
      <c r="L460" s="129"/>
      <c r="M460" s="129"/>
      <c r="N460" s="130">
        <v>3800</v>
      </c>
      <c r="O460" s="131">
        <v>0</v>
      </c>
      <c r="P460" s="132">
        <f t="shared" si="85"/>
        <v>3800</v>
      </c>
      <c r="Q460" s="84"/>
      <c r="R460" s="84"/>
      <c r="S460" s="84"/>
      <c r="T460" s="84"/>
      <c r="U460" s="84"/>
      <c r="V460" s="84"/>
      <c r="W460" s="84"/>
      <c r="X460" s="84"/>
      <c r="Y460" s="84"/>
      <c r="Z460" s="84"/>
      <c r="AA460" s="84"/>
      <c r="AB460" s="84"/>
      <c r="AC460" s="84"/>
      <c r="AD460" s="84"/>
      <c r="AE460" s="84"/>
      <c r="AF460" s="84"/>
      <c r="AG460" s="84"/>
      <c r="AH460" s="84"/>
      <c r="AI460" s="84"/>
      <c r="AJ460" s="84"/>
      <c r="AK460" s="84"/>
      <c r="AL460" s="84"/>
      <c r="AM460" s="84"/>
      <c r="AN460" s="84"/>
      <c r="AO460" s="84"/>
      <c r="AP460" s="84"/>
      <c r="AQ460" s="84"/>
      <c r="AR460" s="84"/>
      <c r="AS460" s="84"/>
      <c r="AT460" s="84"/>
      <c r="AU460" s="84"/>
      <c r="AV460" s="84"/>
      <c r="AW460" s="84"/>
      <c r="AX460" s="84"/>
      <c r="AY460" s="84"/>
      <c r="AZ460" s="84"/>
      <c r="BA460" s="84"/>
      <c r="BB460" s="84"/>
      <c r="BC460" s="84"/>
      <c r="BD460" s="84"/>
      <c r="BE460" s="84"/>
      <c r="BF460" s="84"/>
      <c r="BG460" s="84"/>
      <c r="BH460" s="84"/>
      <c r="BI460" s="84"/>
      <c r="BJ460" s="84"/>
      <c r="BK460" s="84"/>
      <c r="BL460" s="84"/>
      <c r="BM460" s="84"/>
      <c r="BN460" s="84"/>
      <c r="BO460" s="84"/>
      <c r="BP460" s="84"/>
      <c r="BQ460" s="84"/>
      <c r="BR460" s="84"/>
      <c r="BS460" s="84"/>
      <c r="BT460" s="84"/>
      <c r="BU460" s="84"/>
      <c r="BV460" s="84"/>
      <c r="BW460" s="84"/>
      <c r="BX460" s="84"/>
      <c r="BY460" s="84"/>
      <c r="BZ460" s="84"/>
      <c r="CA460" s="84"/>
      <c r="CB460" s="84"/>
      <c r="CC460" s="84"/>
      <c r="CD460" s="84"/>
      <c r="CE460" s="84"/>
      <c r="CF460" s="84"/>
      <c r="CG460" s="84"/>
      <c r="CH460" s="84"/>
      <c r="CI460" s="84"/>
      <c r="CJ460" s="84"/>
      <c r="CK460" s="84"/>
      <c r="CL460" s="84"/>
      <c r="CM460" s="84"/>
      <c r="CN460" s="84"/>
      <c r="CO460" s="84"/>
      <c r="CP460" s="84"/>
      <c r="CQ460" s="84"/>
      <c r="CR460" s="84"/>
      <c r="CS460" s="84"/>
      <c r="CT460" s="84"/>
      <c r="CU460" s="84"/>
      <c r="CV460" s="84"/>
      <c r="CW460" s="84"/>
      <c r="CX460" s="84"/>
      <c r="CY460" s="84"/>
      <c r="CZ460" s="84"/>
      <c r="DA460" s="84"/>
      <c r="DB460" s="84"/>
      <c r="DC460" s="84"/>
      <c r="DD460" s="84"/>
      <c r="DE460" s="84"/>
      <c r="DF460" s="84"/>
      <c r="DG460" s="84"/>
      <c r="DH460" s="84"/>
      <c r="DI460" s="84"/>
      <c r="DJ460" s="84"/>
      <c r="DK460" s="84"/>
      <c r="DL460" s="84"/>
      <c r="DM460" s="84"/>
      <c r="DN460" s="84"/>
      <c r="DO460" s="84"/>
      <c r="DP460" s="84"/>
      <c r="DQ460" s="84"/>
      <c r="DR460" s="84"/>
      <c r="DS460" s="84"/>
      <c r="DT460" s="84"/>
      <c r="DU460" s="84"/>
      <c r="DV460" s="84"/>
      <c r="DW460" s="84"/>
      <c r="DX460" s="84"/>
      <c r="DY460" s="84"/>
      <c r="DZ460" s="84"/>
      <c r="EA460" s="84"/>
      <c r="EB460" s="84"/>
      <c r="EC460" s="84"/>
    </row>
    <row r="461" spans="1:133" ht="15" customHeight="1">
      <c r="A461" s="108">
        <f t="shared" si="86"/>
        <v>418</v>
      </c>
      <c r="B461" s="165" t="s">
        <v>2199</v>
      </c>
      <c r="C461" s="110" t="s">
        <v>2200</v>
      </c>
      <c r="D461" s="104">
        <v>3650</v>
      </c>
      <c r="E461" s="105">
        <v>0</v>
      </c>
      <c r="F461" s="105">
        <f t="shared" si="83"/>
        <v>3650</v>
      </c>
      <c r="G461" s="165" t="s">
        <v>2193</v>
      </c>
      <c r="H461" s="110" t="s">
        <v>2194</v>
      </c>
      <c r="I461" s="106">
        <v>5400</v>
      </c>
      <c r="J461" s="106">
        <v>0</v>
      </c>
      <c r="K461" s="106">
        <f t="shared" si="84"/>
        <v>5400</v>
      </c>
      <c r="L461" s="129"/>
      <c r="M461" s="129"/>
      <c r="N461" s="130">
        <v>5400</v>
      </c>
      <c r="O461" s="131">
        <v>0</v>
      </c>
      <c r="P461" s="132">
        <f t="shared" si="85"/>
        <v>5400</v>
      </c>
      <c r="Q461" s="84"/>
      <c r="R461" s="84"/>
      <c r="S461" s="84"/>
      <c r="T461" s="84"/>
      <c r="U461" s="84"/>
      <c r="V461" s="84"/>
      <c r="W461" s="84"/>
      <c r="X461" s="84"/>
      <c r="Y461" s="84"/>
      <c r="Z461" s="84"/>
      <c r="AA461" s="84"/>
      <c r="AB461" s="84"/>
      <c r="AC461" s="84"/>
      <c r="AD461" s="84"/>
      <c r="AE461" s="84"/>
      <c r="AF461" s="84"/>
      <c r="AG461" s="84"/>
      <c r="AH461" s="84"/>
      <c r="AI461" s="84"/>
      <c r="AJ461" s="84"/>
      <c r="AK461" s="84"/>
      <c r="AL461" s="84"/>
      <c r="AM461" s="84"/>
      <c r="AN461" s="84"/>
      <c r="AO461" s="84"/>
      <c r="AP461" s="84"/>
      <c r="AQ461" s="84"/>
      <c r="AR461" s="84"/>
      <c r="AS461" s="84"/>
      <c r="AT461" s="84"/>
      <c r="AU461" s="84"/>
      <c r="AV461" s="84"/>
      <c r="AW461" s="84"/>
      <c r="AX461" s="84"/>
      <c r="AY461" s="84"/>
      <c r="AZ461" s="84"/>
      <c r="BA461" s="84"/>
      <c r="BB461" s="84"/>
      <c r="BC461" s="84"/>
      <c r="BD461" s="84"/>
      <c r="BE461" s="84"/>
      <c r="BF461" s="84"/>
      <c r="BG461" s="84"/>
      <c r="BH461" s="84"/>
      <c r="BI461" s="84"/>
      <c r="BJ461" s="84"/>
      <c r="BK461" s="84"/>
      <c r="BL461" s="84"/>
      <c r="BM461" s="84"/>
      <c r="BN461" s="84"/>
      <c r="BO461" s="84"/>
      <c r="BP461" s="84"/>
      <c r="BQ461" s="84"/>
      <c r="BR461" s="84"/>
      <c r="BS461" s="84"/>
      <c r="BT461" s="84"/>
      <c r="BU461" s="84"/>
      <c r="BV461" s="84"/>
      <c r="BW461" s="84"/>
      <c r="BX461" s="84"/>
      <c r="BY461" s="84"/>
      <c r="BZ461" s="84"/>
      <c r="CA461" s="84"/>
      <c r="CB461" s="84"/>
      <c r="CC461" s="84"/>
      <c r="CD461" s="84"/>
      <c r="CE461" s="84"/>
      <c r="CF461" s="84"/>
      <c r="CG461" s="84"/>
      <c r="CH461" s="84"/>
      <c r="CI461" s="84"/>
      <c r="CJ461" s="84"/>
      <c r="CK461" s="84"/>
      <c r="CL461" s="84"/>
      <c r="CM461" s="84"/>
      <c r="CN461" s="84"/>
      <c r="CO461" s="84"/>
      <c r="CP461" s="84"/>
      <c r="CQ461" s="84"/>
      <c r="CR461" s="84"/>
      <c r="CS461" s="84"/>
      <c r="CT461" s="84"/>
      <c r="CU461" s="84"/>
      <c r="CV461" s="84"/>
      <c r="CW461" s="84"/>
      <c r="CX461" s="84"/>
      <c r="CY461" s="84"/>
      <c r="CZ461" s="84"/>
      <c r="DA461" s="84"/>
      <c r="DB461" s="84"/>
      <c r="DC461" s="84"/>
      <c r="DD461" s="84"/>
      <c r="DE461" s="84"/>
      <c r="DF461" s="84"/>
      <c r="DG461" s="84"/>
      <c r="DH461" s="84"/>
      <c r="DI461" s="84"/>
      <c r="DJ461" s="84"/>
      <c r="DK461" s="84"/>
      <c r="DL461" s="84"/>
      <c r="DM461" s="84"/>
      <c r="DN461" s="84"/>
      <c r="DO461" s="84"/>
      <c r="DP461" s="84"/>
      <c r="DQ461" s="84"/>
      <c r="DR461" s="84"/>
      <c r="DS461" s="84"/>
      <c r="DT461" s="84"/>
      <c r="DU461" s="84"/>
      <c r="DV461" s="84"/>
      <c r="DW461" s="84"/>
      <c r="DX461" s="84"/>
      <c r="DY461" s="84"/>
      <c r="DZ461" s="84"/>
      <c r="EA461" s="84"/>
      <c r="EB461" s="84"/>
      <c r="EC461" s="84"/>
    </row>
    <row r="462" spans="1:133" ht="15" customHeight="1">
      <c r="A462" s="108">
        <f t="shared" si="86"/>
        <v>419</v>
      </c>
      <c r="B462" s="191" t="s">
        <v>2201</v>
      </c>
      <c r="C462" s="110" t="s">
        <v>2202</v>
      </c>
      <c r="D462" s="104">
        <v>3100</v>
      </c>
      <c r="E462" s="105">
        <v>0</v>
      </c>
      <c r="F462" s="105">
        <f t="shared" si="83"/>
        <v>3100</v>
      </c>
      <c r="G462" s="165" t="s">
        <v>2197</v>
      </c>
      <c r="H462" s="110" t="s">
        <v>2198</v>
      </c>
      <c r="I462" s="106">
        <v>5900</v>
      </c>
      <c r="J462" s="106">
        <v>0</v>
      </c>
      <c r="K462" s="106">
        <f t="shared" si="84"/>
        <v>5900</v>
      </c>
      <c r="L462" s="129"/>
      <c r="M462" s="129"/>
      <c r="N462" s="130">
        <v>5900</v>
      </c>
      <c r="O462" s="131">
        <v>0</v>
      </c>
      <c r="P462" s="132">
        <f t="shared" si="85"/>
        <v>5900</v>
      </c>
      <c r="Q462" s="84"/>
      <c r="R462" s="84"/>
      <c r="S462" s="84"/>
      <c r="T462" s="84"/>
      <c r="U462" s="84"/>
      <c r="V462" s="84"/>
      <c r="W462" s="84"/>
      <c r="X462" s="84"/>
      <c r="Y462" s="84"/>
      <c r="Z462" s="84"/>
      <c r="AA462" s="84"/>
      <c r="AB462" s="84"/>
      <c r="AC462" s="84"/>
      <c r="AD462" s="84"/>
      <c r="AE462" s="84"/>
      <c r="AF462" s="84"/>
      <c r="AG462" s="84"/>
      <c r="AH462" s="84"/>
      <c r="AI462" s="84"/>
      <c r="AJ462" s="84"/>
      <c r="AK462" s="84"/>
      <c r="AL462" s="84"/>
      <c r="AM462" s="84"/>
      <c r="AN462" s="84"/>
      <c r="AO462" s="84"/>
      <c r="AP462" s="84"/>
      <c r="AQ462" s="84"/>
      <c r="AR462" s="84"/>
      <c r="AS462" s="84"/>
      <c r="AT462" s="84"/>
      <c r="AU462" s="84"/>
      <c r="AV462" s="84"/>
      <c r="AW462" s="84"/>
      <c r="AX462" s="84"/>
      <c r="AY462" s="84"/>
      <c r="AZ462" s="84"/>
      <c r="BA462" s="84"/>
      <c r="BB462" s="84"/>
      <c r="BC462" s="84"/>
      <c r="BD462" s="84"/>
      <c r="BE462" s="84"/>
      <c r="BF462" s="84"/>
      <c r="BG462" s="84"/>
      <c r="BH462" s="84"/>
      <c r="BI462" s="84"/>
      <c r="BJ462" s="84"/>
      <c r="BK462" s="84"/>
      <c r="BL462" s="84"/>
      <c r="BM462" s="84"/>
      <c r="BN462" s="84"/>
      <c r="BO462" s="84"/>
      <c r="BP462" s="84"/>
      <c r="BQ462" s="84"/>
      <c r="BR462" s="84"/>
      <c r="BS462" s="84"/>
      <c r="BT462" s="84"/>
      <c r="BU462" s="84"/>
      <c r="BV462" s="84"/>
      <c r="BW462" s="84"/>
      <c r="BX462" s="84"/>
      <c r="BY462" s="84"/>
      <c r="BZ462" s="84"/>
      <c r="CA462" s="84"/>
      <c r="CB462" s="84"/>
      <c r="CC462" s="84"/>
      <c r="CD462" s="84"/>
      <c r="CE462" s="84"/>
      <c r="CF462" s="84"/>
      <c r="CG462" s="84"/>
      <c r="CH462" s="84"/>
      <c r="CI462" s="84"/>
      <c r="CJ462" s="84"/>
      <c r="CK462" s="84"/>
      <c r="CL462" s="84"/>
      <c r="CM462" s="84"/>
      <c r="CN462" s="84"/>
      <c r="CO462" s="84"/>
      <c r="CP462" s="84"/>
      <c r="CQ462" s="84"/>
      <c r="CR462" s="84"/>
      <c r="CS462" s="84"/>
      <c r="CT462" s="84"/>
      <c r="CU462" s="84"/>
      <c r="CV462" s="84"/>
      <c r="CW462" s="84"/>
      <c r="CX462" s="84"/>
      <c r="CY462" s="84"/>
      <c r="CZ462" s="84"/>
      <c r="DA462" s="84"/>
      <c r="DB462" s="84"/>
      <c r="DC462" s="84"/>
      <c r="DD462" s="84"/>
      <c r="DE462" s="84"/>
      <c r="DF462" s="84"/>
      <c r="DG462" s="84"/>
      <c r="DH462" s="84"/>
      <c r="DI462" s="84"/>
      <c r="DJ462" s="84"/>
      <c r="DK462" s="84"/>
      <c r="DL462" s="84"/>
      <c r="DM462" s="84"/>
      <c r="DN462" s="84"/>
      <c r="DO462" s="84"/>
      <c r="DP462" s="84"/>
      <c r="DQ462" s="84"/>
      <c r="DR462" s="84"/>
      <c r="DS462" s="84"/>
      <c r="DT462" s="84"/>
      <c r="DU462" s="84"/>
      <c r="DV462" s="84"/>
      <c r="DW462" s="84"/>
      <c r="DX462" s="84"/>
      <c r="DY462" s="84"/>
      <c r="DZ462" s="84"/>
      <c r="EA462" s="84"/>
      <c r="EB462" s="84"/>
      <c r="EC462" s="84"/>
    </row>
    <row r="463" spans="1:133" ht="15" customHeight="1">
      <c r="A463" s="108">
        <f t="shared" si="86"/>
        <v>420</v>
      </c>
      <c r="B463" s="191" t="s">
        <v>2203</v>
      </c>
      <c r="C463" s="110" t="s">
        <v>2204</v>
      </c>
      <c r="D463" s="104">
        <v>3750</v>
      </c>
      <c r="E463" s="105">
        <v>0</v>
      </c>
      <c r="F463" s="105">
        <f t="shared" si="83"/>
        <v>3750</v>
      </c>
      <c r="G463" s="165" t="s">
        <v>2199</v>
      </c>
      <c r="H463" s="110" t="s">
        <v>2200</v>
      </c>
      <c r="I463" s="106">
        <v>6900</v>
      </c>
      <c r="J463" s="106">
        <v>0</v>
      </c>
      <c r="K463" s="106">
        <f t="shared" si="84"/>
        <v>6900</v>
      </c>
      <c r="L463" s="129"/>
      <c r="M463" s="129"/>
      <c r="N463" s="130">
        <v>6900</v>
      </c>
      <c r="O463" s="131">
        <v>0</v>
      </c>
      <c r="P463" s="132">
        <f t="shared" si="85"/>
        <v>6900</v>
      </c>
      <c r="Q463" s="84"/>
      <c r="R463" s="84"/>
      <c r="S463" s="84"/>
      <c r="T463" s="84"/>
      <c r="U463" s="84"/>
      <c r="V463" s="84"/>
      <c r="W463" s="84"/>
      <c r="X463" s="84"/>
      <c r="Y463" s="84"/>
      <c r="Z463" s="84"/>
      <c r="AA463" s="84"/>
      <c r="AB463" s="84"/>
      <c r="AC463" s="84"/>
      <c r="AD463" s="84"/>
      <c r="AE463" s="84"/>
      <c r="AF463" s="84"/>
      <c r="AG463" s="84"/>
      <c r="AH463" s="84"/>
      <c r="AI463" s="84"/>
      <c r="AJ463" s="84"/>
      <c r="AK463" s="84"/>
      <c r="AL463" s="84"/>
      <c r="AM463" s="84"/>
      <c r="AN463" s="84"/>
      <c r="AO463" s="84"/>
      <c r="AP463" s="84"/>
      <c r="AQ463" s="84"/>
      <c r="AR463" s="84"/>
      <c r="AS463" s="84"/>
      <c r="AT463" s="84"/>
      <c r="AU463" s="84"/>
      <c r="AV463" s="84"/>
      <c r="AW463" s="84"/>
      <c r="AX463" s="84"/>
      <c r="AY463" s="84"/>
      <c r="AZ463" s="84"/>
      <c r="BA463" s="84"/>
      <c r="BB463" s="84"/>
      <c r="BC463" s="84"/>
      <c r="BD463" s="84"/>
      <c r="BE463" s="84"/>
      <c r="BF463" s="84"/>
      <c r="BG463" s="84"/>
      <c r="BH463" s="84"/>
      <c r="BI463" s="84"/>
      <c r="BJ463" s="84"/>
      <c r="BK463" s="84"/>
      <c r="BL463" s="84"/>
      <c r="BM463" s="84"/>
      <c r="BN463" s="84"/>
      <c r="BO463" s="84"/>
      <c r="BP463" s="84"/>
      <c r="BQ463" s="84"/>
      <c r="BR463" s="84"/>
      <c r="BS463" s="84"/>
      <c r="BT463" s="84"/>
      <c r="BU463" s="84"/>
      <c r="BV463" s="84"/>
      <c r="BW463" s="84"/>
      <c r="BX463" s="84"/>
      <c r="BY463" s="84"/>
      <c r="BZ463" s="84"/>
      <c r="CA463" s="84"/>
      <c r="CB463" s="84"/>
      <c r="CC463" s="84"/>
      <c r="CD463" s="84"/>
      <c r="CE463" s="84"/>
      <c r="CF463" s="84"/>
      <c r="CG463" s="84"/>
      <c r="CH463" s="84"/>
      <c r="CI463" s="84"/>
      <c r="CJ463" s="84"/>
      <c r="CK463" s="84"/>
      <c r="CL463" s="84"/>
      <c r="CM463" s="84"/>
      <c r="CN463" s="84"/>
      <c r="CO463" s="84"/>
      <c r="CP463" s="84"/>
      <c r="CQ463" s="84"/>
      <c r="CR463" s="84"/>
      <c r="CS463" s="84"/>
      <c r="CT463" s="84"/>
      <c r="CU463" s="84"/>
      <c r="CV463" s="84"/>
      <c r="CW463" s="84"/>
      <c r="CX463" s="84"/>
      <c r="CY463" s="84"/>
      <c r="CZ463" s="84"/>
      <c r="DA463" s="84"/>
      <c r="DB463" s="84"/>
      <c r="DC463" s="84"/>
      <c r="DD463" s="84"/>
      <c r="DE463" s="84"/>
      <c r="DF463" s="84"/>
      <c r="DG463" s="84"/>
      <c r="DH463" s="84"/>
      <c r="DI463" s="84"/>
      <c r="DJ463" s="84"/>
      <c r="DK463" s="84"/>
      <c r="DL463" s="84"/>
      <c r="DM463" s="84"/>
      <c r="DN463" s="84"/>
      <c r="DO463" s="84"/>
      <c r="DP463" s="84"/>
      <c r="DQ463" s="84"/>
      <c r="DR463" s="84"/>
      <c r="DS463" s="84"/>
      <c r="DT463" s="84"/>
      <c r="DU463" s="84"/>
      <c r="DV463" s="84"/>
      <c r="DW463" s="84"/>
      <c r="DX463" s="84"/>
      <c r="DY463" s="84"/>
      <c r="DZ463" s="84"/>
      <c r="EA463" s="84"/>
      <c r="EB463" s="84"/>
      <c r="EC463" s="84"/>
    </row>
    <row r="464" spans="1:133" ht="15" customHeight="1">
      <c r="A464" s="108">
        <f t="shared" si="86"/>
        <v>421</v>
      </c>
      <c r="B464" s="109" t="s">
        <v>2207</v>
      </c>
      <c r="C464" s="110" t="s">
        <v>2208</v>
      </c>
      <c r="D464" s="104">
        <v>1900</v>
      </c>
      <c r="E464" s="105">
        <v>0</v>
      </c>
      <c r="F464" s="105">
        <f t="shared" si="83"/>
        <v>1900</v>
      </c>
      <c r="G464" s="190" t="s">
        <v>2217</v>
      </c>
      <c r="H464" s="110" t="s">
        <v>2202</v>
      </c>
      <c r="I464" s="106">
        <v>4400</v>
      </c>
      <c r="J464" s="106">
        <v>0</v>
      </c>
      <c r="K464" s="106">
        <f t="shared" si="84"/>
        <v>4400</v>
      </c>
      <c r="L464" s="129"/>
      <c r="M464" s="129"/>
      <c r="N464" s="130">
        <v>4400</v>
      </c>
      <c r="O464" s="131">
        <v>0</v>
      </c>
      <c r="P464" s="132">
        <f t="shared" si="85"/>
        <v>4400</v>
      </c>
      <c r="Q464" s="84"/>
      <c r="R464" s="84"/>
      <c r="S464" s="84"/>
      <c r="T464" s="84"/>
      <c r="U464" s="84"/>
      <c r="V464" s="84"/>
      <c r="W464" s="84"/>
      <c r="X464" s="84"/>
      <c r="Y464" s="84"/>
      <c r="Z464" s="84"/>
      <c r="AA464" s="84"/>
      <c r="AB464" s="84"/>
      <c r="AC464" s="84"/>
      <c r="AD464" s="84"/>
      <c r="AE464" s="84"/>
      <c r="AF464" s="84"/>
      <c r="AG464" s="84"/>
      <c r="AH464" s="84"/>
      <c r="AI464" s="84"/>
      <c r="AJ464" s="84"/>
      <c r="AK464" s="84"/>
      <c r="AL464" s="84"/>
      <c r="AM464" s="84"/>
      <c r="AN464" s="84"/>
      <c r="AO464" s="84"/>
      <c r="AP464" s="84"/>
      <c r="AQ464" s="84"/>
      <c r="AR464" s="84"/>
      <c r="AS464" s="84"/>
      <c r="AT464" s="84"/>
      <c r="AU464" s="84"/>
      <c r="AV464" s="84"/>
      <c r="AW464" s="84"/>
      <c r="AX464" s="84"/>
      <c r="AY464" s="84"/>
      <c r="AZ464" s="84"/>
      <c r="BA464" s="84"/>
      <c r="BB464" s="84"/>
      <c r="BC464" s="84"/>
      <c r="BD464" s="84"/>
      <c r="BE464" s="84"/>
      <c r="BF464" s="84"/>
      <c r="BG464" s="84"/>
      <c r="BH464" s="84"/>
      <c r="BI464" s="84"/>
      <c r="BJ464" s="84"/>
      <c r="BK464" s="84"/>
      <c r="BL464" s="84"/>
      <c r="BM464" s="84"/>
      <c r="BN464" s="84"/>
      <c r="BO464" s="84"/>
      <c r="BP464" s="84"/>
      <c r="BQ464" s="84"/>
      <c r="BR464" s="84"/>
      <c r="BS464" s="84"/>
      <c r="BT464" s="84"/>
      <c r="BU464" s="84"/>
      <c r="BV464" s="84"/>
      <c r="BW464" s="84"/>
      <c r="BX464" s="84"/>
      <c r="BY464" s="84"/>
      <c r="BZ464" s="84"/>
      <c r="CA464" s="84"/>
      <c r="CB464" s="84"/>
      <c r="CC464" s="84"/>
      <c r="CD464" s="84"/>
      <c r="CE464" s="84"/>
      <c r="CF464" s="84"/>
      <c r="CG464" s="84"/>
      <c r="CH464" s="84"/>
      <c r="CI464" s="84"/>
      <c r="CJ464" s="84"/>
      <c r="CK464" s="84"/>
      <c r="CL464" s="84"/>
      <c r="CM464" s="84"/>
      <c r="CN464" s="84"/>
      <c r="CO464" s="84"/>
      <c r="CP464" s="84"/>
      <c r="CQ464" s="84"/>
      <c r="CR464" s="84"/>
      <c r="CS464" s="84"/>
      <c r="CT464" s="84"/>
      <c r="CU464" s="84"/>
      <c r="CV464" s="84"/>
      <c r="CW464" s="84"/>
      <c r="CX464" s="84"/>
      <c r="CY464" s="84"/>
      <c r="CZ464" s="84"/>
      <c r="DA464" s="84"/>
      <c r="DB464" s="84"/>
      <c r="DC464" s="84"/>
      <c r="DD464" s="84"/>
      <c r="DE464" s="84"/>
      <c r="DF464" s="84"/>
      <c r="DG464" s="84"/>
      <c r="DH464" s="84"/>
      <c r="DI464" s="84"/>
      <c r="DJ464" s="84"/>
      <c r="DK464" s="84"/>
      <c r="DL464" s="84"/>
      <c r="DM464" s="84"/>
      <c r="DN464" s="84"/>
      <c r="DO464" s="84"/>
      <c r="DP464" s="84"/>
      <c r="DQ464" s="84"/>
      <c r="DR464" s="84"/>
      <c r="DS464" s="84"/>
      <c r="DT464" s="84"/>
      <c r="DU464" s="84"/>
      <c r="DV464" s="84"/>
      <c r="DW464" s="84"/>
      <c r="DX464" s="84"/>
      <c r="DY464" s="84"/>
      <c r="DZ464" s="84"/>
      <c r="EA464" s="84"/>
      <c r="EB464" s="84"/>
      <c r="EC464" s="84"/>
    </row>
    <row r="465" spans="1:179" s="7" customFormat="1" ht="15" customHeight="1">
      <c r="A465" s="108">
        <f t="shared" si="86"/>
        <v>422</v>
      </c>
      <c r="B465" s="109" t="s">
        <v>2209</v>
      </c>
      <c r="C465" s="110" t="s">
        <v>2210</v>
      </c>
      <c r="D465" s="104">
        <v>2300</v>
      </c>
      <c r="E465" s="105">
        <v>0</v>
      </c>
      <c r="F465" s="105">
        <f t="shared" si="83"/>
        <v>2300</v>
      </c>
      <c r="G465" s="190" t="s">
        <v>2220</v>
      </c>
      <c r="H465" s="110" t="s">
        <v>2204</v>
      </c>
      <c r="I465" s="106">
        <v>11200</v>
      </c>
      <c r="J465" s="106">
        <v>0</v>
      </c>
      <c r="K465" s="106">
        <f t="shared" si="84"/>
        <v>11200</v>
      </c>
      <c r="L465" s="129"/>
      <c r="M465" s="129"/>
      <c r="N465" s="130">
        <v>11200</v>
      </c>
      <c r="O465" s="131">
        <v>0</v>
      </c>
      <c r="P465" s="132">
        <f t="shared" si="85"/>
        <v>11200</v>
      </c>
      <c r="Q465" s="84"/>
      <c r="R465" s="84"/>
      <c r="S465" s="84"/>
      <c r="T465" s="84"/>
      <c r="U465" s="84"/>
      <c r="V465" s="84"/>
      <c r="W465" s="84"/>
      <c r="X465" s="84"/>
      <c r="Y465" s="84"/>
      <c r="Z465" s="84"/>
      <c r="AA465" s="84"/>
      <c r="AB465" s="84"/>
      <c r="AC465" s="84"/>
      <c r="AD465" s="84"/>
      <c r="AE465" s="84"/>
      <c r="AF465" s="84"/>
      <c r="AG465" s="84"/>
      <c r="AH465" s="84"/>
      <c r="AI465" s="84"/>
      <c r="AJ465" s="84"/>
      <c r="AK465" s="84"/>
      <c r="AL465" s="84"/>
      <c r="AM465" s="84"/>
      <c r="AN465" s="84"/>
      <c r="AO465" s="84"/>
      <c r="AP465" s="84"/>
      <c r="AQ465" s="84"/>
      <c r="AR465" s="84"/>
      <c r="AS465" s="84"/>
      <c r="AT465" s="84"/>
      <c r="AU465" s="84"/>
      <c r="AV465" s="84"/>
      <c r="AW465" s="84"/>
      <c r="AX465" s="84"/>
      <c r="AY465" s="84"/>
      <c r="AZ465" s="84"/>
      <c r="BA465" s="84"/>
      <c r="BB465" s="84"/>
      <c r="BC465" s="84"/>
      <c r="BD465" s="84"/>
      <c r="BE465" s="84"/>
      <c r="BF465" s="84"/>
      <c r="BG465" s="84"/>
      <c r="BH465" s="84"/>
      <c r="BI465" s="84"/>
      <c r="BJ465" s="84"/>
      <c r="BK465" s="84"/>
      <c r="BL465" s="84"/>
      <c r="BM465" s="84"/>
      <c r="BN465" s="84"/>
      <c r="BO465" s="84"/>
      <c r="BP465" s="84"/>
      <c r="BQ465" s="84"/>
      <c r="BR465" s="84"/>
      <c r="BS465" s="84"/>
      <c r="BT465" s="84"/>
      <c r="BU465" s="84"/>
      <c r="BV465" s="84"/>
      <c r="BW465" s="84"/>
      <c r="BX465" s="84"/>
      <c r="BY465" s="84"/>
      <c r="BZ465" s="84"/>
      <c r="CA465" s="84"/>
      <c r="CB465" s="84"/>
      <c r="CC465" s="84"/>
      <c r="CD465" s="84"/>
      <c r="CE465" s="84"/>
      <c r="CF465" s="84"/>
      <c r="CG465" s="84"/>
      <c r="CH465" s="84"/>
      <c r="CI465" s="84"/>
      <c r="CJ465" s="84"/>
      <c r="CK465" s="84"/>
      <c r="CL465" s="84"/>
      <c r="CM465" s="84"/>
      <c r="CN465" s="84"/>
      <c r="CO465" s="84"/>
      <c r="CP465" s="84"/>
      <c r="CQ465" s="84"/>
      <c r="CR465" s="84"/>
      <c r="CS465" s="84"/>
      <c r="CT465" s="84"/>
      <c r="CU465" s="84"/>
      <c r="CV465" s="84"/>
      <c r="CW465" s="84"/>
      <c r="CX465" s="84"/>
      <c r="CY465" s="84"/>
      <c r="CZ465" s="84"/>
      <c r="DA465" s="84"/>
      <c r="DB465" s="84"/>
      <c r="DC465" s="84"/>
      <c r="DD465" s="84"/>
      <c r="DE465" s="84"/>
      <c r="DF465" s="84"/>
      <c r="DG465" s="84"/>
      <c r="DH465" s="84"/>
      <c r="DI465" s="84"/>
      <c r="DJ465" s="84"/>
      <c r="DK465" s="84"/>
      <c r="DL465" s="84"/>
      <c r="DM465" s="84"/>
      <c r="DN465" s="84"/>
      <c r="DO465" s="84"/>
      <c r="DP465" s="84"/>
      <c r="DQ465" s="84"/>
      <c r="DR465" s="84"/>
      <c r="DS465" s="84"/>
      <c r="DT465" s="84"/>
      <c r="DU465" s="84"/>
      <c r="DV465" s="84"/>
      <c r="DW465" s="84"/>
      <c r="DX465" s="84"/>
      <c r="DY465" s="84"/>
      <c r="DZ465" s="84"/>
      <c r="EA465" s="84"/>
      <c r="EB465" s="84"/>
      <c r="EC465" s="84"/>
    </row>
    <row r="466" spans="1:179" s="7" customFormat="1" ht="15" customHeight="1">
      <c r="A466" s="108">
        <f t="shared" si="86"/>
        <v>423</v>
      </c>
      <c r="B466" s="176" t="s">
        <v>2211</v>
      </c>
      <c r="C466" s="110" t="s">
        <v>2212</v>
      </c>
      <c r="D466" s="104">
        <v>800</v>
      </c>
      <c r="E466" s="105">
        <v>0</v>
      </c>
      <c r="F466" s="105">
        <f>D466+E466</f>
        <v>800</v>
      </c>
      <c r="G466" s="190" t="s">
        <v>2223</v>
      </c>
      <c r="H466" s="110" t="s">
        <v>2222</v>
      </c>
      <c r="I466" s="106">
        <v>5000</v>
      </c>
      <c r="J466" s="106">
        <v>0</v>
      </c>
      <c r="K466" s="106">
        <f t="shared" si="84"/>
        <v>5000</v>
      </c>
      <c r="L466" s="129"/>
      <c r="M466" s="129"/>
      <c r="N466" s="130">
        <v>5000</v>
      </c>
      <c r="O466" s="131">
        <v>0</v>
      </c>
      <c r="P466" s="132">
        <f t="shared" si="85"/>
        <v>5000</v>
      </c>
      <c r="Q466" s="84"/>
      <c r="R466" s="84"/>
      <c r="S466" s="84"/>
      <c r="T466" s="84"/>
      <c r="U466" s="84"/>
      <c r="V466" s="84"/>
      <c r="W466" s="84"/>
      <c r="X466" s="84"/>
      <c r="Y466" s="84"/>
      <c r="Z466" s="84"/>
      <c r="AA466" s="84"/>
      <c r="AB466" s="84"/>
      <c r="AC466" s="84"/>
      <c r="AD466" s="84"/>
      <c r="AE466" s="84"/>
      <c r="AF466" s="84"/>
      <c r="AG466" s="84"/>
      <c r="AH466" s="84"/>
      <c r="AI466" s="84"/>
      <c r="AJ466" s="84"/>
      <c r="AK466" s="84"/>
      <c r="AL466" s="84"/>
      <c r="AM466" s="84"/>
      <c r="AN466" s="84"/>
      <c r="AO466" s="84"/>
      <c r="AP466" s="84"/>
      <c r="AQ466" s="84"/>
      <c r="AR466" s="84"/>
      <c r="AS466" s="84"/>
      <c r="AT466" s="84"/>
      <c r="AU466" s="84"/>
      <c r="AV466" s="84"/>
      <c r="AW466" s="84"/>
      <c r="AX466" s="84"/>
      <c r="AY466" s="84"/>
      <c r="AZ466" s="84"/>
      <c r="BA466" s="84"/>
      <c r="BB466" s="84"/>
      <c r="BC466" s="84"/>
      <c r="BD466" s="84"/>
      <c r="BE466" s="84"/>
      <c r="BF466" s="84"/>
      <c r="BG466" s="84"/>
      <c r="BH466" s="84"/>
      <c r="BI466" s="84"/>
      <c r="BJ466" s="84"/>
      <c r="BK466" s="84"/>
      <c r="BL466" s="84"/>
      <c r="BM466" s="84"/>
      <c r="BN466" s="84"/>
      <c r="BO466" s="84"/>
      <c r="BP466" s="84"/>
      <c r="BQ466" s="84"/>
      <c r="BR466" s="84"/>
      <c r="BS466" s="84"/>
      <c r="BT466" s="84"/>
      <c r="BU466" s="84"/>
      <c r="BV466" s="84"/>
      <c r="BW466" s="84"/>
      <c r="BX466" s="84"/>
      <c r="BY466" s="84"/>
      <c r="BZ466" s="84"/>
      <c r="CA466" s="84"/>
      <c r="CB466" s="84"/>
      <c r="CC466" s="84"/>
      <c r="CD466" s="84"/>
      <c r="CE466" s="84"/>
      <c r="CF466" s="84"/>
      <c r="CG466" s="84"/>
      <c r="CH466" s="84"/>
      <c r="CI466" s="84"/>
      <c r="CJ466" s="84"/>
      <c r="CK466" s="84"/>
      <c r="CL466" s="84"/>
      <c r="CM466" s="84"/>
      <c r="CN466" s="84"/>
      <c r="CO466" s="84"/>
      <c r="CP466" s="84"/>
      <c r="CQ466" s="84"/>
      <c r="CR466" s="84"/>
      <c r="CS466" s="84"/>
      <c r="CT466" s="84"/>
      <c r="CU466" s="84"/>
      <c r="CV466" s="84"/>
      <c r="CW466" s="84"/>
      <c r="CX466" s="84"/>
      <c r="CY466" s="84"/>
      <c r="CZ466" s="84"/>
      <c r="DA466" s="84"/>
      <c r="DB466" s="84"/>
      <c r="DC466" s="84"/>
      <c r="DD466" s="84"/>
      <c r="DE466" s="84"/>
      <c r="DF466" s="84"/>
      <c r="DG466" s="84"/>
      <c r="DH466" s="84"/>
      <c r="DI466" s="84"/>
      <c r="DJ466" s="84"/>
      <c r="DK466" s="84"/>
      <c r="DL466" s="84"/>
      <c r="DM466" s="84"/>
      <c r="DN466" s="84"/>
      <c r="DO466" s="84"/>
      <c r="DP466" s="84"/>
      <c r="DQ466" s="84"/>
      <c r="DR466" s="84"/>
      <c r="DS466" s="84"/>
      <c r="DT466" s="84"/>
      <c r="DU466" s="84"/>
      <c r="DV466" s="84"/>
      <c r="DW466" s="84"/>
      <c r="DX466" s="84"/>
      <c r="DY466" s="84"/>
      <c r="DZ466" s="84"/>
      <c r="EA466" s="84"/>
      <c r="EB466" s="84"/>
      <c r="EC466" s="84"/>
    </row>
    <row r="467" spans="1:179" s="7" customFormat="1" ht="15" customHeight="1">
      <c r="A467" s="108">
        <f t="shared" si="86"/>
        <v>424</v>
      </c>
      <c r="B467" s="109" t="s">
        <v>2213</v>
      </c>
      <c r="C467" s="110" t="s">
        <v>2214</v>
      </c>
      <c r="D467" s="104">
        <v>2000</v>
      </c>
      <c r="E467" s="105">
        <v>0</v>
      </c>
      <c r="F467" s="105">
        <f t="shared" si="83"/>
        <v>2000</v>
      </c>
      <c r="G467" s="108"/>
      <c r="H467" s="110" t="s">
        <v>2208</v>
      </c>
      <c r="I467" s="106">
        <v>2000</v>
      </c>
      <c r="J467" s="106">
        <v>0</v>
      </c>
      <c r="K467" s="106">
        <f t="shared" si="84"/>
        <v>2000</v>
      </c>
      <c r="L467" s="129"/>
      <c r="M467" s="129"/>
      <c r="N467" s="130">
        <v>2000</v>
      </c>
      <c r="O467" s="131">
        <v>0</v>
      </c>
      <c r="P467" s="132">
        <f t="shared" si="85"/>
        <v>2000</v>
      </c>
      <c r="Q467" s="84"/>
      <c r="R467" s="84"/>
      <c r="S467" s="84"/>
      <c r="T467" s="84"/>
      <c r="U467" s="84"/>
      <c r="V467" s="84"/>
      <c r="W467" s="84"/>
      <c r="X467" s="84"/>
      <c r="Y467" s="84"/>
      <c r="Z467" s="84"/>
      <c r="AA467" s="84"/>
      <c r="AB467" s="84"/>
      <c r="AC467" s="84"/>
      <c r="AD467" s="84"/>
      <c r="AE467" s="84"/>
      <c r="AF467" s="84"/>
      <c r="AG467" s="84"/>
      <c r="AH467" s="84"/>
      <c r="AI467" s="84"/>
      <c r="AJ467" s="84"/>
      <c r="AK467" s="84"/>
      <c r="AL467" s="84"/>
      <c r="AM467" s="84"/>
      <c r="AN467" s="84"/>
      <c r="AO467" s="84"/>
      <c r="AP467" s="84"/>
      <c r="AQ467" s="84"/>
      <c r="AR467" s="84"/>
      <c r="AS467" s="84"/>
      <c r="AT467" s="84"/>
      <c r="AU467" s="84"/>
      <c r="AV467" s="84"/>
      <c r="AW467" s="84"/>
      <c r="AX467" s="84"/>
      <c r="AY467" s="84"/>
      <c r="AZ467" s="84"/>
      <c r="BA467" s="84"/>
      <c r="BB467" s="84"/>
      <c r="BC467" s="84"/>
      <c r="BD467" s="84"/>
      <c r="BE467" s="84"/>
      <c r="BF467" s="84"/>
      <c r="BG467" s="84"/>
      <c r="BH467" s="84"/>
      <c r="BI467" s="84"/>
      <c r="BJ467" s="84"/>
      <c r="BK467" s="84"/>
      <c r="BL467" s="84"/>
      <c r="BM467" s="84"/>
      <c r="BN467" s="84"/>
      <c r="BO467" s="84"/>
      <c r="BP467" s="84"/>
      <c r="BQ467" s="84"/>
      <c r="BR467" s="84"/>
      <c r="BS467" s="84"/>
      <c r="BT467" s="84"/>
      <c r="BU467" s="84"/>
      <c r="BV467" s="84"/>
      <c r="BW467" s="84"/>
      <c r="BX467" s="84"/>
      <c r="BY467" s="84"/>
      <c r="BZ467" s="84"/>
      <c r="CA467" s="84"/>
      <c r="CB467" s="84"/>
      <c r="CC467" s="84"/>
      <c r="CD467" s="84"/>
      <c r="CE467" s="84"/>
      <c r="CF467" s="84"/>
      <c r="CG467" s="84"/>
      <c r="CH467" s="84"/>
      <c r="CI467" s="84"/>
      <c r="CJ467" s="84"/>
      <c r="CK467" s="84"/>
      <c r="CL467" s="84"/>
      <c r="CM467" s="84"/>
      <c r="CN467" s="84"/>
      <c r="CO467" s="84"/>
      <c r="CP467" s="84"/>
      <c r="CQ467" s="84"/>
      <c r="CR467" s="84"/>
      <c r="CS467" s="84"/>
      <c r="CT467" s="84"/>
      <c r="CU467" s="84"/>
      <c r="CV467" s="84"/>
      <c r="CW467" s="84"/>
      <c r="CX467" s="84"/>
      <c r="CY467" s="84"/>
      <c r="CZ467" s="84"/>
      <c r="DA467" s="84"/>
      <c r="DB467" s="84"/>
      <c r="DC467" s="84"/>
      <c r="DD467" s="84"/>
      <c r="DE467" s="84"/>
      <c r="DF467" s="84"/>
      <c r="DG467" s="84"/>
      <c r="DH467" s="84"/>
      <c r="DI467" s="84"/>
      <c r="DJ467" s="84"/>
      <c r="DK467" s="84"/>
      <c r="DL467" s="84"/>
      <c r="DM467" s="84"/>
      <c r="DN467" s="84"/>
      <c r="DO467" s="84"/>
      <c r="DP467" s="84"/>
      <c r="DQ467" s="84"/>
      <c r="DR467" s="84"/>
      <c r="DS467" s="84"/>
      <c r="DT467" s="84"/>
      <c r="DU467" s="84"/>
      <c r="DV467" s="84"/>
      <c r="DW467" s="84"/>
      <c r="DX467" s="84"/>
      <c r="DY467" s="84"/>
      <c r="DZ467" s="84"/>
      <c r="EA467" s="84"/>
      <c r="EB467" s="84"/>
      <c r="EC467" s="84"/>
    </row>
    <row r="468" spans="1:179" s="7" customFormat="1" ht="15" customHeight="1">
      <c r="A468" s="108">
        <f t="shared" si="86"/>
        <v>425</v>
      </c>
      <c r="B468" s="109" t="s">
        <v>2215</v>
      </c>
      <c r="C468" s="110" t="s">
        <v>2216</v>
      </c>
      <c r="D468" s="104">
        <v>3750</v>
      </c>
      <c r="E468" s="105">
        <v>0</v>
      </c>
      <c r="F468" s="105">
        <f t="shared" si="83"/>
        <v>3750</v>
      </c>
      <c r="G468" s="108"/>
      <c r="H468" s="110" t="s">
        <v>2225</v>
      </c>
      <c r="I468" s="106">
        <v>2500</v>
      </c>
      <c r="J468" s="106">
        <v>0</v>
      </c>
      <c r="K468" s="106">
        <f t="shared" si="84"/>
        <v>2500</v>
      </c>
      <c r="L468" s="129"/>
      <c r="M468" s="129"/>
      <c r="N468" s="130">
        <v>2500</v>
      </c>
      <c r="O468" s="131">
        <v>0</v>
      </c>
      <c r="P468" s="132">
        <f t="shared" si="85"/>
        <v>2500</v>
      </c>
      <c r="Q468" s="84"/>
      <c r="R468" s="84"/>
      <c r="S468" s="84"/>
      <c r="T468" s="84"/>
      <c r="U468" s="84"/>
      <c r="V468" s="84"/>
      <c r="W468" s="84"/>
      <c r="X468" s="84"/>
      <c r="Y468" s="84"/>
      <c r="Z468" s="84"/>
      <c r="AA468" s="84"/>
      <c r="AB468" s="84"/>
      <c r="AC468" s="84"/>
      <c r="AD468" s="84"/>
      <c r="AE468" s="84"/>
      <c r="AF468" s="84"/>
      <c r="AG468" s="84"/>
      <c r="AH468" s="84"/>
      <c r="AI468" s="84"/>
      <c r="AJ468" s="84"/>
      <c r="AK468" s="84"/>
      <c r="AL468" s="84"/>
      <c r="AM468" s="84"/>
      <c r="AN468" s="84"/>
      <c r="AO468" s="84"/>
      <c r="AP468" s="84"/>
      <c r="AQ468" s="84"/>
      <c r="AR468" s="84"/>
      <c r="AS468" s="84"/>
      <c r="AT468" s="84"/>
      <c r="AU468" s="84"/>
      <c r="AV468" s="84"/>
      <c r="AW468" s="84"/>
      <c r="AX468" s="84"/>
      <c r="AY468" s="84"/>
      <c r="AZ468" s="84"/>
      <c r="BA468" s="84"/>
      <c r="BB468" s="84"/>
      <c r="BC468" s="84"/>
      <c r="BD468" s="84"/>
      <c r="BE468" s="84"/>
      <c r="BF468" s="84"/>
      <c r="BG468" s="84"/>
      <c r="BH468" s="84"/>
      <c r="BI468" s="84"/>
      <c r="BJ468" s="84"/>
      <c r="BK468" s="84"/>
      <c r="BL468" s="84"/>
      <c r="BM468" s="84"/>
      <c r="BN468" s="84"/>
      <c r="BO468" s="84"/>
      <c r="BP468" s="84"/>
      <c r="BQ468" s="84"/>
      <c r="BR468" s="84"/>
      <c r="BS468" s="84"/>
      <c r="BT468" s="84"/>
      <c r="BU468" s="84"/>
      <c r="BV468" s="84"/>
      <c r="BW468" s="84"/>
      <c r="BX468" s="84"/>
      <c r="BY468" s="84"/>
      <c r="BZ468" s="84"/>
      <c r="CA468" s="84"/>
      <c r="CB468" s="84"/>
      <c r="CC468" s="84"/>
      <c r="CD468" s="84"/>
      <c r="CE468" s="84"/>
      <c r="CF468" s="84"/>
      <c r="CG468" s="84"/>
      <c r="CH468" s="84"/>
      <c r="CI468" s="84"/>
      <c r="CJ468" s="84"/>
      <c r="CK468" s="84"/>
      <c r="CL468" s="84"/>
      <c r="CM468" s="84"/>
      <c r="CN468" s="84"/>
      <c r="CO468" s="84"/>
      <c r="CP468" s="84"/>
      <c r="CQ468" s="84"/>
      <c r="CR468" s="84"/>
      <c r="CS468" s="84"/>
      <c r="CT468" s="84"/>
      <c r="CU468" s="84"/>
      <c r="CV468" s="84"/>
      <c r="CW468" s="84"/>
      <c r="CX468" s="84"/>
      <c r="CY468" s="84"/>
      <c r="CZ468" s="84"/>
      <c r="DA468" s="84"/>
      <c r="DB468" s="84"/>
      <c r="DC468" s="84"/>
      <c r="DD468" s="84"/>
      <c r="DE468" s="84"/>
      <c r="DF468" s="84"/>
      <c r="DG468" s="84"/>
      <c r="DH468" s="84"/>
      <c r="DI468" s="84"/>
      <c r="DJ468" s="84"/>
      <c r="DK468" s="84"/>
      <c r="DL468" s="84"/>
      <c r="DM468" s="84"/>
      <c r="DN468" s="84"/>
      <c r="DO468" s="84"/>
      <c r="DP468" s="84"/>
      <c r="DQ468" s="84"/>
      <c r="DR468" s="84"/>
      <c r="DS468" s="84"/>
      <c r="DT468" s="84"/>
      <c r="DU468" s="84"/>
      <c r="DV468" s="84"/>
      <c r="DW468" s="84"/>
      <c r="DX468" s="84"/>
      <c r="DY468" s="84"/>
      <c r="DZ468" s="84"/>
      <c r="EA468" s="84"/>
      <c r="EB468" s="84"/>
      <c r="EC468" s="84"/>
    </row>
    <row r="469" spans="1:179" s="7" customFormat="1" ht="15" customHeight="1">
      <c r="A469" s="108">
        <f t="shared" si="86"/>
        <v>426</v>
      </c>
      <c r="B469" s="109" t="s">
        <v>2218</v>
      </c>
      <c r="C469" s="110" t="s">
        <v>2219</v>
      </c>
      <c r="D469" s="104">
        <v>650</v>
      </c>
      <c r="E469" s="105">
        <v>0</v>
      </c>
      <c r="F469" s="105">
        <f t="shared" si="83"/>
        <v>650</v>
      </c>
      <c r="G469" s="108"/>
      <c r="H469" s="110" t="s">
        <v>2228</v>
      </c>
      <c r="I469" s="106">
        <v>2350</v>
      </c>
      <c r="J469" s="106">
        <v>0</v>
      </c>
      <c r="K469" s="106">
        <f t="shared" si="84"/>
        <v>2350</v>
      </c>
      <c r="L469" s="129"/>
      <c r="M469" s="129"/>
      <c r="N469" s="130">
        <v>2350</v>
      </c>
      <c r="O469" s="131">
        <v>0</v>
      </c>
      <c r="P469" s="132">
        <f t="shared" si="85"/>
        <v>2350</v>
      </c>
      <c r="Q469" s="84"/>
      <c r="R469" s="84"/>
      <c r="S469" s="84"/>
      <c r="T469" s="84"/>
      <c r="U469" s="84"/>
      <c r="V469" s="84"/>
      <c r="W469" s="84"/>
      <c r="X469" s="84"/>
      <c r="Y469" s="84"/>
      <c r="Z469" s="84"/>
      <c r="AA469" s="84"/>
      <c r="AB469" s="84"/>
      <c r="AC469" s="84"/>
      <c r="AD469" s="84"/>
      <c r="AE469" s="84"/>
      <c r="AF469" s="84"/>
      <c r="AG469" s="84"/>
      <c r="AH469" s="84"/>
      <c r="AI469" s="84"/>
      <c r="AJ469" s="84"/>
      <c r="AK469" s="84"/>
      <c r="AL469" s="84"/>
      <c r="AM469" s="84"/>
      <c r="AN469" s="84"/>
      <c r="AO469" s="84"/>
      <c r="AP469" s="84"/>
      <c r="AQ469" s="84"/>
      <c r="AR469" s="84"/>
      <c r="AS469" s="84"/>
      <c r="AT469" s="84"/>
      <c r="AU469" s="84"/>
      <c r="AV469" s="84"/>
      <c r="AW469" s="84"/>
      <c r="AX469" s="84"/>
      <c r="AY469" s="84"/>
      <c r="AZ469" s="84"/>
      <c r="BA469" s="84"/>
      <c r="BB469" s="84"/>
      <c r="BC469" s="84"/>
      <c r="BD469" s="84"/>
      <c r="BE469" s="84"/>
      <c r="BF469" s="84"/>
      <c r="BG469" s="84"/>
      <c r="BH469" s="84"/>
      <c r="BI469" s="84"/>
      <c r="BJ469" s="84"/>
      <c r="BK469" s="84"/>
      <c r="BL469" s="84"/>
      <c r="BM469" s="84"/>
      <c r="BN469" s="84"/>
      <c r="BO469" s="84"/>
      <c r="BP469" s="84"/>
      <c r="BQ469" s="84"/>
      <c r="BR469" s="84"/>
      <c r="BS469" s="84"/>
      <c r="BT469" s="84"/>
      <c r="BU469" s="84"/>
      <c r="BV469" s="84"/>
      <c r="BW469" s="84"/>
      <c r="BX469" s="84"/>
      <c r="BY469" s="84"/>
      <c r="BZ469" s="84"/>
      <c r="CA469" s="84"/>
      <c r="CB469" s="84"/>
      <c r="CC469" s="84"/>
      <c r="CD469" s="84"/>
      <c r="CE469" s="84"/>
      <c r="CF469" s="84"/>
      <c r="CG469" s="84"/>
      <c r="CH469" s="84"/>
      <c r="CI469" s="84"/>
      <c r="CJ469" s="84"/>
      <c r="CK469" s="84"/>
      <c r="CL469" s="84"/>
      <c r="CM469" s="84"/>
      <c r="CN469" s="84"/>
      <c r="CO469" s="84"/>
      <c r="CP469" s="84"/>
      <c r="CQ469" s="84"/>
      <c r="CR469" s="84"/>
      <c r="CS469" s="84"/>
      <c r="CT469" s="84"/>
      <c r="CU469" s="84"/>
      <c r="CV469" s="84"/>
      <c r="CW469" s="84"/>
      <c r="CX469" s="84"/>
      <c r="CY469" s="84"/>
      <c r="CZ469" s="84"/>
      <c r="DA469" s="84"/>
      <c r="DB469" s="84"/>
      <c r="DC469" s="84"/>
      <c r="DD469" s="84"/>
      <c r="DE469" s="84"/>
      <c r="DF469" s="84"/>
      <c r="DG469" s="84"/>
      <c r="DH469" s="84"/>
      <c r="DI469" s="84"/>
      <c r="DJ469" s="84"/>
      <c r="DK469" s="84"/>
      <c r="DL469" s="84"/>
      <c r="DM469" s="84"/>
      <c r="DN469" s="84"/>
      <c r="DO469" s="84"/>
      <c r="DP469" s="84"/>
      <c r="DQ469" s="84"/>
      <c r="DR469" s="84"/>
      <c r="DS469" s="84"/>
      <c r="DT469" s="84"/>
      <c r="DU469" s="84"/>
      <c r="DV469" s="84"/>
      <c r="DW469" s="84"/>
      <c r="DX469" s="84"/>
      <c r="DY469" s="84"/>
      <c r="DZ469" s="84"/>
      <c r="EA469" s="84"/>
      <c r="EB469" s="84"/>
      <c r="EC469" s="84"/>
    </row>
    <row r="470" spans="1:179" s="7" customFormat="1" ht="15" customHeight="1">
      <c r="A470" s="108">
        <f t="shared" si="86"/>
        <v>427</v>
      </c>
      <c r="B470" s="191" t="s">
        <v>2221</v>
      </c>
      <c r="C470" s="110" t="s">
        <v>2222</v>
      </c>
      <c r="D470" s="104">
        <v>5000</v>
      </c>
      <c r="E470" s="105">
        <v>0</v>
      </c>
      <c r="F470" s="105">
        <f t="shared" si="83"/>
        <v>5000</v>
      </c>
      <c r="G470" s="108"/>
      <c r="H470" s="110" t="s">
        <v>2231</v>
      </c>
      <c r="I470" s="106">
        <v>3800</v>
      </c>
      <c r="J470" s="106">
        <v>0</v>
      </c>
      <c r="K470" s="106">
        <f t="shared" si="84"/>
        <v>3800</v>
      </c>
      <c r="L470" s="129"/>
      <c r="M470" s="129"/>
      <c r="N470" s="130">
        <v>3800</v>
      </c>
      <c r="O470" s="131">
        <v>0</v>
      </c>
      <c r="P470" s="132">
        <f t="shared" si="85"/>
        <v>3800</v>
      </c>
      <c r="Q470" s="84"/>
      <c r="R470" s="84"/>
      <c r="S470" s="84"/>
      <c r="T470" s="84"/>
      <c r="U470" s="84"/>
      <c r="V470" s="84"/>
      <c r="W470" s="84"/>
      <c r="X470" s="84"/>
      <c r="Y470" s="84"/>
      <c r="Z470" s="84"/>
      <c r="AA470" s="84"/>
      <c r="AB470" s="84"/>
      <c r="AC470" s="84"/>
      <c r="AD470" s="84"/>
      <c r="AE470" s="84"/>
      <c r="AF470" s="84"/>
      <c r="AG470" s="84"/>
      <c r="AH470" s="84"/>
      <c r="AI470" s="84"/>
      <c r="AJ470" s="84"/>
      <c r="AK470" s="84"/>
      <c r="AL470" s="84"/>
      <c r="AM470" s="84"/>
      <c r="AN470" s="84"/>
      <c r="AO470" s="84"/>
      <c r="AP470" s="84"/>
      <c r="AQ470" s="84"/>
      <c r="AR470" s="84"/>
      <c r="AS470" s="84"/>
      <c r="AT470" s="84"/>
      <c r="AU470" s="84"/>
      <c r="AV470" s="84"/>
      <c r="AW470" s="84"/>
      <c r="AX470" s="84"/>
      <c r="AY470" s="84"/>
      <c r="AZ470" s="84"/>
      <c r="BA470" s="84"/>
      <c r="BB470" s="84"/>
      <c r="BC470" s="84"/>
      <c r="BD470" s="84"/>
      <c r="BE470" s="84"/>
      <c r="BF470" s="84"/>
      <c r="BG470" s="84"/>
      <c r="BH470" s="84"/>
      <c r="BI470" s="84"/>
      <c r="BJ470" s="84"/>
      <c r="BK470" s="84"/>
      <c r="BL470" s="84"/>
      <c r="BM470" s="84"/>
      <c r="BN470" s="84"/>
      <c r="BO470" s="84"/>
      <c r="BP470" s="84"/>
      <c r="BQ470" s="84"/>
      <c r="BR470" s="84"/>
      <c r="BS470" s="84"/>
      <c r="BT470" s="84"/>
      <c r="BU470" s="84"/>
      <c r="BV470" s="84"/>
      <c r="BW470" s="84"/>
      <c r="BX470" s="84"/>
      <c r="BY470" s="84"/>
      <c r="BZ470" s="84"/>
      <c r="CA470" s="84"/>
      <c r="CB470" s="84"/>
      <c r="CC470" s="84"/>
      <c r="CD470" s="84"/>
      <c r="CE470" s="84"/>
      <c r="CF470" s="84"/>
      <c r="CG470" s="84"/>
      <c r="CH470" s="84"/>
      <c r="CI470" s="84"/>
      <c r="CJ470" s="84"/>
      <c r="CK470" s="84"/>
      <c r="CL470" s="84"/>
      <c r="CM470" s="84"/>
      <c r="CN470" s="84"/>
      <c r="CO470" s="84"/>
      <c r="CP470" s="84"/>
      <c r="CQ470" s="84"/>
      <c r="CR470" s="84"/>
      <c r="CS470" s="84"/>
      <c r="CT470" s="84"/>
      <c r="CU470" s="84"/>
      <c r="CV470" s="84"/>
      <c r="CW470" s="84"/>
      <c r="CX470" s="84"/>
      <c r="CY470" s="84"/>
      <c r="CZ470" s="84"/>
      <c r="DA470" s="84"/>
      <c r="DB470" s="84"/>
      <c r="DC470" s="84"/>
      <c r="DD470" s="84"/>
      <c r="DE470" s="84"/>
      <c r="DF470" s="84"/>
      <c r="DG470" s="84"/>
      <c r="DH470" s="84"/>
      <c r="DI470" s="84"/>
      <c r="DJ470" s="84"/>
      <c r="DK470" s="84"/>
      <c r="DL470" s="84"/>
      <c r="DM470" s="84"/>
      <c r="DN470" s="84"/>
      <c r="DO470" s="84"/>
      <c r="DP470" s="84"/>
      <c r="DQ470" s="84"/>
      <c r="DR470" s="84"/>
      <c r="DS470" s="84"/>
      <c r="DT470" s="84"/>
      <c r="DU470" s="84"/>
      <c r="DV470" s="84"/>
      <c r="DW470" s="84"/>
      <c r="DX470" s="84"/>
      <c r="DY470" s="84"/>
      <c r="DZ470" s="84"/>
      <c r="EA470" s="84"/>
      <c r="EB470" s="84"/>
      <c r="EC470" s="84"/>
      <c r="ED470" s="84"/>
      <c r="EE470" s="84"/>
      <c r="EF470" s="84"/>
      <c r="EG470" s="84"/>
      <c r="EH470" s="84"/>
      <c r="EI470" s="84"/>
      <c r="EJ470" s="84"/>
      <c r="EK470" s="84"/>
      <c r="EL470" s="84"/>
      <c r="EM470" s="84"/>
      <c r="EN470" s="84"/>
      <c r="EO470" s="84"/>
      <c r="EP470" s="84"/>
      <c r="EQ470" s="84"/>
      <c r="ER470" s="84"/>
      <c r="ES470" s="84"/>
      <c r="ET470" s="84"/>
      <c r="EU470" s="84"/>
      <c r="EV470" s="84"/>
      <c r="EW470" s="84"/>
      <c r="EX470" s="84"/>
      <c r="EY470" s="84"/>
      <c r="EZ470" s="84"/>
      <c r="FA470" s="84"/>
      <c r="FB470" s="84"/>
      <c r="FC470" s="84"/>
      <c r="FD470" s="84"/>
      <c r="FE470" s="84"/>
      <c r="FF470" s="84"/>
      <c r="FG470" s="84"/>
      <c r="FH470" s="84"/>
      <c r="FI470" s="84"/>
      <c r="FJ470" s="84"/>
      <c r="FK470" s="84"/>
      <c r="FL470" s="84"/>
      <c r="FM470" s="84"/>
      <c r="FN470" s="84"/>
      <c r="FO470" s="84"/>
      <c r="FP470" s="84"/>
      <c r="FQ470" s="84"/>
      <c r="FR470" s="84"/>
      <c r="FS470" s="84"/>
      <c r="FT470" s="84"/>
      <c r="FU470" s="84"/>
      <c r="FV470" s="84"/>
      <c r="FW470" s="84"/>
    </row>
    <row r="471" spans="1:179" s="7" customFormat="1" ht="15" customHeight="1">
      <c r="A471" s="108">
        <f t="shared" si="86"/>
        <v>428</v>
      </c>
      <c r="B471" s="176"/>
      <c r="C471" s="103" t="s">
        <v>2224</v>
      </c>
      <c r="D471" s="104"/>
      <c r="E471" s="105"/>
      <c r="F471" s="105"/>
      <c r="G471" s="108"/>
      <c r="H471" s="110" t="s">
        <v>2219</v>
      </c>
      <c r="I471" s="106">
        <v>700</v>
      </c>
      <c r="J471" s="106">
        <v>0</v>
      </c>
      <c r="K471" s="106">
        <f t="shared" si="84"/>
        <v>700</v>
      </c>
      <c r="L471" s="129"/>
      <c r="M471" s="129"/>
      <c r="N471" s="130">
        <v>700</v>
      </c>
      <c r="O471" s="131">
        <v>0</v>
      </c>
      <c r="P471" s="132">
        <f t="shared" si="85"/>
        <v>700</v>
      </c>
      <c r="Q471" s="84"/>
      <c r="R471" s="84"/>
      <c r="S471" s="84"/>
      <c r="T471" s="84"/>
      <c r="U471" s="84"/>
      <c r="V471" s="84"/>
      <c r="W471" s="84"/>
      <c r="X471" s="84"/>
      <c r="Y471" s="84"/>
      <c r="Z471" s="84"/>
      <c r="AA471" s="84"/>
      <c r="AB471" s="84"/>
      <c r="AC471" s="84"/>
      <c r="AD471" s="84"/>
      <c r="AE471" s="84"/>
      <c r="AF471" s="84"/>
      <c r="AG471" s="84"/>
      <c r="AH471" s="84"/>
      <c r="AI471" s="84"/>
      <c r="AJ471" s="84"/>
      <c r="AK471" s="84"/>
      <c r="AL471" s="84"/>
      <c r="AM471" s="84"/>
      <c r="AN471" s="84"/>
      <c r="AO471" s="84"/>
      <c r="AP471" s="84"/>
      <c r="AQ471" s="84"/>
      <c r="AR471" s="84"/>
      <c r="AS471" s="84"/>
      <c r="AT471" s="84"/>
      <c r="AU471" s="84"/>
      <c r="AV471" s="84"/>
      <c r="AW471" s="84"/>
      <c r="AX471" s="84"/>
      <c r="AY471" s="84"/>
      <c r="AZ471" s="84"/>
      <c r="BA471" s="84"/>
      <c r="BB471" s="84"/>
      <c r="BC471" s="84"/>
      <c r="BD471" s="84"/>
      <c r="BE471" s="84"/>
      <c r="BF471" s="84"/>
      <c r="BG471" s="84"/>
      <c r="BH471" s="84"/>
      <c r="BI471" s="84"/>
      <c r="BJ471" s="84"/>
      <c r="BK471" s="84"/>
      <c r="BL471" s="84"/>
      <c r="BM471" s="84"/>
      <c r="BN471" s="84"/>
      <c r="BO471" s="84"/>
      <c r="BP471" s="84"/>
      <c r="BQ471" s="84"/>
      <c r="BR471" s="84"/>
      <c r="BS471" s="84"/>
      <c r="BT471" s="84"/>
      <c r="BU471" s="84"/>
      <c r="BV471" s="84"/>
      <c r="BW471" s="84"/>
      <c r="BX471" s="84"/>
      <c r="BY471" s="84"/>
      <c r="BZ471" s="84"/>
      <c r="CA471" s="84"/>
      <c r="CB471" s="84"/>
      <c r="CC471" s="84"/>
      <c r="CD471" s="84"/>
      <c r="CE471" s="84"/>
      <c r="CF471" s="84"/>
      <c r="CG471" s="84"/>
      <c r="CH471" s="84"/>
      <c r="CI471" s="84"/>
      <c r="CJ471" s="84"/>
      <c r="CK471" s="84"/>
      <c r="CL471" s="84"/>
      <c r="CM471" s="84"/>
      <c r="CN471" s="84"/>
      <c r="CO471" s="84"/>
      <c r="CP471" s="84"/>
      <c r="CQ471" s="84"/>
      <c r="CR471" s="84"/>
      <c r="CS471" s="84"/>
      <c r="CT471" s="84"/>
      <c r="CU471" s="84"/>
      <c r="CV471" s="84"/>
      <c r="CW471" s="84"/>
      <c r="CX471" s="84"/>
      <c r="CY471" s="84"/>
      <c r="CZ471" s="84"/>
      <c r="DA471" s="84"/>
      <c r="DB471" s="84"/>
      <c r="DC471" s="84"/>
      <c r="DD471" s="84"/>
      <c r="DE471" s="84"/>
      <c r="DF471" s="84"/>
      <c r="DG471" s="84"/>
      <c r="DH471" s="84"/>
      <c r="DI471" s="84"/>
      <c r="DJ471" s="84"/>
      <c r="DK471" s="84"/>
      <c r="DL471" s="84"/>
      <c r="DM471" s="84"/>
      <c r="DN471" s="84"/>
      <c r="DO471" s="84"/>
      <c r="DP471" s="84"/>
      <c r="DQ471" s="84"/>
      <c r="DR471" s="84"/>
      <c r="DS471" s="84"/>
      <c r="DT471" s="84"/>
      <c r="DU471" s="84"/>
      <c r="DV471" s="84"/>
      <c r="DW471" s="84"/>
      <c r="DX471" s="84"/>
      <c r="DY471" s="84"/>
      <c r="DZ471" s="84"/>
      <c r="EA471" s="84"/>
      <c r="EB471" s="84"/>
      <c r="EC471" s="84"/>
      <c r="ED471" s="84"/>
      <c r="EE471" s="84"/>
      <c r="EF471" s="84"/>
      <c r="EG471" s="84"/>
      <c r="EH471" s="84"/>
      <c r="EI471" s="84"/>
      <c r="EJ471" s="84"/>
      <c r="EK471" s="84"/>
      <c r="EL471" s="84"/>
      <c r="EM471" s="84"/>
      <c r="EN471" s="84"/>
      <c r="EO471" s="84"/>
      <c r="EP471" s="84"/>
      <c r="EQ471" s="84"/>
      <c r="ER471" s="84"/>
      <c r="ES471" s="84"/>
      <c r="ET471" s="84"/>
      <c r="EU471" s="84"/>
      <c r="EV471" s="84"/>
      <c r="EW471" s="84"/>
      <c r="EX471" s="84"/>
      <c r="EY471" s="84"/>
      <c r="EZ471" s="84"/>
      <c r="FA471" s="84"/>
      <c r="FB471" s="84"/>
      <c r="FC471" s="84"/>
      <c r="FD471" s="84"/>
      <c r="FE471" s="84"/>
      <c r="FF471" s="84"/>
      <c r="FG471" s="84"/>
      <c r="FH471" s="84"/>
      <c r="FI471" s="84"/>
      <c r="FJ471" s="84"/>
      <c r="FK471" s="84"/>
      <c r="FL471" s="84"/>
      <c r="FM471" s="84"/>
      <c r="FN471" s="84"/>
      <c r="FO471" s="84"/>
      <c r="FP471" s="84"/>
      <c r="FQ471" s="84"/>
      <c r="FR471" s="84"/>
      <c r="FS471" s="84"/>
      <c r="FT471" s="84"/>
      <c r="FU471" s="84"/>
      <c r="FV471" s="84"/>
      <c r="FW471" s="84"/>
    </row>
    <row r="472" spans="1:179" ht="15.75" customHeight="1">
      <c r="A472" s="108">
        <f t="shared" si="86"/>
        <v>429</v>
      </c>
      <c r="B472" s="176"/>
      <c r="C472" s="103"/>
      <c r="D472" s="104"/>
      <c r="E472" s="105"/>
      <c r="F472" s="105"/>
      <c r="G472" s="111" t="s">
        <v>2235</v>
      </c>
      <c r="H472" s="110" t="s">
        <v>2236</v>
      </c>
      <c r="I472" s="106"/>
      <c r="J472" s="106"/>
      <c r="K472" s="106"/>
      <c r="L472" s="129"/>
      <c r="M472" s="129"/>
      <c r="N472" s="130">
        <v>500</v>
      </c>
      <c r="O472" s="131">
        <v>0</v>
      </c>
      <c r="P472" s="132">
        <f t="shared" si="85"/>
        <v>500</v>
      </c>
      <c r="Q472" s="84"/>
      <c r="R472" s="84"/>
      <c r="S472" s="84"/>
      <c r="T472" s="84"/>
      <c r="U472" s="84"/>
      <c r="V472" s="84"/>
      <c r="W472" s="84"/>
      <c r="X472" s="84"/>
      <c r="Y472" s="84"/>
      <c r="Z472" s="84"/>
      <c r="AA472" s="84"/>
      <c r="AB472" s="84"/>
      <c r="AC472" s="84"/>
      <c r="AD472" s="84"/>
      <c r="AE472" s="84"/>
      <c r="AF472" s="84"/>
      <c r="AG472" s="84"/>
      <c r="AH472" s="84"/>
      <c r="AI472" s="84"/>
      <c r="AJ472" s="84"/>
      <c r="AK472" s="84"/>
      <c r="AL472" s="84"/>
      <c r="AM472" s="84"/>
      <c r="AN472" s="84"/>
      <c r="AO472" s="84"/>
      <c r="AP472" s="84"/>
      <c r="AQ472" s="84"/>
      <c r="AR472" s="84"/>
      <c r="AS472" s="84"/>
      <c r="AT472" s="84"/>
      <c r="AU472" s="84"/>
      <c r="AV472" s="84"/>
      <c r="AW472" s="84"/>
      <c r="AX472" s="84"/>
      <c r="AY472" s="84"/>
      <c r="AZ472" s="84"/>
      <c r="BA472" s="84"/>
      <c r="BB472" s="84"/>
      <c r="BC472" s="84"/>
      <c r="BD472" s="84"/>
      <c r="BE472" s="84"/>
      <c r="BF472" s="84"/>
      <c r="BG472" s="84"/>
      <c r="BH472" s="84"/>
      <c r="BI472" s="84"/>
      <c r="BJ472" s="84"/>
      <c r="BK472" s="84"/>
      <c r="BL472" s="84"/>
      <c r="BM472" s="84"/>
      <c r="BN472" s="84"/>
      <c r="BO472" s="84"/>
      <c r="BP472" s="84"/>
      <c r="BQ472" s="84"/>
      <c r="BR472" s="84"/>
      <c r="BS472" s="84"/>
      <c r="BT472" s="84"/>
      <c r="BU472" s="84"/>
      <c r="BV472" s="84"/>
      <c r="BW472" s="84"/>
      <c r="BX472" s="84"/>
      <c r="BY472" s="84"/>
      <c r="BZ472" s="84"/>
      <c r="CA472" s="84"/>
      <c r="CB472" s="84"/>
      <c r="CC472" s="84"/>
      <c r="CD472" s="84"/>
      <c r="CE472" s="84"/>
      <c r="CF472" s="84"/>
      <c r="CG472" s="84"/>
      <c r="CH472" s="84"/>
      <c r="CI472" s="84"/>
      <c r="CJ472" s="84"/>
      <c r="CK472" s="84"/>
      <c r="CL472" s="84"/>
      <c r="CM472" s="84"/>
      <c r="CN472" s="84"/>
      <c r="CO472" s="84"/>
      <c r="CP472" s="84"/>
      <c r="CQ472" s="84"/>
      <c r="CR472" s="84"/>
      <c r="CS472" s="84"/>
      <c r="CT472" s="84"/>
      <c r="CU472" s="84"/>
      <c r="CV472" s="84"/>
      <c r="CW472" s="84"/>
      <c r="CX472" s="84"/>
      <c r="CY472" s="84"/>
      <c r="CZ472" s="84"/>
      <c r="DA472" s="84"/>
      <c r="DB472" s="84"/>
      <c r="DC472" s="84"/>
      <c r="DD472" s="84"/>
      <c r="DE472" s="84"/>
      <c r="DF472" s="84"/>
      <c r="DG472" s="84"/>
      <c r="DH472" s="84"/>
      <c r="DI472" s="84"/>
      <c r="DJ472" s="84"/>
      <c r="DK472" s="84"/>
      <c r="DL472" s="84"/>
      <c r="DM472" s="84"/>
      <c r="DN472" s="84"/>
      <c r="DO472" s="84"/>
      <c r="DP472" s="84"/>
      <c r="DQ472" s="84"/>
      <c r="DR472" s="84"/>
      <c r="DS472" s="84"/>
      <c r="DT472" s="84"/>
      <c r="DU472" s="84"/>
      <c r="DV472" s="84"/>
      <c r="DW472" s="84"/>
      <c r="DX472" s="84"/>
      <c r="DY472" s="84"/>
      <c r="DZ472" s="84"/>
      <c r="EA472" s="84"/>
      <c r="EB472" s="84"/>
      <c r="EC472" s="84"/>
      <c r="ED472" s="84"/>
      <c r="EE472" s="84"/>
      <c r="EF472" s="84"/>
      <c r="EG472" s="84"/>
      <c r="EH472" s="84"/>
      <c r="EI472" s="84"/>
      <c r="EJ472" s="84"/>
      <c r="EK472" s="84"/>
      <c r="EL472" s="84"/>
      <c r="EM472" s="84"/>
      <c r="EN472" s="84"/>
      <c r="EO472" s="84"/>
      <c r="EP472" s="84"/>
      <c r="EQ472" s="84"/>
      <c r="ER472" s="84"/>
      <c r="ES472" s="84"/>
      <c r="ET472" s="84"/>
      <c r="EU472" s="84"/>
      <c r="EV472" s="84"/>
      <c r="EW472" s="84"/>
      <c r="EX472" s="84"/>
      <c r="EY472" s="84"/>
      <c r="EZ472" s="84"/>
      <c r="FA472" s="84"/>
      <c r="FB472" s="84"/>
      <c r="FC472" s="84"/>
      <c r="FD472" s="84"/>
      <c r="FE472" s="84"/>
      <c r="FF472" s="84"/>
      <c r="FG472" s="84"/>
      <c r="FH472" s="84"/>
      <c r="FI472" s="84"/>
      <c r="FJ472" s="84"/>
      <c r="FK472" s="84"/>
      <c r="FL472" s="84"/>
      <c r="FM472" s="84"/>
      <c r="FN472" s="84"/>
      <c r="FO472" s="84"/>
      <c r="FP472" s="84"/>
      <c r="FQ472" s="84"/>
      <c r="FR472" s="84"/>
      <c r="FS472" s="84"/>
      <c r="FT472" s="84"/>
      <c r="FU472" s="84"/>
      <c r="FV472" s="84"/>
      <c r="FW472" s="84"/>
    </row>
    <row r="473" spans="1:179" s="7" customFormat="1" ht="18" customHeight="1">
      <c r="A473" s="108"/>
      <c r="B473" s="176" t="s">
        <v>2226</v>
      </c>
      <c r="C473" s="110" t="s">
        <v>2227</v>
      </c>
      <c r="D473" s="104">
        <v>1500</v>
      </c>
      <c r="E473" s="105">
        <v>0</v>
      </c>
      <c r="F473" s="105">
        <f>D473+E473</f>
        <v>1500</v>
      </c>
      <c r="G473" s="108"/>
      <c r="H473" s="107" t="s">
        <v>2224</v>
      </c>
      <c r="I473" s="106"/>
      <c r="J473" s="106"/>
      <c r="K473" s="106"/>
      <c r="L473" s="129"/>
      <c r="M473" s="129"/>
      <c r="N473" s="130"/>
      <c r="O473" s="131"/>
      <c r="P473" s="132"/>
      <c r="Q473" s="84"/>
      <c r="R473" s="84"/>
      <c r="S473" s="84"/>
      <c r="T473" s="84"/>
      <c r="U473" s="84"/>
      <c r="V473" s="84"/>
      <c r="W473" s="84"/>
      <c r="X473" s="84"/>
      <c r="Y473" s="84"/>
      <c r="Z473" s="84"/>
      <c r="AA473" s="84"/>
      <c r="AB473" s="84"/>
      <c r="AC473" s="84"/>
      <c r="AD473" s="84"/>
      <c r="AE473" s="84"/>
      <c r="AF473" s="84"/>
      <c r="AG473" s="84"/>
      <c r="AH473" s="84"/>
      <c r="AI473" s="84"/>
      <c r="AJ473" s="84"/>
      <c r="AK473" s="84"/>
      <c r="AL473" s="84"/>
      <c r="AM473" s="84"/>
      <c r="AN473" s="84"/>
      <c r="AO473" s="84"/>
      <c r="AP473" s="84"/>
      <c r="AQ473" s="84"/>
      <c r="AR473" s="84"/>
      <c r="AS473" s="84"/>
      <c r="AT473" s="84"/>
      <c r="AU473" s="84"/>
      <c r="AV473" s="84"/>
      <c r="AW473" s="84"/>
      <c r="AX473" s="84"/>
      <c r="AY473" s="84"/>
      <c r="AZ473" s="84"/>
      <c r="BA473" s="84"/>
      <c r="BB473" s="84"/>
      <c r="BC473" s="84"/>
      <c r="BD473" s="84"/>
      <c r="BE473" s="84"/>
      <c r="BF473" s="84"/>
      <c r="BG473" s="84"/>
      <c r="BH473" s="84"/>
      <c r="BI473" s="84"/>
      <c r="BJ473" s="84"/>
      <c r="BK473" s="84"/>
      <c r="BL473" s="84"/>
      <c r="BM473" s="84"/>
      <c r="BN473" s="84"/>
      <c r="BO473" s="84"/>
      <c r="BP473" s="84"/>
      <c r="BQ473" s="84"/>
      <c r="BR473" s="84"/>
      <c r="BS473" s="84"/>
      <c r="BT473" s="84"/>
      <c r="BU473" s="84"/>
      <c r="BV473" s="84"/>
      <c r="BW473" s="84"/>
      <c r="BX473" s="84"/>
      <c r="BY473" s="84"/>
      <c r="BZ473" s="84"/>
      <c r="CA473" s="84"/>
      <c r="CB473" s="84"/>
      <c r="CC473" s="84"/>
      <c r="CD473" s="84"/>
      <c r="CE473" s="84"/>
      <c r="CF473" s="84"/>
      <c r="CG473" s="84"/>
      <c r="CH473" s="84"/>
      <c r="CI473" s="84"/>
      <c r="CJ473" s="84"/>
      <c r="CK473" s="84"/>
      <c r="CL473" s="84"/>
      <c r="CM473" s="84"/>
      <c r="CN473" s="84"/>
      <c r="CO473" s="84"/>
      <c r="CP473" s="84"/>
      <c r="CQ473" s="84"/>
      <c r="CR473" s="84"/>
      <c r="CS473" s="84"/>
      <c r="CT473" s="84"/>
      <c r="CU473" s="84"/>
      <c r="CV473" s="84"/>
      <c r="CW473" s="84"/>
      <c r="CX473" s="84"/>
      <c r="CY473" s="84"/>
      <c r="CZ473" s="84"/>
      <c r="DA473" s="84"/>
      <c r="DB473" s="84"/>
      <c r="DC473" s="84"/>
      <c r="DD473" s="84"/>
      <c r="DE473" s="84"/>
      <c r="DF473" s="84"/>
      <c r="DG473" s="84"/>
      <c r="DH473" s="84"/>
      <c r="DI473" s="84"/>
      <c r="DJ473" s="84"/>
      <c r="DK473" s="84"/>
      <c r="DL473" s="84"/>
      <c r="DM473" s="84"/>
      <c r="DN473" s="84"/>
      <c r="DO473" s="84"/>
      <c r="DP473" s="84"/>
      <c r="DQ473" s="84"/>
      <c r="DR473" s="84"/>
      <c r="DS473" s="84"/>
      <c r="DT473" s="84"/>
      <c r="DU473" s="84"/>
      <c r="DV473" s="84"/>
      <c r="DW473" s="84"/>
      <c r="DX473" s="84"/>
      <c r="DY473" s="84"/>
      <c r="DZ473" s="84"/>
      <c r="EA473" s="84"/>
      <c r="EB473" s="84"/>
      <c r="EC473" s="84"/>
      <c r="ED473" s="84"/>
      <c r="EE473" s="84"/>
      <c r="EF473" s="84"/>
      <c r="EG473" s="84"/>
      <c r="EH473" s="84"/>
      <c r="EI473" s="84"/>
      <c r="EJ473" s="84"/>
      <c r="EK473" s="84"/>
      <c r="EL473" s="84"/>
      <c r="EM473" s="84"/>
      <c r="EN473" s="84"/>
      <c r="EO473" s="84"/>
      <c r="EP473" s="84"/>
      <c r="EQ473" s="84"/>
      <c r="ER473" s="84"/>
      <c r="ES473" s="84"/>
      <c r="ET473" s="84"/>
      <c r="EU473" s="84"/>
      <c r="EV473" s="84"/>
      <c r="EW473" s="84"/>
      <c r="EX473" s="84"/>
      <c r="EY473" s="84"/>
      <c r="EZ473" s="84"/>
      <c r="FA473" s="84"/>
      <c r="FB473" s="84"/>
      <c r="FC473" s="84"/>
      <c r="FD473" s="84"/>
      <c r="FE473" s="84"/>
      <c r="FF473" s="84"/>
      <c r="FG473" s="84"/>
      <c r="FH473" s="84"/>
      <c r="FI473" s="84"/>
      <c r="FJ473" s="84"/>
      <c r="FK473" s="84"/>
      <c r="FL473" s="84"/>
      <c r="FM473" s="84"/>
      <c r="FN473" s="84"/>
      <c r="FO473" s="84"/>
      <c r="FP473" s="84"/>
      <c r="FQ473" s="84"/>
      <c r="FR473" s="84"/>
      <c r="FS473" s="84"/>
      <c r="FT473" s="84"/>
      <c r="FU473" s="84"/>
      <c r="FV473" s="84"/>
      <c r="FW473" s="84"/>
    </row>
    <row r="474" spans="1:179">
      <c r="A474" s="108">
        <v>430</v>
      </c>
      <c r="B474" s="176" t="s">
        <v>2229</v>
      </c>
      <c r="C474" s="110" t="s">
        <v>2230</v>
      </c>
      <c r="D474" s="104">
        <v>2050</v>
      </c>
      <c r="E474" s="105">
        <v>0</v>
      </c>
      <c r="F474" s="105">
        <f>D474+E474</f>
        <v>2050</v>
      </c>
      <c r="G474" s="108" t="s">
        <v>2241</v>
      </c>
      <c r="H474" s="110" t="s">
        <v>2242</v>
      </c>
      <c r="I474" s="106">
        <v>800</v>
      </c>
      <c r="J474" s="106">
        <f>I474*0.2</f>
        <v>160</v>
      </c>
      <c r="K474" s="106">
        <f>I474+J474</f>
        <v>960</v>
      </c>
      <c r="L474" s="129"/>
      <c r="M474" s="129"/>
      <c r="N474" s="130">
        <f>960/1.2</f>
        <v>800</v>
      </c>
      <c r="O474" s="131">
        <f>N474*0.2</f>
        <v>160</v>
      </c>
      <c r="P474" s="132">
        <f>O474+N474</f>
        <v>960</v>
      </c>
      <c r="Q474" s="84"/>
      <c r="R474" s="84"/>
      <c r="S474" s="84"/>
      <c r="T474" s="84"/>
      <c r="U474" s="84"/>
      <c r="V474" s="84"/>
      <c r="W474" s="84"/>
      <c r="X474" s="84"/>
      <c r="Y474" s="84"/>
      <c r="Z474" s="84"/>
      <c r="AA474" s="84"/>
      <c r="AB474" s="84"/>
      <c r="AC474" s="84"/>
      <c r="AD474" s="84"/>
      <c r="AE474" s="84"/>
      <c r="AF474" s="84"/>
      <c r="AG474" s="84"/>
      <c r="AH474" s="84"/>
      <c r="AI474" s="84"/>
      <c r="AJ474" s="84"/>
      <c r="AK474" s="84"/>
      <c r="AL474" s="84"/>
      <c r="AM474" s="84"/>
      <c r="AN474" s="84"/>
      <c r="AO474" s="84"/>
      <c r="AP474" s="84"/>
      <c r="AQ474" s="84"/>
      <c r="AR474" s="84"/>
      <c r="AS474" s="84"/>
      <c r="AT474" s="84"/>
      <c r="AU474" s="84"/>
      <c r="AV474" s="84"/>
      <c r="AW474" s="84"/>
      <c r="AX474" s="84"/>
      <c r="AY474" s="84"/>
      <c r="AZ474" s="84"/>
      <c r="BA474" s="84"/>
      <c r="BB474" s="84"/>
      <c r="BC474" s="84"/>
      <c r="BD474" s="84"/>
      <c r="BE474" s="84"/>
      <c r="BF474" s="84"/>
      <c r="BG474" s="84"/>
      <c r="BH474" s="84"/>
      <c r="BI474" s="84"/>
      <c r="BJ474" s="84"/>
      <c r="BK474" s="84"/>
      <c r="BL474" s="84"/>
      <c r="BM474" s="84"/>
      <c r="BN474" s="84"/>
      <c r="BO474" s="84"/>
      <c r="BP474" s="84"/>
      <c r="BQ474" s="84"/>
      <c r="BR474" s="84"/>
      <c r="BS474" s="84"/>
      <c r="BT474" s="84"/>
      <c r="BU474" s="84"/>
      <c r="BV474" s="84"/>
      <c r="BW474" s="84"/>
      <c r="BX474" s="84"/>
      <c r="BY474" s="84"/>
      <c r="BZ474" s="84"/>
      <c r="CA474" s="84"/>
      <c r="CB474" s="84"/>
      <c r="CC474" s="84"/>
      <c r="CD474" s="84"/>
      <c r="CE474" s="84"/>
      <c r="CF474" s="84"/>
      <c r="CG474" s="84"/>
      <c r="CH474" s="84"/>
      <c r="CI474" s="84"/>
      <c r="CJ474" s="84"/>
      <c r="CK474" s="84"/>
      <c r="CL474" s="84"/>
      <c r="CM474" s="84"/>
      <c r="CN474" s="84"/>
      <c r="CO474" s="84"/>
      <c r="CP474" s="84"/>
      <c r="CQ474" s="84"/>
      <c r="CR474" s="84"/>
      <c r="CS474" s="84"/>
      <c r="CT474" s="84"/>
      <c r="CU474" s="84"/>
      <c r="CV474" s="84"/>
      <c r="CW474" s="84"/>
      <c r="CX474" s="84"/>
      <c r="CY474" s="84"/>
      <c r="CZ474" s="84"/>
      <c r="DA474" s="84"/>
      <c r="DB474" s="84"/>
      <c r="DC474" s="84"/>
      <c r="DD474" s="84"/>
      <c r="DE474" s="84"/>
      <c r="DF474" s="84"/>
      <c r="DG474" s="84"/>
      <c r="DH474" s="84"/>
      <c r="DI474" s="84"/>
      <c r="DJ474" s="84"/>
      <c r="DK474" s="84"/>
      <c r="DL474" s="84"/>
      <c r="DM474" s="84"/>
      <c r="DN474" s="84"/>
      <c r="DO474" s="84"/>
      <c r="DP474" s="84"/>
      <c r="DQ474" s="84"/>
      <c r="DR474" s="84"/>
      <c r="DS474" s="84"/>
      <c r="DT474" s="84"/>
      <c r="DU474" s="84"/>
      <c r="DV474" s="84"/>
      <c r="DW474" s="84"/>
      <c r="DX474" s="84"/>
      <c r="DY474" s="84"/>
      <c r="DZ474" s="84"/>
      <c r="EA474" s="84"/>
      <c r="EB474" s="84"/>
      <c r="EC474" s="84"/>
      <c r="ED474" s="84"/>
      <c r="EE474" s="84"/>
      <c r="EF474" s="84"/>
      <c r="EG474" s="84"/>
      <c r="EH474" s="84"/>
      <c r="EI474" s="84"/>
      <c r="EJ474" s="84"/>
      <c r="EK474" s="84"/>
      <c r="EL474" s="84"/>
      <c r="EM474" s="84"/>
      <c r="EN474" s="84"/>
      <c r="EO474" s="84"/>
      <c r="EP474" s="84"/>
      <c r="EQ474" s="84"/>
      <c r="ER474" s="84"/>
      <c r="ES474" s="84"/>
      <c r="ET474" s="84"/>
      <c r="EU474" s="84"/>
      <c r="EV474" s="84"/>
      <c r="EW474" s="84"/>
      <c r="EX474" s="84"/>
      <c r="EY474" s="84"/>
      <c r="EZ474" s="84"/>
      <c r="FA474" s="84"/>
      <c r="FB474" s="84"/>
      <c r="FC474" s="84"/>
      <c r="FD474" s="84"/>
      <c r="FE474" s="84"/>
      <c r="FF474" s="84"/>
      <c r="FG474" s="84"/>
      <c r="FH474" s="84"/>
      <c r="FI474" s="84"/>
      <c r="FJ474" s="84"/>
      <c r="FK474" s="84"/>
      <c r="FL474" s="84"/>
      <c r="FM474" s="84"/>
      <c r="FN474" s="84"/>
      <c r="FO474" s="84"/>
      <c r="FP474" s="84"/>
      <c r="FQ474" s="84"/>
      <c r="FR474" s="84"/>
      <c r="FS474" s="84"/>
      <c r="FT474" s="84"/>
      <c r="FU474" s="84"/>
      <c r="FV474" s="84"/>
      <c r="FW474" s="84"/>
    </row>
    <row r="475" spans="1:179">
      <c r="A475" s="108">
        <v>431</v>
      </c>
      <c r="B475" s="176" t="s">
        <v>2232</v>
      </c>
      <c r="C475" s="110" t="s">
        <v>2233</v>
      </c>
      <c r="D475" s="104">
        <v>2850</v>
      </c>
      <c r="E475" s="105">
        <v>0</v>
      </c>
      <c r="F475" s="105">
        <f>D475+E475</f>
        <v>2850</v>
      </c>
      <c r="G475" s="108" t="s">
        <v>2245</v>
      </c>
      <c r="H475" s="110" t="s">
        <v>2246</v>
      </c>
      <c r="I475" s="106">
        <v>1500</v>
      </c>
      <c r="J475" s="106">
        <f>I475*0.2</f>
        <v>300</v>
      </c>
      <c r="K475" s="106">
        <f>I475+J475</f>
        <v>1800</v>
      </c>
      <c r="L475" s="129"/>
      <c r="M475" s="129"/>
      <c r="N475" s="130">
        <f>1800/1.2</f>
        <v>1500</v>
      </c>
      <c r="O475" s="131">
        <f>N475*0.2</f>
        <v>300</v>
      </c>
      <c r="P475" s="132">
        <f>O475+N475</f>
        <v>1800</v>
      </c>
      <c r="Q475" s="84"/>
      <c r="R475" s="84"/>
      <c r="S475" s="84"/>
      <c r="T475" s="84"/>
      <c r="U475" s="84"/>
      <c r="V475" s="84"/>
      <c r="W475" s="84"/>
      <c r="X475" s="84"/>
      <c r="Y475" s="84"/>
      <c r="Z475" s="84"/>
      <c r="AA475" s="84"/>
      <c r="AB475" s="84"/>
      <c r="AC475" s="84"/>
      <c r="AD475" s="84"/>
      <c r="AE475" s="84"/>
      <c r="AF475" s="84"/>
      <c r="AG475" s="84"/>
      <c r="AH475" s="84"/>
      <c r="AI475" s="84"/>
      <c r="AJ475" s="84"/>
      <c r="AK475" s="84"/>
      <c r="AL475" s="84"/>
      <c r="AM475" s="84"/>
      <c r="AN475" s="84"/>
      <c r="AO475" s="84"/>
      <c r="AP475" s="84"/>
      <c r="AQ475" s="84"/>
      <c r="AR475" s="84"/>
      <c r="AS475" s="84"/>
      <c r="AT475" s="84"/>
      <c r="AU475" s="84"/>
      <c r="AV475" s="84"/>
      <c r="AW475" s="84"/>
      <c r="AX475" s="84"/>
      <c r="AY475" s="84"/>
      <c r="AZ475" s="84"/>
      <c r="BA475" s="84"/>
      <c r="BB475" s="84"/>
      <c r="BC475" s="84"/>
      <c r="BD475" s="84"/>
      <c r="BE475" s="84"/>
      <c r="BF475" s="84"/>
      <c r="BG475" s="84"/>
      <c r="BH475" s="84"/>
      <c r="BI475" s="84"/>
      <c r="BJ475" s="84"/>
      <c r="BK475" s="84"/>
      <c r="BL475" s="84"/>
      <c r="BM475" s="84"/>
      <c r="BN475" s="84"/>
      <c r="BO475" s="84"/>
      <c r="BP475" s="84"/>
      <c r="BQ475" s="84"/>
      <c r="BR475" s="84"/>
      <c r="BS475" s="84"/>
      <c r="BT475" s="84"/>
      <c r="BU475" s="84"/>
      <c r="BV475" s="84"/>
      <c r="BW475" s="84"/>
      <c r="BX475" s="84"/>
      <c r="BY475" s="84"/>
      <c r="BZ475" s="84"/>
      <c r="CA475" s="84"/>
      <c r="CB475" s="84"/>
      <c r="CC475" s="84"/>
      <c r="CD475" s="84"/>
      <c r="CE475" s="84"/>
      <c r="CF475" s="84"/>
      <c r="CG475" s="84"/>
      <c r="CH475" s="84"/>
      <c r="CI475" s="84"/>
      <c r="CJ475" s="84"/>
      <c r="CK475" s="84"/>
      <c r="CL475" s="84"/>
      <c r="CM475" s="84"/>
      <c r="CN475" s="84"/>
      <c r="CO475" s="84"/>
      <c r="CP475" s="84"/>
      <c r="CQ475" s="84"/>
      <c r="CR475" s="84"/>
      <c r="CS475" s="84"/>
      <c r="CT475" s="84"/>
      <c r="CU475" s="84"/>
      <c r="CV475" s="84"/>
      <c r="CW475" s="84"/>
      <c r="CX475" s="84"/>
      <c r="CY475" s="84"/>
      <c r="CZ475" s="84"/>
      <c r="DA475" s="84"/>
      <c r="DB475" s="84"/>
      <c r="DC475" s="84"/>
      <c r="DD475" s="84"/>
      <c r="DE475" s="84"/>
      <c r="DF475" s="84"/>
      <c r="DG475" s="84"/>
      <c r="DH475" s="84"/>
      <c r="DI475" s="84"/>
      <c r="DJ475" s="84"/>
      <c r="DK475" s="84"/>
      <c r="DL475" s="84"/>
      <c r="DM475" s="84"/>
      <c r="DN475" s="84"/>
      <c r="DO475" s="84"/>
      <c r="DP475" s="84"/>
      <c r="DQ475" s="84"/>
      <c r="DR475" s="84"/>
      <c r="DS475" s="84"/>
      <c r="DT475" s="84"/>
      <c r="DU475" s="84"/>
      <c r="DV475" s="84"/>
      <c r="DW475" s="84"/>
      <c r="DX475" s="84"/>
      <c r="DY475" s="84"/>
      <c r="DZ475" s="84"/>
      <c r="EA475" s="84"/>
      <c r="EB475" s="84"/>
      <c r="EC475" s="84"/>
      <c r="ED475" s="84"/>
      <c r="EE475" s="84"/>
      <c r="EF475" s="84"/>
      <c r="EG475" s="84"/>
      <c r="EH475" s="84"/>
      <c r="EI475" s="84"/>
      <c r="EJ475" s="84"/>
      <c r="EK475" s="84"/>
      <c r="EL475" s="84"/>
      <c r="EM475" s="84"/>
      <c r="EN475" s="84"/>
      <c r="EO475" s="84"/>
      <c r="EP475" s="84"/>
      <c r="EQ475" s="84"/>
      <c r="ER475" s="84"/>
      <c r="ES475" s="84"/>
      <c r="ET475" s="84"/>
      <c r="EU475" s="84"/>
      <c r="EV475" s="84"/>
      <c r="EW475" s="84"/>
      <c r="EX475" s="84"/>
      <c r="EY475" s="84"/>
      <c r="EZ475" s="84"/>
      <c r="FA475" s="84"/>
      <c r="FB475" s="84"/>
      <c r="FC475" s="84"/>
      <c r="FD475" s="84"/>
      <c r="FE475" s="84"/>
      <c r="FF475" s="84"/>
      <c r="FG475" s="84"/>
      <c r="FH475" s="84"/>
      <c r="FI475" s="84"/>
      <c r="FJ475" s="84"/>
      <c r="FK475" s="84"/>
      <c r="FL475" s="84"/>
      <c r="FM475" s="84"/>
      <c r="FN475" s="84"/>
      <c r="FO475" s="84"/>
      <c r="FP475" s="84"/>
      <c r="FQ475" s="84"/>
      <c r="FR475" s="84"/>
      <c r="FS475" s="84"/>
      <c r="FT475" s="84"/>
      <c r="FU475" s="84"/>
      <c r="FV475" s="84"/>
      <c r="FW475" s="84"/>
    </row>
    <row r="476" spans="1:179" ht="16.5" customHeight="1">
      <c r="A476" s="108">
        <v>432</v>
      </c>
      <c r="B476" s="176"/>
      <c r="C476" s="103" t="s">
        <v>2234</v>
      </c>
      <c r="D476" s="104"/>
      <c r="E476" s="105"/>
      <c r="F476" s="105"/>
      <c r="G476" s="108" t="s">
        <v>2249</v>
      </c>
      <c r="H476" s="110" t="s">
        <v>2250</v>
      </c>
      <c r="I476" s="106">
        <v>2050</v>
      </c>
      <c r="J476" s="106">
        <f>I476*0.2</f>
        <v>410</v>
      </c>
      <c r="K476" s="106">
        <f>I476+J476</f>
        <v>2460</v>
      </c>
      <c r="L476" s="129"/>
      <c r="M476" s="129"/>
      <c r="N476" s="130">
        <f>2460/1.2</f>
        <v>2050</v>
      </c>
      <c r="O476" s="131">
        <f>N476*0.2</f>
        <v>410</v>
      </c>
      <c r="P476" s="132">
        <f t="shared" ref="P476:P484" si="87">O476+N476</f>
        <v>2460</v>
      </c>
      <c r="Q476" s="84"/>
      <c r="R476" s="84"/>
      <c r="S476" s="84"/>
      <c r="T476" s="84"/>
      <c r="U476" s="84"/>
      <c r="V476" s="84"/>
      <c r="W476" s="84"/>
      <c r="X476" s="84"/>
      <c r="Y476" s="84"/>
      <c r="Z476" s="84"/>
      <c r="AA476" s="84"/>
      <c r="AB476" s="84"/>
      <c r="AC476" s="84"/>
      <c r="AD476" s="84"/>
      <c r="AE476" s="84"/>
      <c r="AF476" s="84"/>
      <c r="AG476" s="84"/>
      <c r="AH476" s="84"/>
      <c r="AI476" s="84"/>
      <c r="AJ476" s="84"/>
      <c r="AK476" s="84"/>
      <c r="AL476" s="84"/>
      <c r="AM476" s="84"/>
      <c r="AN476" s="84"/>
      <c r="AO476" s="84"/>
      <c r="AP476" s="84"/>
      <c r="AQ476" s="84"/>
      <c r="AR476" s="84"/>
      <c r="AS476" s="84"/>
      <c r="AT476" s="84"/>
      <c r="AU476" s="84"/>
      <c r="AV476" s="84"/>
      <c r="AW476" s="84"/>
      <c r="AX476" s="84"/>
      <c r="AY476" s="84"/>
      <c r="AZ476" s="84"/>
      <c r="BA476" s="84"/>
      <c r="BB476" s="84"/>
      <c r="BC476" s="84"/>
      <c r="BD476" s="84"/>
      <c r="BE476" s="84"/>
      <c r="BF476" s="84"/>
      <c r="BG476" s="84"/>
      <c r="BH476" s="84"/>
      <c r="BI476" s="84"/>
      <c r="BJ476" s="84"/>
      <c r="BK476" s="84"/>
      <c r="BL476" s="84"/>
      <c r="BM476" s="84"/>
      <c r="BN476" s="84"/>
      <c r="BO476" s="84"/>
      <c r="BP476" s="84"/>
      <c r="BQ476" s="84"/>
      <c r="BR476" s="84"/>
      <c r="BS476" s="84"/>
      <c r="BT476" s="84"/>
      <c r="BU476" s="84"/>
      <c r="BV476" s="84"/>
      <c r="BW476" s="84"/>
      <c r="BX476" s="84"/>
      <c r="BY476" s="84"/>
      <c r="BZ476" s="84"/>
      <c r="CA476" s="84"/>
      <c r="CB476" s="84"/>
      <c r="CC476" s="84"/>
      <c r="CD476" s="84"/>
      <c r="CE476" s="84"/>
      <c r="CF476" s="84"/>
      <c r="CG476" s="84"/>
      <c r="CH476" s="84"/>
      <c r="CI476" s="84"/>
      <c r="CJ476" s="84"/>
      <c r="CK476" s="84"/>
      <c r="CL476" s="84"/>
      <c r="CM476" s="84"/>
      <c r="CN476" s="84"/>
      <c r="CO476" s="84"/>
      <c r="CP476" s="84"/>
      <c r="CQ476" s="84"/>
      <c r="CR476" s="84"/>
      <c r="CS476" s="84"/>
      <c r="CT476" s="84"/>
      <c r="CU476" s="84"/>
      <c r="CV476" s="84"/>
      <c r="CW476" s="84"/>
      <c r="CX476" s="84"/>
      <c r="CY476" s="84"/>
      <c r="CZ476" s="84"/>
      <c r="DA476" s="84"/>
      <c r="DB476" s="84"/>
      <c r="DC476" s="84"/>
      <c r="DD476" s="84"/>
      <c r="DE476" s="84"/>
      <c r="DF476" s="84"/>
      <c r="DG476" s="84"/>
      <c r="DH476" s="84"/>
      <c r="DI476" s="84"/>
      <c r="DJ476" s="84"/>
      <c r="DK476" s="84"/>
      <c r="DL476" s="84"/>
      <c r="DM476" s="84"/>
      <c r="DN476" s="84"/>
      <c r="DO476" s="84"/>
      <c r="DP476" s="84"/>
      <c r="DQ476" s="84"/>
      <c r="DR476" s="84"/>
      <c r="DS476" s="84"/>
      <c r="DT476" s="84"/>
      <c r="DU476" s="84"/>
      <c r="DV476" s="84"/>
      <c r="DW476" s="84"/>
      <c r="DX476" s="84"/>
      <c r="DY476" s="84"/>
      <c r="DZ476" s="84"/>
      <c r="EA476" s="84"/>
      <c r="EB476" s="84"/>
      <c r="EC476" s="84"/>
      <c r="ED476" s="84"/>
      <c r="EE476" s="84"/>
      <c r="EF476" s="84"/>
      <c r="EG476" s="84"/>
      <c r="EH476" s="84"/>
      <c r="EI476" s="84"/>
      <c r="EJ476" s="84"/>
      <c r="EK476" s="84"/>
      <c r="EL476" s="84"/>
      <c r="EM476" s="84"/>
      <c r="EN476" s="84"/>
      <c r="EO476" s="84"/>
      <c r="EP476" s="84"/>
      <c r="EQ476" s="84"/>
      <c r="ER476" s="84"/>
      <c r="ES476" s="84"/>
      <c r="ET476" s="84"/>
      <c r="EU476" s="84"/>
      <c r="EV476" s="84"/>
      <c r="EW476" s="84"/>
      <c r="EX476" s="84"/>
      <c r="EY476" s="84"/>
      <c r="EZ476" s="84"/>
      <c r="FA476" s="84"/>
      <c r="FB476" s="84"/>
      <c r="FC476" s="84"/>
      <c r="FD476" s="84"/>
      <c r="FE476" s="84"/>
      <c r="FF476" s="84"/>
      <c r="FG476" s="84"/>
      <c r="FH476" s="84"/>
      <c r="FI476" s="84"/>
      <c r="FJ476" s="84"/>
      <c r="FK476" s="84"/>
      <c r="FL476" s="84"/>
      <c r="FM476" s="84"/>
      <c r="FN476" s="84"/>
      <c r="FO476" s="84"/>
      <c r="FP476" s="84"/>
      <c r="FQ476" s="84"/>
      <c r="FR476" s="84"/>
      <c r="FS476" s="84"/>
      <c r="FT476" s="84"/>
      <c r="FU476" s="84"/>
      <c r="FV476" s="84"/>
      <c r="FW476" s="84"/>
    </row>
    <row r="477" spans="1:179" ht="20.25" customHeight="1">
      <c r="A477" s="108">
        <f>A476+1</f>
        <v>433</v>
      </c>
      <c r="B477" s="176" t="s">
        <v>2237</v>
      </c>
      <c r="C477" s="110" t="s">
        <v>2238</v>
      </c>
      <c r="D477" s="104">
        <v>550.85</v>
      </c>
      <c r="E477" s="199">
        <f>D477*0.18</f>
        <v>99.153000000000006</v>
      </c>
      <c r="F477" s="200">
        <f>D477+E477</f>
        <v>650.00300000000004</v>
      </c>
      <c r="G477" s="108" t="s">
        <v>2253</v>
      </c>
      <c r="H477" s="110" t="s">
        <v>2254</v>
      </c>
      <c r="I477" s="106">
        <v>2850</v>
      </c>
      <c r="J477" s="106">
        <f>I477*0.2</f>
        <v>570</v>
      </c>
      <c r="K477" s="106">
        <f>I477+J477</f>
        <v>3420</v>
      </c>
      <c r="L477" s="129"/>
      <c r="M477" s="129"/>
      <c r="N477" s="130">
        <f>3420/1.2</f>
        <v>2850</v>
      </c>
      <c r="O477" s="131">
        <f t="shared" ref="O477:O484" si="88">N477*0.2</f>
        <v>570</v>
      </c>
      <c r="P477" s="132">
        <f t="shared" si="87"/>
        <v>3420</v>
      </c>
      <c r="Q477" s="84"/>
      <c r="R477" s="84"/>
      <c r="S477" s="84"/>
      <c r="T477" s="84"/>
      <c r="U477" s="84"/>
      <c r="V477" s="84"/>
      <c r="W477" s="84"/>
      <c r="X477" s="84"/>
      <c r="Y477" s="84"/>
      <c r="Z477" s="84"/>
      <c r="AA477" s="84"/>
      <c r="AB477" s="84"/>
      <c r="AC477" s="84"/>
      <c r="AD477" s="84"/>
      <c r="AE477" s="84"/>
      <c r="AF477" s="84"/>
      <c r="AG477" s="84"/>
      <c r="AH477" s="84"/>
      <c r="AI477" s="84"/>
      <c r="AJ477" s="84"/>
      <c r="AK477" s="84"/>
      <c r="AL477" s="84"/>
      <c r="AM477" s="84"/>
      <c r="AN477" s="84"/>
      <c r="AO477" s="84"/>
      <c r="AP477" s="84"/>
      <c r="AQ477" s="84"/>
      <c r="AR477" s="84"/>
      <c r="AS477" s="84"/>
      <c r="AT477" s="84"/>
      <c r="AU477" s="84"/>
      <c r="AV477" s="84"/>
      <c r="AW477" s="84"/>
      <c r="AX477" s="84"/>
      <c r="AY477" s="84"/>
      <c r="AZ477" s="84"/>
      <c r="BA477" s="84"/>
      <c r="BB477" s="84"/>
      <c r="BC477" s="84"/>
      <c r="BD477" s="84"/>
      <c r="BE477" s="84"/>
      <c r="BF477" s="84"/>
      <c r="BG477" s="84"/>
      <c r="BH477" s="84"/>
      <c r="BI477" s="84"/>
      <c r="BJ477" s="84"/>
      <c r="BK477" s="84"/>
      <c r="BL477" s="84"/>
      <c r="BM477" s="84"/>
      <c r="BN477" s="84"/>
      <c r="BO477" s="84"/>
      <c r="BP477" s="84"/>
      <c r="BQ477" s="84"/>
      <c r="BR477" s="84"/>
      <c r="BS477" s="84"/>
      <c r="BT477" s="84"/>
      <c r="BU477" s="84"/>
      <c r="BV477" s="84"/>
      <c r="BW477" s="84"/>
      <c r="BX477" s="84"/>
      <c r="BY477" s="84"/>
      <c r="BZ477" s="84"/>
      <c r="CA477" s="84"/>
      <c r="CB477" s="84"/>
      <c r="CC477" s="84"/>
      <c r="CD477" s="84"/>
      <c r="CE477" s="84"/>
      <c r="CF477" s="84"/>
      <c r="CG477" s="84"/>
      <c r="CH477" s="84"/>
      <c r="CI477" s="84"/>
      <c r="CJ477" s="84"/>
      <c r="CK477" s="84"/>
      <c r="CL477" s="84"/>
      <c r="CM477" s="84"/>
      <c r="CN477" s="84"/>
      <c r="CO477" s="84"/>
      <c r="CP477" s="84"/>
      <c r="CQ477" s="84"/>
      <c r="CR477" s="84"/>
      <c r="CS477" s="84"/>
      <c r="CT477" s="84"/>
      <c r="CU477" s="84"/>
      <c r="CV477" s="84"/>
      <c r="CW477" s="84"/>
      <c r="CX477" s="84"/>
      <c r="CY477" s="84"/>
      <c r="CZ477" s="84"/>
      <c r="DA477" s="84"/>
      <c r="DB477" s="84"/>
      <c r="DC477" s="84"/>
      <c r="DD477" s="84"/>
      <c r="DE477" s="84"/>
      <c r="DF477" s="84"/>
      <c r="DG477" s="84"/>
      <c r="DH477" s="84"/>
      <c r="DI477" s="84"/>
      <c r="DJ477" s="84"/>
      <c r="DK477" s="84"/>
      <c r="DL477" s="84"/>
      <c r="DM477" s="84"/>
      <c r="DN477" s="84"/>
      <c r="DO477" s="84"/>
      <c r="DP477" s="84"/>
      <c r="DQ477" s="84"/>
      <c r="DR477" s="84"/>
      <c r="DS477" s="84"/>
      <c r="DT477" s="84"/>
      <c r="DU477" s="84"/>
      <c r="DV477" s="84"/>
      <c r="DW477" s="84"/>
      <c r="DX477" s="84"/>
      <c r="DY477" s="84"/>
      <c r="DZ477" s="84"/>
      <c r="EA477" s="84"/>
      <c r="EB477" s="84"/>
      <c r="EC477" s="84"/>
      <c r="ED477" s="84"/>
      <c r="EE477" s="84"/>
      <c r="EF477" s="84"/>
      <c r="EG477" s="84"/>
      <c r="EH477" s="84"/>
      <c r="EI477" s="84"/>
      <c r="EJ477" s="84"/>
      <c r="EK477" s="84"/>
      <c r="EL477" s="84"/>
      <c r="EM477" s="84"/>
      <c r="EN477" s="84"/>
      <c r="EO477" s="84"/>
      <c r="EP477" s="84"/>
      <c r="EQ477" s="84"/>
      <c r="ER477" s="84"/>
      <c r="ES477" s="84"/>
      <c r="ET477" s="84"/>
      <c r="EU477" s="84"/>
      <c r="EV477" s="84"/>
      <c r="EW477" s="84"/>
      <c r="EX477" s="84"/>
      <c r="EY477" s="84"/>
      <c r="EZ477" s="84"/>
      <c r="FA477" s="84"/>
      <c r="FB477" s="84"/>
      <c r="FC477" s="84"/>
      <c r="FD477" s="84"/>
      <c r="FE477" s="84"/>
      <c r="FF477" s="84"/>
      <c r="FG477" s="84"/>
      <c r="FH477" s="84"/>
      <c r="FI477" s="84"/>
      <c r="FJ477" s="84"/>
      <c r="FK477" s="84"/>
      <c r="FL477" s="84"/>
      <c r="FM477" s="84"/>
      <c r="FN477" s="84"/>
      <c r="FO477" s="84"/>
      <c r="FP477" s="84"/>
      <c r="FQ477" s="84"/>
      <c r="FR477" s="84"/>
      <c r="FS477" s="84"/>
      <c r="FT477" s="84"/>
      <c r="FU477" s="84"/>
      <c r="FV477" s="84"/>
      <c r="FW477" s="84"/>
    </row>
    <row r="478" spans="1:179" ht="30" customHeight="1">
      <c r="A478" s="108"/>
      <c r="B478" s="176" t="s">
        <v>2239</v>
      </c>
      <c r="C478" s="110" t="s">
        <v>2240</v>
      </c>
      <c r="D478" s="104">
        <v>677.97</v>
      </c>
      <c r="E478" s="199">
        <f>D478*0.18</f>
        <v>122.0346</v>
      </c>
      <c r="F478" s="200">
        <f>D478+E478</f>
        <v>800.00459999999998</v>
      </c>
      <c r="G478" s="108"/>
      <c r="H478" s="107" t="s">
        <v>2256</v>
      </c>
      <c r="I478" s="106"/>
      <c r="J478" s="106"/>
      <c r="K478" s="106"/>
      <c r="L478" s="129"/>
      <c r="M478" s="129"/>
      <c r="N478" s="130"/>
      <c r="O478" s="131"/>
      <c r="P478" s="132"/>
      <c r="Q478" s="84"/>
      <c r="R478" s="84"/>
      <c r="S478" s="84"/>
      <c r="T478" s="84"/>
      <c r="U478" s="84"/>
      <c r="V478" s="84"/>
      <c r="W478" s="84"/>
      <c r="X478" s="84"/>
      <c r="Y478" s="84"/>
      <c r="Z478" s="84"/>
      <c r="AA478" s="84"/>
      <c r="AB478" s="84"/>
      <c r="AC478" s="84"/>
      <c r="AD478" s="84"/>
      <c r="AE478" s="84"/>
      <c r="AF478" s="84"/>
      <c r="AG478" s="84"/>
      <c r="AH478" s="84"/>
      <c r="AI478" s="84"/>
      <c r="AJ478" s="84"/>
      <c r="AK478" s="84"/>
      <c r="AL478" s="84"/>
      <c r="AM478" s="84"/>
      <c r="AN478" s="84"/>
      <c r="AO478" s="84"/>
      <c r="AP478" s="84"/>
      <c r="AQ478" s="84"/>
      <c r="AR478" s="84"/>
      <c r="AS478" s="84"/>
      <c r="AT478" s="84"/>
      <c r="AU478" s="84"/>
      <c r="AV478" s="84"/>
      <c r="AW478" s="84"/>
      <c r="AX478" s="84"/>
      <c r="AY478" s="84"/>
      <c r="AZ478" s="84"/>
      <c r="BA478" s="84"/>
      <c r="BB478" s="84"/>
      <c r="BC478" s="84"/>
      <c r="BD478" s="84"/>
      <c r="BE478" s="84"/>
      <c r="BF478" s="84"/>
      <c r="BG478" s="84"/>
      <c r="BH478" s="84"/>
      <c r="BI478" s="84"/>
      <c r="BJ478" s="84"/>
      <c r="BK478" s="84"/>
      <c r="BL478" s="84"/>
      <c r="BM478" s="84"/>
      <c r="BN478" s="84"/>
      <c r="BO478" s="84"/>
      <c r="BP478" s="84"/>
      <c r="BQ478" s="84"/>
      <c r="BR478" s="84"/>
      <c r="BS478" s="84"/>
      <c r="BT478" s="84"/>
      <c r="BU478" s="84"/>
      <c r="BV478" s="84"/>
      <c r="BW478" s="84"/>
      <c r="BX478" s="84"/>
      <c r="BY478" s="84"/>
      <c r="BZ478" s="84"/>
      <c r="CA478" s="84"/>
      <c r="CB478" s="84"/>
      <c r="CC478" s="84"/>
      <c r="CD478" s="84"/>
      <c r="CE478" s="84"/>
      <c r="CF478" s="84"/>
      <c r="CG478" s="84"/>
      <c r="CH478" s="84"/>
      <c r="CI478" s="84"/>
      <c r="CJ478" s="84"/>
      <c r="CK478" s="84"/>
      <c r="CL478" s="84"/>
      <c r="CM478" s="84"/>
      <c r="CN478" s="84"/>
      <c r="CO478" s="84"/>
      <c r="CP478" s="84"/>
      <c r="CQ478" s="84"/>
      <c r="CR478" s="84"/>
      <c r="CS478" s="84"/>
      <c r="CT478" s="84"/>
      <c r="CU478" s="84"/>
      <c r="CV478" s="84"/>
      <c r="CW478" s="84"/>
      <c r="CX478" s="84"/>
      <c r="CY478" s="84"/>
      <c r="CZ478" s="84"/>
      <c r="DA478" s="84"/>
      <c r="DB478" s="84"/>
      <c r="DC478" s="84"/>
      <c r="DD478" s="84"/>
      <c r="DE478" s="84"/>
      <c r="DF478" s="84"/>
      <c r="DG478" s="84"/>
      <c r="DH478" s="84"/>
      <c r="DI478" s="84"/>
      <c r="DJ478" s="84"/>
      <c r="DK478" s="84"/>
      <c r="DL478" s="84"/>
      <c r="DM478" s="84"/>
      <c r="DN478" s="84"/>
      <c r="DO478" s="84"/>
      <c r="DP478" s="84"/>
      <c r="DQ478" s="84"/>
      <c r="DR478" s="84"/>
      <c r="DS478" s="84"/>
      <c r="DT478" s="84"/>
      <c r="DU478" s="84"/>
      <c r="DV478" s="84"/>
      <c r="DW478" s="84"/>
      <c r="DX478" s="84"/>
      <c r="DY478" s="84"/>
      <c r="DZ478" s="84"/>
      <c r="EA478" s="84"/>
      <c r="EB478" s="84"/>
      <c r="EC478" s="84"/>
      <c r="ED478" s="84"/>
      <c r="EE478" s="84"/>
      <c r="EF478" s="84"/>
      <c r="EG478" s="84"/>
      <c r="EH478" s="84"/>
      <c r="EI478" s="84"/>
      <c r="EJ478" s="84"/>
      <c r="EK478" s="84"/>
      <c r="EL478" s="84"/>
      <c r="EM478" s="84"/>
      <c r="EN478" s="84"/>
      <c r="EO478" s="84"/>
      <c r="EP478" s="84"/>
      <c r="EQ478" s="84"/>
      <c r="ER478" s="84"/>
      <c r="ES478" s="84"/>
      <c r="ET478" s="84"/>
      <c r="EU478" s="84"/>
      <c r="EV478" s="84"/>
      <c r="EW478" s="84"/>
      <c r="EX478" s="84"/>
      <c r="EY478" s="84"/>
      <c r="EZ478" s="84"/>
      <c r="FA478" s="84"/>
      <c r="FB478" s="84"/>
      <c r="FC478" s="84"/>
      <c r="FD478" s="84"/>
      <c r="FE478" s="84"/>
      <c r="FF478" s="84"/>
      <c r="FG478" s="84"/>
      <c r="FH478" s="84"/>
      <c r="FI478" s="84"/>
      <c r="FJ478" s="84"/>
      <c r="FK478" s="84"/>
      <c r="FL478" s="84"/>
      <c r="FM478" s="84"/>
      <c r="FN478" s="84"/>
      <c r="FO478" s="84"/>
      <c r="FP478" s="84"/>
      <c r="FQ478" s="84"/>
      <c r="FR478" s="84"/>
      <c r="FS478" s="84"/>
      <c r="FT478" s="84"/>
      <c r="FU478" s="84"/>
      <c r="FV478" s="84"/>
      <c r="FW478" s="84"/>
    </row>
    <row r="479" spans="1:179" ht="30.75" customHeight="1">
      <c r="A479" s="108">
        <v>434</v>
      </c>
      <c r="B479" s="176" t="s">
        <v>2243</v>
      </c>
      <c r="C479" s="110" t="s">
        <v>2244</v>
      </c>
      <c r="D479" s="104">
        <v>720.34</v>
      </c>
      <c r="E479" s="199">
        <f>D479*0.18</f>
        <v>129.66120000000001</v>
      </c>
      <c r="F479" s="200">
        <f>D479+E479</f>
        <v>850.00120000000004</v>
      </c>
      <c r="G479" s="108" t="s">
        <v>3134</v>
      </c>
      <c r="H479" s="110" t="s">
        <v>2259</v>
      </c>
      <c r="I479" s="106">
        <v>666.67</v>
      </c>
      <c r="J479" s="155">
        <f>I479*0.2</f>
        <v>133.334</v>
      </c>
      <c r="K479" s="156">
        <f>I479+J479</f>
        <v>800.00400000000002</v>
      </c>
      <c r="L479" s="129"/>
      <c r="M479" s="129"/>
      <c r="N479" s="130">
        <f>800/1.2</f>
        <v>666.66666666666697</v>
      </c>
      <c r="O479" s="131">
        <f t="shared" si="88"/>
        <v>133.333333333333</v>
      </c>
      <c r="P479" s="132">
        <f t="shared" si="87"/>
        <v>800</v>
      </c>
      <c r="Q479" s="84"/>
      <c r="R479" s="84"/>
      <c r="S479" s="84"/>
      <c r="T479" s="84"/>
      <c r="U479" s="84"/>
      <c r="V479" s="84"/>
      <c r="W479" s="84"/>
      <c r="X479" s="84"/>
      <c r="Y479" s="84"/>
      <c r="Z479" s="84"/>
      <c r="AA479" s="84"/>
      <c r="AB479" s="84"/>
      <c r="AC479" s="84"/>
      <c r="AD479" s="84"/>
      <c r="AE479" s="84"/>
      <c r="AF479" s="84"/>
      <c r="AG479" s="84"/>
      <c r="AH479" s="84"/>
      <c r="AI479" s="84"/>
      <c r="AJ479" s="84"/>
      <c r="AK479" s="84"/>
      <c r="AL479" s="84"/>
      <c r="AM479" s="84"/>
      <c r="AN479" s="84"/>
      <c r="AO479" s="84"/>
      <c r="AP479" s="84"/>
      <c r="AQ479" s="84"/>
      <c r="AR479" s="84"/>
      <c r="AS479" s="84"/>
      <c r="AT479" s="84"/>
      <c r="AU479" s="84"/>
      <c r="AV479" s="84"/>
      <c r="AW479" s="84"/>
      <c r="AX479" s="84"/>
      <c r="AY479" s="84"/>
      <c r="AZ479" s="84"/>
      <c r="BA479" s="84"/>
      <c r="BB479" s="84"/>
      <c r="BC479" s="84"/>
      <c r="BD479" s="84"/>
      <c r="BE479" s="84"/>
      <c r="BF479" s="84"/>
      <c r="BG479" s="84"/>
      <c r="BH479" s="84"/>
      <c r="BI479" s="84"/>
      <c r="BJ479" s="84"/>
      <c r="BK479" s="84"/>
      <c r="BL479" s="84"/>
      <c r="BM479" s="84"/>
      <c r="BN479" s="84"/>
      <c r="BO479" s="84"/>
      <c r="BP479" s="84"/>
      <c r="BQ479" s="84"/>
      <c r="BR479" s="84"/>
      <c r="BS479" s="84"/>
      <c r="BT479" s="84"/>
      <c r="BU479" s="84"/>
      <c r="BV479" s="84"/>
      <c r="BW479" s="84"/>
      <c r="BX479" s="84"/>
      <c r="BY479" s="84"/>
      <c r="BZ479" s="84"/>
      <c r="CA479" s="84"/>
      <c r="CB479" s="84"/>
      <c r="CC479" s="84"/>
      <c r="CD479" s="84"/>
      <c r="CE479" s="84"/>
      <c r="CF479" s="84"/>
      <c r="CG479" s="84"/>
      <c r="CH479" s="84"/>
      <c r="CI479" s="84"/>
      <c r="CJ479" s="84"/>
      <c r="CK479" s="84"/>
      <c r="CL479" s="84"/>
      <c r="CM479" s="84"/>
      <c r="CN479" s="84"/>
      <c r="CO479" s="84"/>
      <c r="CP479" s="84"/>
      <c r="CQ479" s="84"/>
      <c r="CR479" s="84"/>
      <c r="CS479" s="84"/>
      <c r="CT479" s="84"/>
      <c r="CU479" s="84"/>
      <c r="CV479" s="84"/>
      <c r="CW479" s="84"/>
      <c r="CX479" s="84"/>
      <c r="CY479" s="84"/>
      <c r="CZ479" s="84"/>
      <c r="DA479" s="84"/>
      <c r="DB479" s="84"/>
      <c r="DC479" s="84"/>
      <c r="DD479" s="84"/>
      <c r="DE479" s="84"/>
      <c r="DF479" s="84"/>
      <c r="DG479" s="84"/>
      <c r="DH479" s="84"/>
      <c r="DI479" s="84"/>
      <c r="DJ479" s="84"/>
      <c r="DK479" s="84"/>
      <c r="DL479" s="84"/>
      <c r="DM479" s="84"/>
      <c r="DN479" s="84"/>
      <c r="DO479" s="84"/>
      <c r="DP479" s="84"/>
      <c r="DQ479" s="84"/>
      <c r="DR479" s="84"/>
      <c r="DS479" s="84"/>
      <c r="DT479" s="84"/>
      <c r="DU479" s="84"/>
      <c r="DV479" s="84"/>
      <c r="DW479" s="84"/>
      <c r="DX479" s="84"/>
      <c r="DY479" s="84"/>
      <c r="DZ479" s="84"/>
      <c r="EA479" s="84"/>
      <c r="EB479" s="84"/>
      <c r="EC479" s="84"/>
      <c r="ED479" s="84"/>
      <c r="EE479" s="84"/>
      <c r="EF479" s="84"/>
      <c r="EG479" s="84"/>
      <c r="EH479" s="84"/>
      <c r="EI479" s="84"/>
      <c r="EJ479" s="84"/>
      <c r="EK479" s="84"/>
      <c r="EL479" s="84"/>
      <c r="EM479" s="84"/>
      <c r="EN479" s="84"/>
      <c r="EO479" s="84"/>
      <c r="EP479" s="84"/>
      <c r="EQ479" s="84"/>
      <c r="ER479" s="84"/>
      <c r="ES479" s="84"/>
      <c r="ET479" s="84"/>
      <c r="EU479" s="84"/>
      <c r="EV479" s="84"/>
      <c r="EW479" s="84"/>
      <c r="EX479" s="84"/>
      <c r="EY479" s="84"/>
      <c r="EZ479" s="84"/>
      <c r="FA479" s="84"/>
      <c r="FB479" s="84"/>
      <c r="FC479" s="84"/>
      <c r="FD479" s="84"/>
      <c r="FE479" s="84"/>
      <c r="FF479" s="84"/>
      <c r="FG479" s="84"/>
      <c r="FH479" s="84"/>
      <c r="FI479" s="84"/>
      <c r="FJ479" s="84"/>
      <c r="FK479" s="84"/>
      <c r="FL479" s="84"/>
      <c r="FM479" s="84"/>
      <c r="FN479" s="84"/>
      <c r="FO479" s="84"/>
      <c r="FP479" s="84"/>
      <c r="FQ479" s="84"/>
      <c r="FR479" s="84"/>
      <c r="FS479" s="84"/>
      <c r="FT479" s="84"/>
      <c r="FU479" s="84"/>
      <c r="FV479" s="84"/>
      <c r="FW479" s="84"/>
    </row>
    <row r="480" spans="1:179" ht="30.75" customHeight="1">
      <c r="A480" s="108">
        <v>435</v>
      </c>
      <c r="B480" s="176" t="s">
        <v>2247</v>
      </c>
      <c r="C480" s="110" t="s">
        <v>2248</v>
      </c>
      <c r="D480" s="104">
        <v>974.58</v>
      </c>
      <c r="E480" s="199">
        <f>D480*0.18</f>
        <v>175.42439999999999</v>
      </c>
      <c r="F480" s="200">
        <f>D480+E480</f>
        <v>1150.0044</v>
      </c>
      <c r="G480" s="108" t="s">
        <v>2260</v>
      </c>
      <c r="H480" s="110" t="s">
        <v>2261</v>
      </c>
      <c r="I480" s="106">
        <v>750</v>
      </c>
      <c r="J480" s="155">
        <f>I480*0.2</f>
        <v>150</v>
      </c>
      <c r="K480" s="156">
        <f>I480+J480</f>
        <v>900</v>
      </c>
      <c r="L480" s="129"/>
      <c r="M480" s="129"/>
      <c r="N480" s="130">
        <f>900/1.2</f>
        <v>750</v>
      </c>
      <c r="O480" s="131">
        <f t="shared" si="88"/>
        <v>150</v>
      </c>
      <c r="P480" s="132">
        <f t="shared" si="87"/>
        <v>900</v>
      </c>
      <c r="Q480" s="84"/>
      <c r="R480" s="84"/>
      <c r="S480" s="84"/>
      <c r="T480" s="84"/>
      <c r="U480" s="84"/>
      <c r="V480" s="84"/>
      <c r="W480" s="84"/>
      <c r="X480" s="84"/>
      <c r="Y480" s="84"/>
      <c r="Z480" s="84"/>
      <c r="AA480" s="84"/>
      <c r="AB480" s="84"/>
      <c r="AC480" s="84"/>
      <c r="AD480" s="84"/>
      <c r="AE480" s="84"/>
      <c r="AF480" s="84"/>
      <c r="AG480" s="84"/>
      <c r="AH480" s="84"/>
      <c r="AI480" s="84"/>
      <c r="AJ480" s="84"/>
      <c r="AK480" s="84"/>
      <c r="AL480" s="84"/>
      <c r="AM480" s="84"/>
      <c r="AN480" s="84"/>
      <c r="AO480" s="84"/>
      <c r="AP480" s="84"/>
      <c r="AQ480" s="84"/>
      <c r="AR480" s="84"/>
      <c r="AS480" s="84"/>
      <c r="AT480" s="84"/>
      <c r="AU480" s="84"/>
      <c r="AV480" s="84"/>
      <c r="AW480" s="84"/>
      <c r="AX480" s="84"/>
      <c r="AY480" s="84"/>
      <c r="AZ480" s="84"/>
      <c r="BA480" s="84"/>
      <c r="BB480" s="84"/>
      <c r="BC480" s="84"/>
      <c r="BD480" s="84"/>
      <c r="BE480" s="84"/>
      <c r="BF480" s="84"/>
      <c r="BG480" s="84"/>
      <c r="BH480" s="84"/>
      <c r="BI480" s="84"/>
      <c r="BJ480" s="84"/>
      <c r="BK480" s="84"/>
      <c r="BL480" s="84"/>
      <c r="BM480" s="84"/>
      <c r="BN480" s="84"/>
      <c r="BO480" s="84"/>
      <c r="BP480" s="84"/>
      <c r="BQ480" s="84"/>
      <c r="BR480" s="84"/>
      <c r="BS480" s="84"/>
      <c r="BT480" s="84"/>
      <c r="BU480" s="84"/>
      <c r="BV480" s="84"/>
      <c r="BW480" s="84"/>
      <c r="BX480" s="84"/>
      <c r="BY480" s="84"/>
      <c r="BZ480" s="84"/>
      <c r="CA480" s="84"/>
      <c r="CB480" s="84"/>
      <c r="CC480" s="84"/>
      <c r="CD480" s="84"/>
      <c r="CE480" s="84"/>
      <c r="CF480" s="84"/>
      <c r="CG480" s="84"/>
      <c r="CH480" s="84"/>
      <c r="CI480" s="84"/>
      <c r="CJ480" s="84"/>
      <c r="CK480" s="84"/>
      <c r="CL480" s="84"/>
      <c r="CM480" s="84"/>
      <c r="CN480" s="84"/>
      <c r="CO480" s="84"/>
      <c r="CP480" s="84"/>
      <c r="CQ480" s="84"/>
      <c r="CR480" s="84"/>
      <c r="CS480" s="84"/>
      <c r="CT480" s="84"/>
      <c r="CU480" s="84"/>
      <c r="CV480" s="84"/>
      <c r="CW480" s="84"/>
      <c r="CX480" s="84"/>
      <c r="CY480" s="84"/>
      <c r="CZ480" s="84"/>
      <c r="DA480" s="84"/>
      <c r="DB480" s="84"/>
      <c r="DC480" s="84"/>
      <c r="DD480" s="84"/>
      <c r="DE480" s="84"/>
      <c r="DF480" s="84"/>
      <c r="DG480" s="84"/>
      <c r="DH480" s="84"/>
      <c r="DI480" s="84"/>
      <c r="DJ480" s="84"/>
      <c r="DK480" s="84"/>
      <c r="DL480" s="84"/>
      <c r="DM480" s="84"/>
      <c r="DN480" s="84"/>
      <c r="DO480" s="84"/>
      <c r="DP480" s="84"/>
      <c r="DQ480" s="84"/>
      <c r="DR480" s="84"/>
      <c r="DS480" s="84"/>
      <c r="DT480" s="84"/>
      <c r="DU480" s="84"/>
      <c r="DV480" s="84"/>
      <c r="DW480" s="84"/>
      <c r="DX480" s="84"/>
      <c r="DY480" s="84"/>
      <c r="DZ480" s="84"/>
      <c r="EA480" s="84"/>
      <c r="EB480" s="84"/>
      <c r="EC480" s="84"/>
      <c r="ED480" s="84"/>
      <c r="EE480" s="84"/>
      <c r="EF480" s="84"/>
      <c r="EG480" s="84"/>
      <c r="EH480" s="84"/>
      <c r="EI480" s="84"/>
      <c r="EJ480" s="84"/>
      <c r="EK480" s="84"/>
      <c r="EL480" s="84"/>
      <c r="EM480" s="84"/>
      <c r="EN480" s="84"/>
      <c r="EO480" s="84"/>
      <c r="EP480" s="84"/>
      <c r="EQ480" s="84"/>
      <c r="ER480" s="84"/>
      <c r="ES480" s="84"/>
      <c r="ET480" s="84"/>
      <c r="EU480" s="84"/>
      <c r="EV480" s="84"/>
      <c r="EW480" s="84"/>
      <c r="EX480" s="84"/>
      <c r="EY480" s="84"/>
      <c r="EZ480" s="84"/>
      <c r="FA480" s="84"/>
      <c r="FB480" s="84"/>
      <c r="FC480" s="84"/>
      <c r="FD480" s="84"/>
      <c r="FE480" s="84"/>
      <c r="FF480" s="84"/>
      <c r="FG480" s="84"/>
      <c r="FH480" s="84"/>
      <c r="FI480" s="84"/>
      <c r="FJ480" s="84"/>
      <c r="FK480" s="84"/>
      <c r="FL480" s="84"/>
      <c r="FM480" s="84"/>
      <c r="FN480" s="84"/>
      <c r="FO480" s="84"/>
      <c r="FP480" s="84"/>
      <c r="FQ480" s="84"/>
      <c r="FR480" s="84"/>
      <c r="FS480" s="84"/>
      <c r="FT480" s="84"/>
      <c r="FU480" s="84"/>
      <c r="FV480" s="84"/>
      <c r="FW480" s="84"/>
    </row>
    <row r="481" spans="1:179" ht="30" customHeight="1">
      <c r="A481" s="108">
        <v>436</v>
      </c>
      <c r="B481" s="176" t="s">
        <v>2251</v>
      </c>
      <c r="C481" s="110" t="s">
        <v>2252</v>
      </c>
      <c r="D481" s="104">
        <v>1144.07</v>
      </c>
      <c r="E481" s="199">
        <f>D481*0.18</f>
        <v>205.93260000000001</v>
      </c>
      <c r="F481" s="200">
        <f>D481+E481</f>
        <v>1350.0026</v>
      </c>
      <c r="G481" s="108" t="s">
        <v>2265</v>
      </c>
      <c r="H481" s="110" t="s">
        <v>2266</v>
      </c>
      <c r="I481" s="106">
        <v>833.33</v>
      </c>
      <c r="J481" s="155">
        <f>I481*0.2</f>
        <v>166.666</v>
      </c>
      <c r="K481" s="156">
        <f>I481+J481</f>
        <v>999.99599999999998</v>
      </c>
      <c r="L481" s="129"/>
      <c r="M481" s="129"/>
      <c r="N481" s="130">
        <f>1000/1.2</f>
        <v>833.33333333333303</v>
      </c>
      <c r="O481" s="131">
        <f t="shared" si="88"/>
        <v>166.666666666667</v>
      </c>
      <c r="P481" s="132">
        <f t="shared" si="87"/>
        <v>1000</v>
      </c>
      <c r="Q481" s="84"/>
      <c r="R481" s="84"/>
      <c r="S481" s="84"/>
      <c r="T481" s="84"/>
      <c r="U481" s="84"/>
      <c r="V481" s="84"/>
      <c r="W481" s="84"/>
      <c r="X481" s="84"/>
      <c r="Y481" s="84"/>
      <c r="Z481" s="84"/>
      <c r="AA481" s="84"/>
      <c r="AB481" s="84"/>
      <c r="AC481" s="84"/>
      <c r="AD481" s="84"/>
      <c r="AE481" s="84"/>
      <c r="AF481" s="84"/>
      <c r="AG481" s="84"/>
      <c r="AH481" s="84"/>
      <c r="AI481" s="84"/>
      <c r="AJ481" s="84"/>
      <c r="AK481" s="84"/>
      <c r="AL481" s="84"/>
      <c r="AM481" s="84"/>
      <c r="AN481" s="84"/>
      <c r="AO481" s="84"/>
      <c r="AP481" s="84"/>
      <c r="AQ481" s="84"/>
      <c r="AR481" s="84"/>
      <c r="AS481" s="84"/>
      <c r="AT481" s="84"/>
      <c r="AU481" s="84"/>
      <c r="AV481" s="84"/>
      <c r="AW481" s="84"/>
      <c r="AX481" s="84"/>
      <c r="AY481" s="84"/>
      <c r="AZ481" s="84"/>
      <c r="BA481" s="84"/>
      <c r="BB481" s="84"/>
      <c r="BC481" s="84"/>
      <c r="BD481" s="84"/>
      <c r="BE481" s="84"/>
      <c r="BF481" s="84"/>
      <c r="BG481" s="84"/>
      <c r="BH481" s="84"/>
      <c r="BI481" s="84"/>
      <c r="BJ481" s="84"/>
      <c r="BK481" s="84"/>
      <c r="BL481" s="84"/>
      <c r="BM481" s="84"/>
      <c r="BN481" s="84"/>
      <c r="BO481" s="84"/>
      <c r="BP481" s="84"/>
      <c r="BQ481" s="84"/>
      <c r="BR481" s="84"/>
      <c r="BS481" s="84"/>
      <c r="BT481" s="84"/>
      <c r="BU481" s="84"/>
      <c r="BV481" s="84"/>
      <c r="BW481" s="84"/>
      <c r="BX481" s="84"/>
      <c r="BY481" s="84"/>
      <c r="BZ481" s="84"/>
      <c r="CA481" s="84"/>
      <c r="CB481" s="84"/>
      <c r="CC481" s="84"/>
      <c r="CD481" s="84"/>
      <c r="CE481" s="84"/>
      <c r="CF481" s="84"/>
      <c r="CG481" s="84"/>
      <c r="CH481" s="84"/>
      <c r="CI481" s="84"/>
      <c r="CJ481" s="84"/>
      <c r="CK481" s="84"/>
      <c r="CL481" s="84"/>
      <c r="CM481" s="84"/>
      <c r="CN481" s="84"/>
      <c r="CO481" s="84"/>
      <c r="CP481" s="84"/>
      <c r="CQ481" s="84"/>
      <c r="CR481" s="84"/>
      <c r="CS481" s="84"/>
      <c r="CT481" s="84"/>
      <c r="CU481" s="84"/>
      <c r="CV481" s="84"/>
      <c r="CW481" s="84"/>
      <c r="CX481" s="84"/>
      <c r="CY481" s="84"/>
      <c r="CZ481" s="84"/>
      <c r="DA481" s="84"/>
      <c r="DB481" s="84"/>
      <c r="DC481" s="84"/>
      <c r="DD481" s="84"/>
      <c r="DE481" s="84"/>
      <c r="DF481" s="84"/>
      <c r="DG481" s="84"/>
      <c r="DH481" s="84"/>
      <c r="DI481" s="84"/>
      <c r="DJ481" s="84"/>
      <c r="DK481" s="84"/>
      <c r="DL481" s="84"/>
      <c r="DM481" s="84"/>
      <c r="DN481" s="84"/>
      <c r="DO481" s="84"/>
      <c r="DP481" s="84"/>
      <c r="DQ481" s="84"/>
      <c r="DR481" s="84"/>
      <c r="DS481" s="84"/>
      <c r="DT481" s="84"/>
      <c r="DU481" s="84"/>
      <c r="DV481" s="84"/>
      <c r="DW481" s="84"/>
      <c r="DX481" s="84"/>
      <c r="DY481" s="84"/>
      <c r="DZ481" s="84"/>
      <c r="EA481" s="84"/>
      <c r="EB481" s="84"/>
      <c r="EC481" s="84"/>
      <c r="ED481" s="84"/>
      <c r="EE481" s="84"/>
      <c r="EF481" s="84"/>
      <c r="EG481" s="84"/>
      <c r="EH481" s="84"/>
      <c r="EI481" s="84"/>
      <c r="EJ481" s="84"/>
      <c r="EK481" s="84"/>
      <c r="EL481" s="84"/>
      <c r="EM481" s="84"/>
      <c r="EN481" s="84"/>
      <c r="EO481" s="84"/>
      <c r="EP481" s="84"/>
      <c r="EQ481" s="84"/>
      <c r="ER481" s="84"/>
      <c r="ES481" s="84"/>
      <c r="ET481" s="84"/>
      <c r="EU481" s="84"/>
      <c r="EV481" s="84"/>
      <c r="EW481" s="84"/>
      <c r="EX481" s="84"/>
      <c r="EY481" s="84"/>
      <c r="EZ481" s="84"/>
      <c r="FA481" s="84"/>
      <c r="FB481" s="84"/>
      <c r="FC481" s="84"/>
      <c r="FD481" s="84"/>
      <c r="FE481" s="84"/>
      <c r="FF481" s="84"/>
      <c r="FG481" s="84"/>
      <c r="FH481" s="84"/>
      <c r="FI481" s="84"/>
      <c r="FJ481" s="84"/>
      <c r="FK481" s="84"/>
      <c r="FL481" s="84"/>
      <c r="FM481" s="84"/>
      <c r="FN481" s="84"/>
      <c r="FO481" s="84"/>
      <c r="FP481" s="84"/>
      <c r="FQ481" s="84"/>
      <c r="FR481" s="84"/>
      <c r="FS481" s="84"/>
      <c r="FT481" s="84"/>
      <c r="FU481" s="84"/>
      <c r="FV481" s="84"/>
      <c r="FW481" s="84"/>
    </row>
    <row r="482" spans="1:179" ht="17.45" customHeight="1">
      <c r="A482" s="108">
        <f>A481+1</f>
        <v>437</v>
      </c>
      <c r="B482" s="109"/>
      <c r="C482" s="103" t="s">
        <v>2255</v>
      </c>
      <c r="D482" s="104"/>
      <c r="E482" s="105"/>
      <c r="F482" s="105"/>
      <c r="G482" s="108" t="s">
        <v>2269</v>
      </c>
      <c r="H482" s="110" t="s">
        <v>2270</v>
      </c>
      <c r="I482" s="106">
        <v>1000</v>
      </c>
      <c r="J482" s="155">
        <f>I482*0.2</f>
        <v>200</v>
      </c>
      <c r="K482" s="156">
        <f>I482+J482</f>
        <v>1200</v>
      </c>
      <c r="L482" s="129"/>
      <c r="M482" s="129"/>
      <c r="N482" s="130">
        <f>1200/1.2</f>
        <v>1000</v>
      </c>
      <c r="O482" s="131">
        <f t="shared" si="88"/>
        <v>200</v>
      </c>
      <c r="P482" s="132">
        <f t="shared" si="87"/>
        <v>1200</v>
      </c>
      <c r="Q482" s="84"/>
      <c r="R482" s="84"/>
      <c r="S482" s="84"/>
      <c r="T482" s="84"/>
      <c r="U482" s="84"/>
      <c r="V482" s="84"/>
      <c r="W482" s="84"/>
      <c r="X482" s="84"/>
      <c r="Y482" s="84"/>
      <c r="Z482" s="84"/>
      <c r="AA482" s="84"/>
      <c r="AB482" s="84"/>
      <c r="AC482" s="84"/>
      <c r="AD482" s="84"/>
      <c r="AE482" s="84"/>
      <c r="AF482" s="84"/>
      <c r="AG482" s="84"/>
      <c r="AH482" s="84"/>
      <c r="AI482" s="84"/>
      <c r="AJ482" s="84"/>
      <c r="AK482" s="84"/>
      <c r="AL482" s="84"/>
      <c r="AM482" s="84"/>
      <c r="AN482" s="84"/>
      <c r="AO482" s="84"/>
      <c r="AP482" s="84"/>
      <c r="AQ482" s="84"/>
      <c r="AR482" s="84"/>
      <c r="AS482" s="84"/>
      <c r="AT482" s="84"/>
      <c r="AU482" s="84"/>
      <c r="AV482" s="84"/>
      <c r="AW482" s="84"/>
      <c r="AX482" s="84"/>
      <c r="AY482" s="84"/>
      <c r="AZ482" s="84"/>
      <c r="BA482" s="84"/>
      <c r="BB482" s="84"/>
      <c r="BC482" s="84"/>
      <c r="BD482" s="84"/>
      <c r="BE482" s="84"/>
      <c r="BF482" s="84"/>
      <c r="BG482" s="84"/>
      <c r="BH482" s="84"/>
      <c r="BI482" s="84"/>
      <c r="BJ482" s="84"/>
      <c r="BK482" s="84"/>
      <c r="BL482" s="84"/>
      <c r="BM482" s="84"/>
      <c r="BN482" s="84"/>
      <c r="BO482" s="84"/>
      <c r="BP482" s="84"/>
      <c r="BQ482" s="84"/>
      <c r="BR482" s="84"/>
      <c r="BS482" s="84"/>
      <c r="BT482" s="84"/>
      <c r="BU482" s="84"/>
      <c r="BV482" s="84"/>
      <c r="BW482" s="84"/>
      <c r="BX482" s="84"/>
      <c r="BY482" s="84"/>
      <c r="BZ482" s="84"/>
      <c r="CA482" s="84"/>
      <c r="CB482" s="84"/>
      <c r="CC482" s="84"/>
      <c r="CD482" s="84"/>
      <c r="CE482" s="84"/>
      <c r="CF482" s="84"/>
      <c r="CG482" s="84"/>
      <c r="CH482" s="84"/>
      <c r="CI482" s="84"/>
      <c r="CJ482" s="84"/>
      <c r="CK482" s="84"/>
      <c r="CL482" s="84"/>
      <c r="CM482" s="84"/>
      <c r="CN482" s="84"/>
      <c r="CO482" s="84"/>
      <c r="CP482" s="84"/>
      <c r="CQ482" s="84"/>
      <c r="CR482" s="84"/>
      <c r="CS482" s="84"/>
      <c r="CT482" s="84"/>
      <c r="CU482" s="84"/>
      <c r="CV482" s="84"/>
      <c r="CW482" s="84"/>
      <c r="CX482" s="84"/>
      <c r="CY482" s="84"/>
      <c r="CZ482" s="84"/>
      <c r="DA482" s="84"/>
      <c r="DB482" s="84"/>
      <c r="DC482" s="84"/>
      <c r="DD482" s="84"/>
      <c r="DE482" s="84"/>
      <c r="DF482" s="84"/>
      <c r="DG482" s="84"/>
      <c r="DH482" s="84"/>
      <c r="DI482" s="84"/>
      <c r="DJ482" s="84"/>
      <c r="DK482" s="84"/>
      <c r="DL482" s="84"/>
      <c r="DM482" s="84"/>
      <c r="DN482" s="84"/>
      <c r="DO482" s="84"/>
      <c r="DP482" s="84"/>
      <c r="DQ482" s="84"/>
      <c r="DR482" s="84"/>
      <c r="DS482" s="84"/>
      <c r="DT482" s="84"/>
      <c r="DU482" s="84"/>
      <c r="DV482" s="84"/>
      <c r="DW482" s="84"/>
      <c r="DX482" s="84"/>
      <c r="DY482" s="84"/>
      <c r="DZ482" s="84"/>
      <c r="EA482" s="84"/>
      <c r="EB482" s="84"/>
      <c r="EC482" s="84"/>
      <c r="ED482" s="84"/>
      <c r="EE482" s="84"/>
      <c r="EF482" s="84"/>
      <c r="EG482" s="84"/>
      <c r="EH482" s="84"/>
      <c r="EI482" s="84"/>
      <c r="EJ482" s="84"/>
      <c r="EK482" s="84"/>
      <c r="EL482" s="84"/>
      <c r="EM482" s="84"/>
      <c r="EN482" s="84"/>
      <c r="EO482" s="84"/>
      <c r="EP482" s="84"/>
      <c r="EQ482" s="84"/>
      <c r="ER482" s="84"/>
      <c r="ES482" s="84"/>
      <c r="ET482" s="84"/>
      <c r="EU482" s="84"/>
      <c r="EV482" s="84"/>
      <c r="EW482" s="84"/>
      <c r="EX482" s="84"/>
      <c r="EY482" s="84"/>
      <c r="EZ482" s="84"/>
      <c r="FA482" s="84"/>
      <c r="FB482" s="84"/>
      <c r="FC482" s="84"/>
      <c r="FD482" s="84"/>
      <c r="FE482" s="84"/>
      <c r="FF482" s="84"/>
      <c r="FG482" s="84"/>
      <c r="FH482" s="84"/>
      <c r="FI482" s="84"/>
      <c r="FJ482" s="84"/>
      <c r="FK482" s="84"/>
      <c r="FL482" s="84"/>
      <c r="FM482" s="84"/>
      <c r="FN482" s="84"/>
      <c r="FO482" s="84"/>
      <c r="FP482" s="84"/>
      <c r="FQ482" s="84"/>
      <c r="FR482" s="84"/>
      <c r="FS482" s="84"/>
      <c r="FT482" s="84"/>
      <c r="FU482" s="84"/>
      <c r="FV482" s="84"/>
      <c r="FW482" s="84"/>
    </row>
    <row r="483" spans="1:179" ht="16.149999999999999" customHeight="1">
      <c r="A483" s="108">
        <f>A482+1</f>
        <v>438</v>
      </c>
      <c r="B483" s="109" t="s">
        <v>531</v>
      </c>
      <c r="C483" s="110" t="s">
        <v>2257</v>
      </c>
      <c r="D483" s="104">
        <f>3650-650</f>
        <v>3000</v>
      </c>
      <c r="E483" s="105">
        <v>0</v>
      </c>
      <c r="F483" s="105">
        <f>D483</f>
        <v>3000</v>
      </c>
      <c r="G483" s="108" t="s">
        <v>2273</v>
      </c>
      <c r="H483" s="110" t="s">
        <v>2274</v>
      </c>
      <c r="I483" s="106">
        <v>1166.67</v>
      </c>
      <c r="J483" s="155">
        <f>I483*0.2</f>
        <v>233.334</v>
      </c>
      <c r="K483" s="156">
        <f>I483+J483</f>
        <v>1400.0039999999999</v>
      </c>
      <c r="L483" s="129"/>
      <c r="M483" s="129"/>
      <c r="N483" s="130">
        <f>1400/1.2</f>
        <v>1166.6666666666699</v>
      </c>
      <c r="O483" s="131">
        <f t="shared" si="88"/>
        <v>233.333333333333</v>
      </c>
      <c r="P483" s="132">
        <f t="shared" si="87"/>
        <v>1400</v>
      </c>
      <c r="Q483" s="84"/>
      <c r="R483" s="84"/>
      <c r="S483" s="84"/>
      <c r="T483" s="84"/>
      <c r="U483" s="84"/>
      <c r="V483" s="84"/>
      <c r="W483" s="84"/>
      <c r="X483" s="84"/>
      <c r="Y483" s="84"/>
      <c r="Z483" s="84"/>
      <c r="AA483" s="84"/>
      <c r="AB483" s="84"/>
      <c r="AC483" s="84"/>
      <c r="AD483" s="84"/>
      <c r="AE483" s="84"/>
      <c r="AF483" s="84"/>
      <c r="AG483" s="84"/>
      <c r="AH483" s="84"/>
      <c r="AI483" s="84"/>
      <c r="AJ483" s="84"/>
      <c r="AK483" s="84"/>
      <c r="AL483" s="84"/>
      <c r="AM483" s="84"/>
      <c r="AN483" s="84"/>
      <c r="AO483" s="84"/>
      <c r="AP483" s="84"/>
      <c r="AQ483" s="84"/>
      <c r="AR483" s="84"/>
      <c r="AS483" s="84"/>
      <c r="AT483" s="84"/>
      <c r="AU483" s="84"/>
      <c r="AV483" s="84"/>
      <c r="AW483" s="84"/>
      <c r="AX483" s="84"/>
      <c r="AY483" s="84"/>
      <c r="AZ483" s="84"/>
      <c r="BA483" s="84"/>
      <c r="BB483" s="84"/>
      <c r="BC483" s="84"/>
      <c r="BD483" s="84"/>
      <c r="BE483" s="84"/>
      <c r="BF483" s="84"/>
      <c r="BG483" s="84"/>
      <c r="BH483" s="84"/>
      <c r="BI483" s="84"/>
      <c r="BJ483" s="84"/>
      <c r="BK483" s="84"/>
      <c r="BL483" s="84"/>
      <c r="BM483" s="84"/>
      <c r="BN483" s="84"/>
      <c r="BO483" s="84"/>
      <c r="BP483" s="84"/>
      <c r="BQ483" s="84"/>
      <c r="BR483" s="84"/>
      <c r="BS483" s="84"/>
      <c r="BT483" s="84"/>
      <c r="BU483" s="84"/>
      <c r="BV483" s="84"/>
      <c r="BW483" s="84"/>
      <c r="BX483" s="84"/>
      <c r="BY483" s="84"/>
      <c r="BZ483" s="84"/>
      <c r="CA483" s="84"/>
      <c r="CB483" s="84"/>
      <c r="CC483" s="84"/>
      <c r="CD483" s="84"/>
      <c r="CE483" s="84"/>
      <c r="CF483" s="84"/>
      <c r="CG483" s="84"/>
      <c r="CH483" s="84"/>
      <c r="CI483" s="84"/>
      <c r="CJ483" s="84"/>
      <c r="CK483" s="84"/>
      <c r="CL483" s="84"/>
      <c r="CM483" s="84"/>
      <c r="CN483" s="84"/>
      <c r="CO483" s="84"/>
      <c r="CP483" s="84"/>
      <c r="CQ483" s="84"/>
      <c r="CR483" s="84"/>
      <c r="CS483" s="84"/>
      <c r="CT483" s="84"/>
      <c r="CU483" s="84"/>
      <c r="CV483" s="84"/>
      <c r="CW483" s="84"/>
      <c r="CX483" s="84"/>
      <c r="CY483" s="84"/>
      <c r="CZ483" s="84"/>
      <c r="DA483" s="84"/>
      <c r="DB483" s="84"/>
      <c r="DC483" s="84"/>
      <c r="DD483" s="84"/>
      <c r="DE483" s="84"/>
      <c r="DF483" s="84"/>
      <c r="DG483" s="84"/>
      <c r="DH483" s="84"/>
      <c r="DI483" s="84"/>
      <c r="DJ483" s="84"/>
      <c r="DK483" s="84"/>
      <c r="DL483" s="84"/>
      <c r="DM483" s="84"/>
      <c r="DN483" s="84"/>
      <c r="DO483" s="84"/>
      <c r="DP483" s="84"/>
      <c r="DQ483" s="84"/>
      <c r="DR483" s="84"/>
      <c r="DS483" s="84"/>
      <c r="DT483" s="84"/>
      <c r="DU483" s="84"/>
      <c r="DV483" s="84"/>
      <c r="DW483" s="84"/>
      <c r="DX483" s="84"/>
      <c r="DY483" s="84"/>
      <c r="DZ483" s="84"/>
      <c r="EA483" s="84"/>
      <c r="EB483" s="84"/>
      <c r="EC483" s="84"/>
      <c r="ED483" s="84"/>
      <c r="EE483" s="84"/>
      <c r="EF483" s="84"/>
      <c r="EG483" s="84"/>
      <c r="EH483" s="84"/>
      <c r="EI483" s="84"/>
      <c r="EJ483" s="84"/>
      <c r="EK483" s="84"/>
      <c r="EL483" s="84"/>
      <c r="EM483" s="84"/>
      <c r="EN483" s="84"/>
      <c r="EO483" s="84"/>
      <c r="EP483" s="84"/>
      <c r="EQ483" s="84"/>
      <c r="ER483" s="84"/>
      <c r="ES483" s="84"/>
      <c r="ET483" s="84"/>
      <c r="EU483" s="84"/>
      <c r="EV483" s="84"/>
      <c r="EW483" s="84"/>
      <c r="EX483" s="84"/>
      <c r="EY483" s="84"/>
      <c r="EZ483" s="84"/>
      <c r="FA483" s="84"/>
      <c r="FB483" s="84"/>
      <c r="FC483" s="84"/>
      <c r="FD483" s="84"/>
      <c r="FE483" s="84"/>
      <c r="FF483" s="84"/>
      <c r="FG483" s="84"/>
      <c r="FH483" s="84"/>
      <c r="FI483" s="84"/>
      <c r="FJ483" s="84"/>
      <c r="FK483" s="84"/>
      <c r="FL483" s="84"/>
      <c r="FM483" s="84"/>
      <c r="FN483" s="84"/>
      <c r="FO483" s="84"/>
      <c r="FP483" s="84"/>
      <c r="FQ483" s="84"/>
      <c r="FR483" s="84"/>
      <c r="FS483" s="84"/>
      <c r="FT483" s="84"/>
      <c r="FU483" s="84"/>
      <c r="FV483" s="84"/>
      <c r="FW483" s="84"/>
    </row>
    <row r="484" spans="1:179" ht="31.5" customHeight="1">
      <c r="A484" s="108">
        <v>439</v>
      </c>
      <c r="B484" s="109"/>
      <c r="C484" s="110"/>
      <c r="D484" s="104"/>
      <c r="E484" s="105"/>
      <c r="F484" s="105"/>
      <c r="G484" s="108" t="s">
        <v>3135</v>
      </c>
      <c r="H484" s="110" t="s">
        <v>2277</v>
      </c>
      <c r="I484" s="106"/>
      <c r="J484" s="155"/>
      <c r="K484" s="156"/>
      <c r="L484" s="129"/>
      <c r="M484" s="129"/>
      <c r="N484" s="130">
        <f>600/1.2</f>
        <v>500</v>
      </c>
      <c r="O484" s="131">
        <f t="shared" si="88"/>
        <v>100</v>
      </c>
      <c r="P484" s="132">
        <f t="shared" si="87"/>
        <v>600</v>
      </c>
      <c r="Q484" s="84"/>
      <c r="R484" s="84"/>
      <c r="S484" s="84"/>
      <c r="T484" s="84"/>
      <c r="U484" s="84"/>
      <c r="V484" s="84"/>
      <c r="W484" s="84"/>
      <c r="X484" s="84"/>
      <c r="Y484" s="84"/>
      <c r="Z484" s="84"/>
      <c r="AA484" s="84"/>
      <c r="AB484" s="84"/>
      <c r="AC484" s="84"/>
      <c r="AD484" s="84"/>
      <c r="AE484" s="84"/>
      <c r="AF484" s="84"/>
      <c r="AG484" s="84"/>
      <c r="AH484" s="84"/>
      <c r="AI484" s="84"/>
      <c r="AJ484" s="84"/>
      <c r="AK484" s="84"/>
      <c r="AL484" s="84"/>
      <c r="AM484" s="84"/>
      <c r="AN484" s="84"/>
      <c r="AO484" s="84"/>
      <c r="AP484" s="84"/>
      <c r="AQ484" s="84"/>
      <c r="AR484" s="84"/>
      <c r="AS484" s="84"/>
      <c r="AT484" s="84"/>
      <c r="AU484" s="84"/>
      <c r="AV484" s="84"/>
      <c r="AW484" s="84"/>
      <c r="AX484" s="84"/>
      <c r="AY484" s="84"/>
      <c r="AZ484" s="84"/>
      <c r="BA484" s="84"/>
      <c r="BB484" s="84"/>
      <c r="BC484" s="84"/>
      <c r="BD484" s="84"/>
      <c r="BE484" s="84"/>
      <c r="BF484" s="84"/>
      <c r="BG484" s="84"/>
      <c r="BH484" s="84"/>
      <c r="BI484" s="84"/>
      <c r="BJ484" s="84"/>
      <c r="BK484" s="84"/>
      <c r="BL484" s="84"/>
      <c r="BM484" s="84"/>
      <c r="BN484" s="84"/>
      <c r="BO484" s="84"/>
      <c r="BP484" s="84"/>
      <c r="BQ484" s="84"/>
      <c r="BR484" s="84"/>
      <c r="BS484" s="84"/>
      <c r="BT484" s="84"/>
      <c r="BU484" s="84"/>
      <c r="BV484" s="84"/>
      <c r="BW484" s="84"/>
      <c r="BX484" s="84"/>
      <c r="BY484" s="84"/>
      <c r="BZ484" s="84"/>
      <c r="CA484" s="84"/>
      <c r="CB484" s="84"/>
      <c r="CC484" s="84"/>
      <c r="CD484" s="84"/>
      <c r="CE484" s="84"/>
      <c r="CF484" s="84"/>
      <c r="CG484" s="84"/>
      <c r="CH484" s="84"/>
      <c r="CI484" s="84"/>
      <c r="CJ484" s="84"/>
      <c r="CK484" s="84"/>
      <c r="CL484" s="84"/>
      <c r="CM484" s="84"/>
      <c r="CN484" s="84"/>
      <c r="CO484" s="84"/>
      <c r="CP484" s="84"/>
      <c r="CQ484" s="84"/>
      <c r="CR484" s="84"/>
      <c r="CS484" s="84"/>
      <c r="CT484" s="84"/>
      <c r="CU484" s="84"/>
      <c r="CV484" s="84"/>
      <c r="CW484" s="84"/>
      <c r="CX484" s="84"/>
      <c r="CY484" s="84"/>
      <c r="CZ484" s="84"/>
      <c r="DA484" s="84"/>
      <c r="DB484" s="84"/>
      <c r="DC484" s="84"/>
      <c r="DD484" s="84"/>
      <c r="DE484" s="84"/>
      <c r="DF484" s="84"/>
      <c r="DG484" s="84"/>
      <c r="DH484" s="84"/>
      <c r="DI484" s="84"/>
      <c r="DJ484" s="84"/>
      <c r="DK484" s="84"/>
      <c r="DL484" s="84"/>
      <c r="DM484" s="84"/>
      <c r="DN484" s="84"/>
      <c r="DO484" s="84"/>
      <c r="DP484" s="84"/>
      <c r="DQ484" s="84"/>
      <c r="DR484" s="84"/>
      <c r="DS484" s="84"/>
      <c r="DT484" s="84"/>
      <c r="DU484" s="84"/>
      <c r="DV484" s="84"/>
      <c r="DW484" s="84"/>
      <c r="DX484" s="84"/>
      <c r="DY484" s="84"/>
      <c r="DZ484" s="84"/>
      <c r="EA484" s="84"/>
      <c r="EB484" s="84"/>
      <c r="EC484" s="84"/>
      <c r="ED484" s="84"/>
      <c r="EE484" s="84"/>
      <c r="EF484" s="84"/>
      <c r="EG484" s="84"/>
      <c r="EH484" s="84"/>
      <c r="EI484" s="84"/>
      <c r="EJ484" s="84"/>
      <c r="EK484" s="84"/>
      <c r="EL484" s="84"/>
      <c r="EM484" s="84"/>
      <c r="EN484" s="84"/>
      <c r="EO484" s="84"/>
      <c r="EP484" s="84"/>
      <c r="EQ484" s="84"/>
      <c r="ER484" s="84"/>
      <c r="ES484" s="84"/>
      <c r="ET484" s="84"/>
      <c r="EU484" s="84"/>
      <c r="EV484" s="84"/>
      <c r="EW484" s="84"/>
      <c r="EX484" s="84"/>
      <c r="EY484" s="84"/>
      <c r="EZ484" s="84"/>
      <c r="FA484" s="84"/>
      <c r="FB484" s="84"/>
      <c r="FC484" s="84"/>
      <c r="FD484" s="84"/>
      <c r="FE484" s="84"/>
      <c r="FF484" s="84"/>
      <c r="FG484" s="84"/>
      <c r="FH484" s="84"/>
      <c r="FI484" s="84"/>
      <c r="FJ484" s="84"/>
      <c r="FK484" s="84"/>
      <c r="FL484" s="84"/>
      <c r="FM484" s="84"/>
      <c r="FN484" s="84"/>
      <c r="FO484" s="84"/>
      <c r="FP484" s="84"/>
      <c r="FQ484" s="84"/>
      <c r="FR484" s="84"/>
      <c r="FS484" s="84"/>
      <c r="FT484" s="84"/>
      <c r="FU484" s="84"/>
      <c r="FV484" s="84"/>
      <c r="FW484" s="84"/>
    </row>
    <row r="485" spans="1:179" s="7" customFormat="1" ht="18" customHeight="1">
      <c r="A485" s="159"/>
      <c r="B485" s="109" t="s">
        <v>2263</v>
      </c>
      <c r="C485" s="110" t="s">
        <v>2264</v>
      </c>
      <c r="D485" s="104">
        <v>550.85</v>
      </c>
      <c r="E485" s="199">
        <f>D485*0.18</f>
        <v>99.153000000000006</v>
      </c>
      <c r="F485" s="200">
        <f>D485+E485</f>
        <v>650.00300000000004</v>
      </c>
      <c r="G485" s="108"/>
      <c r="H485" s="107" t="s">
        <v>2255</v>
      </c>
      <c r="I485" s="106"/>
      <c r="J485" s="106"/>
      <c r="K485" s="106"/>
      <c r="L485" s="129"/>
      <c r="M485" s="129"/>
      <c r="N485" s="130"/>
      <c r="O485" s="131"/>
      <c r="P485" s="132"/>
      <c r="Q485" s="84"/>
      <c r="R485" s="84"/>
      <c r="S485" s="84"/>
      <c r="T485" s="84"/>
      <c r="U485" s="84"/>
      <c r="V485" s="84"/>
      <c r="W485" s="84"/>
      <c r="X485" s="84"/>
      <c r="Y485" s="84"/>
      <c r="Z485" s="84"/>
      <c r="AA485" s="84"/>
      <c r="AB485" s="84"/>
      <c r="AC485" s="84"/>
      <c r="AD485" s="84"/>
      <c r="AE485" s="84"/>
      <c r="AF485" s="84"/>
      <c r="AG485" s="84"/>
      <c r="AH485" s="84"/>
      <c r="AI485" s="84"/>
      <c r="AJ485" s="84"/>
      <c r="AK485" s="84"/>
      <c r="AL485" s="84"/>
      <c r="AM485" s="84"/>
      <c r="AN485" s="84"/>
      <c r="AO485" s="84"/>
      <c r="AP485" s="84"/>
      <c r="AQ485" s="84"/>
      <c r="AR485" s="84"/>
      <c r="AS485" s="84"/>
      <c r="AT485" s="84"/>
      <c r="AU485" s="84"/>
      <c r="AV485" s="84"/>
      <c r="AW485" s="84"/>
      <c r="AX485" s="84"/>
      <c r="AY485" s="84"/>
      <c r="AZ485" s="84"/>
      <c r="BA485" s="84"/>
      <c r="BB485" s="84"/>
      <c r="BC485" s="84"/>
      <c r="BD485" s="84"/>
      <c r="BE485" s="84"/>
      <c r="BF485" s="84"/>
      <c r="BG485" s="84"/>
      <c r="BH485" s="84"/>
      <c r="BI485" s="84"/>
      <c r="BJ485" s="84"/>
      <c r="BK485" s="84"/>
      <c r="BL485" s="84"/>
      <c r="BM485" s="84"/>
      <c r="BN485" s="84"/>
      <c r="BO485" s="84"/>
      <c r="BP485" s="84"/>
      <c r="BQ485" s="84"/>
      <c r="BR485" s="84"/>
      <c r="BS485" s="84"/>
      <c r="BT485" s="84"/>
      <c r="BU485" s="84"/>
      <c r="BV485" s="84"/>
      <c r="BW485" s="84"/>
      <c r="BX485" s="84"/>
      <c r="BY485" s="84"/>
      <c r="BZ485" s="84"/>
      <c r="CA485" s="84"/>
      <c r="CB485" s="84"/>
      <c r="CC485" s="84"/>
      <c r="CD485" s="84"/>
      <c r="CE485" s="84"/>
      <c r="CF485" s="84"/>
      <c r="CG485" s="84"/>
      <c r="CH485" s="84"/>
      <c r="CI485" s="84"/>
      <c r="CJ485" s="84"/>
      <c r="CK485" s="84"/>
      <c r="CL485" s="84"/>
      <c r="CM485" s="84"/>
      <c r="CN485" s="84"/>
      <c r="CO485" s="84"/>
      <c r="CP485" s="84"/>
      <c r="CQ485" s="84"/>
      <c r="CR485" s="84"/>
      <c r="CS485" s="84"/>
      <c r="CT485" s="84"/>
      <c r="CU485" s="84"/>
      <c r="CV485" s="84"/>
      <c r="CW485" s="84"/>
      <c r="CX485" s="84"/>
      <c r="CY485" s="84"/>
      <c r="CZ485" s="84"/>
      <c r="DA485" s="84"/>
      <c r="DB485" s="84"/>
      <c r="DC485" s="84"/>
      <c r="DD485" s="84"/>
      <c r="DE485" s="84"/>
      <c r="DF485" s="84"/>
      <c r="DG485" s="84"/>
      <c r="DH485" s="84"/>
      <c r="DI485" s="84"/>
      <c r="DJ485" s="84"/>
      <c r="DK485" s="84"/>
      <c r="DL485" s="84"/>
      <c r="DM485" s="84"/>
      <c r="DN485" s="84"/>
      <c r="DO485" s="84"/>
      <c r="DP485" s="84"/>
      <c r="DQ485" s="84"/>
      <c r="DR485" s="84"/>
      <c r="DS485" s="84"/>
      <c r="DT485" s="84"/>
      <c r="DU485" s="84"/>
      <c r="DV485" s="84"/>
      <c r="DW485" s="84"/>
      <c r="DX485" s="84"/>
      <c r="DY485" s="84"/>
      <c r="DZ485" s="84"/>
      <c r="EA485" s="84"/>
      <c r="EB485" s="84"/>
      <c r="EC485" s="84"/>
      <c r="ED485" s="84"/>
      <c r="EE485" s="84"/>
      <c r="EF485" s="84"/>
      <c r="EG485" s="84"/>
      <c r="EH485" s="84"/>
      <c r="EI485" s="84"/>
      <c r="EJ485" s="84"/>
      <c r="EK485" s="84"/>
      <c r="EL485" s="84"/>
      <c r="EM485" s="84"/>
      <c r="EN485" s="84"/>
      <c r="EO485" s="84"/>
      <c r="EP485" s="84"/>
      <c r="EQ485" s="84"/>
      <c r="ER485" s="84"/>
      <c r="ES485" s="84"/>
      <c r="ET485" s="84"/>
      <c r="EU485" s="84"/>
      <c r="EV485" s="84"/>
      <c r="EW485" s="84"/>
      <c r="EX485" s="84"/>
      <c r="EY485" s="84"/>
      <c r="EZ485" s="84"/>
      <c r="FA485" s="84"/>
      <c r="FB485" s="84"/>
      <c r="FC485" s="84"/>
      <c r="FD485" s="84"/>
      <c r="FE485" s="84"/>
      <c r="FF485" s="84"/>
      <c r="FG485" s="84"/>
      <c r="FH485" s="84"/>
      <c r="FI485" s="84"/>
      <c r="FJ485" s="84"/>
      <c r="FK485" s="84"/>
      <c r="FL485" s="84"/>
      <c r="FM485" s="84"/>
      <c r="FN485" s="84"/>
      <c r="FO485" s="84"/>
      <c r="FP485" s="84"/>
      <c r="FQ485" s="84"/>
      <c r="FR485" s="84"/>
      <c r="FS485" s="84"/>
      <c r="FT485" s="84"/>
      <c r="FU485" s="84"/>
      <c r="FV485" s="84"/>
      <c r="FW485" s="84"/>
    </row>
    <row r="486" spans="1:179" s="7" customFormat="1" ht="14.45" customHeight="1">
      <c r="A486" s="159">
        <v>440</v>
      </c>
      <c r="B486" s="140" t="s">
        <v>535</v>
      </c>
      <c r="C486" s="194" t="s">
        <v>2268</v>
      </c>
      <c r="D486" s="104">
        <f>5900-(650*5)</f>
        <v>2650</v>
      </c>
      <c r="E486" s="105">
        <v>0</v>
      </c>
      <c r="F486" s="105">
        <f>D486</f>
        <v>2650</v>
      </c>
      <c r="G486" s="112" t="s">
        <v>2278</v>
      </c>
      <c r="H486" s="110" t="s">
        <v>2279</v>
      </c>
      <c r="I486" s="106">
        <v>4750</v>
      </c>
      <c r="J486" s="106">
        <v>0</v>
      </c>
      <c r="K486" s="106">
        <f t="shared" ref="K486:K497" si="89">I486+J486</f>
        <v>4750</v>
      </c>
      <c r="L486" s="129"/>
      <c r="M486" s="129"/>
      <c r="N486" s="130">
        <v>4750</v>
      </c>
      <c r="O486" s="131">
        <v>0</v>
      </c>
      <c r="P486" s="132">
        <f t="shared" ref="P486:P497" si="90">O486+N486</f>
        <v>4750</v>
      </c>
      <c r="Q486" s="84"/>
      <c r="R486" s="84"/>
      <c r="S486" s="84"/>
      <c r="T486" s="84"/>
      <c r="U486" s="84"/>
      <c r="V486" s="84"/>
      <c r="W486" s="84"/>
      <c r="X486" s="84"/>
      <c r="Y486" s="84"/>
      <c r="Z486" s="84"/>
      <c r="AA486" s="84"/>
      <c r="AB486" s="84"/>
      <c r="AC486" s="84"/>
      <c r="AD486" s="84"/>
      <c r="AE486" s="84"/>
      <c r="AF486" s="84"/>
      <c r="AG486" s="84"/>
      <c r="AH486" s="84"/>
      <c r="AI486" s="84"/>
      <c r="AJ486" s="84"/>
      <c r="AK486" s="84"/>
      <c r="AL486" s="84"/>
      <c r="AM486" s="84"/>
      <c r="AN486" s="84"/>
      <c r="AO486" s="84"/>
      <c r="AP486" s="84"/>
      <c r="AQ486" s="84"/>
      <c r="AR486" s="84"/>
      <c r="AS486" s="84"/>
      <c r="AT486" s="84"/>
      <c r="AU486" s="84"/>
      <c r="AV486" s="84"/>
      <c r="AW486" s="84"/>
      <c r="AX486" s="84"/>
      <c r="AY486" s="84"/>
      <c r="AZ486" s="84"/>
      <c r="BA486" s="84"/>
      <c r="BB486" s="84"/>
      <c r="BC486" s="84"/>
      <c r="BD486" s="84"/>
      <c r="BE486" s="84"/>
      <c r="BF486" s="84"/>
      <c r="BG486" s="84"/>
      <c r="BH486" s="84"/>
      <c r="BI486" s="84"/>
      <c r="BJ486" s="84"/>
      <c r="BK486" s="84"/>
      <c r="BL486" s="84"/>
      <c r="BM486" s="84"/>
      <c r="BN486" s="84"/>
      <c r="BO486" s="84"/>
      <c r="BP486" s="84"/>
      <c r="BQ486" s="84"/>
      <c r="BR486" s="84"/>
      <c r="BS486" s="84"/>
      <c r="BT486" s="84"/>
      <c r="BU486" s="84"/>
      <c r="BV486" s="84"/>
      <c r="BW486" s="84"/>
      <c r="BX486" s="84"/>
      <c r="BY486" s="84"/>
      <c r="BZ486" s="84"/>
      <c r="CA486" s="84"/>
      <c r="CB486" s="84"/>
      <c r="CC486" s="84"/>
      <c r="CD486" s="84"/>
      <c r="CE486" s="84"/>
      <c r="CF486" s="84"/>
      <c r="CG486" s="84"/>
      <c r="CH486" s="84"/>
      <c r="CI486" s="84"/>
      <c r="CJ486" s="84"/>
      <c r="CK486" s="84"/>
      <c r="CL486" s="84"/>
      <c r="CM486" s="84"/>
      <c r="CN486" s="84"/>
      <c r="CO486" s="84"/>
      <c r="CP486" s="84"/>
      <c r="CQ486" s="84"/>
      <c r="CR486" s="84"/>
      <c r="CS486" s="84"/>
      <c r="CT486" s="84"/>
      <c r="CU486" s="84"/>
      <c r="CV486" s="84"/>
      <c r="CW486" s="84"/>
      <c r="CX486" s="84"/>
      <c r="CY486" s="84"/>
      <c r="CZ486" s="84"/>
      <c r="DA486" s="84"/>
      <c r="DB486" s="84"/>
      <c r="DC486" s="84"/>
      <c r="DD486" s="84"/>
      <c r="DE486" s="84"/>
      <c r="DF486" s="84"/>
      <c r="DG486" s="84"/>
      <c r="DH486" s="84"/>
      <c r="DI486" s="84"/>
      <c r="DJ486" s="84"/>
      <c r="DK486" s="84"/>
      <c r="DL486" s="84"/>
      <c r="DM486" s="84"/>
      <c r="DN486" s="84"/>
      <c r="DO486" s="84"/>
      <c r="DP486" s="84"/>
      <c r="DQ486" s="84"/>
      <c r="DR486" s="84"/>
      <c r="DS486" s="84"/>
      <c r="DT486" s="84"/>
      <c r="DU486" s="84"/>
      <c r="DV486" s="84"/>
      <c r="DW486" s="84"/>
      <c r="DX486" s="84"/>
      <c r="DY486" s="84"/>
      <c r="DZ486" s="84"/>
      <c r="EA486" s="84"/>
      <c r="EB486" s="84"/>
      <c r="EC486" s="84"/>
      <c r="ED486" s="84"/>
      <c r="EE486" s="84"/>
      <c r="EF486" s="84"/>
      <c r="EG486" s="84"/>
      <c r="EH486" s="84"/>
      <c r="EI486" s="84"/>
      <c r="EJ486" s="84"/>
      <c r="EK486" s="84"/>
      <c r="EL486" s="84"/>
      <c r="EM486" s="84"/>
      <c r="EN486" s="84"/>
      <c r="EO486" s="84"/>
      <c r="EP486" s="84"/>
      <c r="EQ486" s="84"/>
      <c r="ER486" s="84"/>
      <c r="ES486" s="84"/>
      <c r="ET486" s="84"/>
      <c r="EU486" s="84"/>
      <c r="EV486" s="84"/>
      <c r="EW486" s="84"/>
      <c r="EX486" s="84"/>
      <c r="EY486" s="84"/>
      <c r="EZ486" s="84"/>
      <c r="FA486" s="84"/>
      <c r="FB486" s="84"/>
      <c r="FC486" s="84"/>
      <c r="FD486" s="84"/>
      <c r="FE486" s="84"/>
      <c r="FF486" s="84"/>
      <c r="FG486" s="84"/>
      <c r="FH486" s="84"/>
      <c r="FI486" s="84"/>
      <c r="FJ486" s="84"/>
      <c r="FK486" s="84"/>
      <c r="FL486" s="84"/>
      <c r="FM486" s="84"/>
      <c r="FN486" s="84"/>
      <c r="FO486" s="84"/>
      <c r="FP486" s="84"/>
      <c r="FQ486" s="84"/>
      <c r="FR486" s="84"/>
      <c r="FS486" s="84"/>
      <c r="FT486" s="84"/>
      <c r="FU486" s="84"/>
      <c r="FV486" s="84"/>
      <c r="FW486" s="84"/>
    </row>
    <row r="487" spans="1:179" s="7" customFormat="1" ht="30">
      <c r="A487" s="159">
        <v>441</v>
      </c>
      <c r="B487" s="201"/>
      <c r="C487" s="202" t="s">
        <v>2272</v>
      </c>
      <c r="D487" s="203"/>
      <c r="E487" s="204"/>
      <c r="F487" s="204"/>
      <c r="G487" s="168" t="s">
        <v>2281</v>
      </c>
      <c r="H487" s="205" t="s">
        <v>2282</v>
      </c>
      <c r="I487" s="129">
        <v>4000</v>
      </c>
      <c r="J487" s="129">
        <v>0</v>
      </c>
      <c r="K487" s="129">
        <f t="shared" si="89"/>
        <v>4000</v>
      </c>
      <c r="L487" s="129"/>
      <c r="M487" s="129"/>
      <c r="N487" s="130">
        <v>4000</v>
      </c>
      <c r="O487" s="131">
        <v>0</v>
      </c>
      <c r="P487" s="132">
        <f t="shared" si="90"/>
        <v>4000</v>
      </c>
      <c r="Q487" s="84"/>
      <c r="R487" s="84"/>
      <c r="S487" s="84"/>
      <c r="T487" s="84"/>
      <c r="U487" s="84"/>
      <c r="V487" s="84"/>
      <c r="W487" s="84"/>
      <c r="X487" s="84"/>
      <c r="Y487" s="84"/>
      <c r="Z487" s="84"/>
      <c r="AA487" s="84"/>
      <c r="AB487" s="84"/>
      <c r="AC487" s="84"/>
      <c r="AD487" s="84"/>
      <c r="AE487" s="84"/>
      <c r="AF487" s="84"/>
      <c r="AG487" s="84"/>
      <c r="AH487" s="84"/>
      <c r="AI487" s="84"/>
      <c r="AJ487" s="84"/>
      <c r="AK487" s="84"/>
      <c r="AL487" s="84"/>
      <c r="AM487" s="84"/>
      <c r="AN487" s="84"/>
      <c r="AO487" s="84"/>
      <c r="AP487" s="84"/>
      <c r="AQ487" s="84"/>
      <c r="AR487" s="84"/>
      <c r="AS487" s="84"/>
      <c r="AT487" s="84"/>
      <c r="AU487" s="84"/>
      <c r="AV487" s="84"/>
      <c r="AW487" s="84"/>
      <c r="AX487" s="84"/>
      <c r="AY487" s="84"/>
      <c r="AZ487" s="84"/>
      <c r="BA487" s="84"/>
      <c r="BB487" s="84"/>
      <c r="BC487" s="84"/>
      <c r="BD487" s="84"/>
      <c r="BE487" s="84"/>
      <c r="BF487" s="84"/>
      <c r="BG487" s="84"/>
      <c r="BH487" s="84"/>
      <c r="BI487" s="84"/>
      <c r="BJ487" s="84"/>
      <c r="BK487" s="84"/>
      <c r="BL487" s="84"/>
      <c r="BM487" s="84"/>
      <c r="BN487" s="84"/>
      <c r="BO487" s="84"/>
      <c r="BP487" s="84"/>
      <c r="BQ487" s="84"/>
      <c r="BR487" s="84"/>
      <c r="BS487" s="84"/>
      <c r="BT487" s="84"/>
      <c r="BU487" s="84"/>
      <c r="BV487" s="84"/>
      <c r="BW487" s="84"/>
      <c r="BX487" s="84"/>
      <c r="BY487" s="84"/>
      <c r="BZ487" s="84"/>
      <c r="CA487" s="84"/>
      <c r="CB487" s="84"/>
      <c r="CC487" s="84"/>
      <c r="CD487" s="84"/>
      <c r="CE487" s="84"/>
      <c r="CF487" s="84"/>
      <c r="CG487" s="84"/>
      <c r="CH487" s="84"/>
      <c r="CI487" s="84"/>
      <c r="CJ487" s="84"/>
      <c r="CK487" s="84"/>
      <c r="CL487" s="84"/>
      <c r="CM487" s="84"/>
      <c r="CN487" s="84"/>
      <c r="CO487" s="84"/>
      <c r="CP487" s="84"/>
      <c r="CQ487" s="84"/>
      <c r="CR487" s="84"/>
      <c r="CS487" s="84"/>
      <c r="CT487" s="84"/>
      <c r="CU487" s="84"/>
      <c r="CV487" s="84"/>
      <c r="CW487" s="84"/>
      <c r="CX487" s="84"/>
      <c r="CY487" s="84"/>
      <c r="CZ487" s="84"/>
      <c r="DA487" s="84"/>
      <c r="DB487" s="84"/>
      <c r="DC487" s="84"/>
      <c r="DD487" s="84"/>
      <c r="DE487" s="84"/>
      <c r="DF487" s="84"/>
      <c r="DG487" s="84"/>
      <c r="DH487" s="84"/>
      <c r="DI487" s="84"/>
      <c r="DJ487" s="84"/>
      <c r="DK487" s="84"/>
      <c r="DL487" s="84"/>
      <c r="DM487" s="84"/>
      <c r="DN487" s="84"/>
      <c r="DO487" s="84"/>
      <c r="DP487" s="84"/>
      <c r="DQ487" s="84"/>
      <c r="DR487" s="84"/>
      <c r="DS487" s="84"/>
      <c r="DT487" s="84"/>
      <c r="DU487" s="84"/>
      <c r="DV487" s="84"/>
      <c r="DW487" s="84"/>
      <c r="DX487" s="84"/>
      <c r="DY487" s="84"/>
      <c r="DZ487" s="84"/>
      <c r="EA487" s="84"/>
      <c r="EB487" s="84"/>
      <c r="EC487" s="84"/>
      <c r="ED487" s="84"/>
      <c r="EE487" s="84"/>
      <c r="EF487" s="84"/>
      <c r="EG487" s="84"/>
      <c r="EH487" s="84"/>
      <c r="EI487" s="84"/>
      <c r="EJ487" s="84"/>
      <c r="EK487" s="84"/>
      <c r="EL487" s="84"/>
      <c r="EM487" s="84"/>
      <c r="EN487" s="84"/>
      <c r="EO487" s="84"/>
      <c r="EP487" s="84"/>
      <c r="EQ487" s="84"/>
      <c r="ER487" s="84"/>
      <c r="ES487" s="84"/>
      <c r="ET487" s="84"/>
      <c r="EU487" s="84"/>
      <c r="EV487" s="84"/>
      <c r="EW487" s="84"/>
      <c r="EX487" s="84"/>
      <c r="EY487" s="84"/>
      <c r="EZ487" s="84"/>
      <c r="FA487" s="84"/>
      <c r="FB487" s="84"/>
      <c r="FC487" s="84"/>
      <c r="FD487" s="84"/>
      <c r="FE487" s="84"/>
      <c r="FF487" s="84"/>
      <c r="FG487" s="84"/>
      <c r="FH487" s="84"/>
      <c r="FI487" s="84"/>
      <c r="FJ487" s="84"/>
      <c r="FK487" s="84"/>
      <c r="FL487" s="84"/>
      <c r="FM487" s="84"/>
      <c r="FN487" s="84"/>
      <c r="FO487" s="84"/>
      <c r="FP487" s="84"/>
      <c r="FQ487" s="84"/>
      <c r="FR487" s="84"/>
      <c r="FS487" s="84"/>
      <c r="FT487" s="84"/>
      <c r="FU487" s="84"/>
      <c r="FV487" s="84"/>
      <c r="FW487" s="84"/>
    </row>
    <row r="488" spans="1:179" s="7" customFormat="1">
      <c r="A488" s="159">
        <v>442</v>
      </c>
      <c r="B488" s="109"/>
      <c r="C488" s="110"/>
      <c r="D488" s="104"/>
      <c r="E488" s="105"/>
      <c r="F488" s="105"/>
      <c r="G488" s="112" t="s">
        <v>2283</v>
      </c>
      <c r="H488" s="110" t="s">
        <v>2284</v>
      </c>
      <c r="I488" s="106">
        <v>21000</v>
      </c>
      <c r="J488" s="106">
        <v>0</v>
      </c>
      <c r="K488" s="106">
        <f t="shared" si="89"/>
        <v>21000</v>
      </c>
      <c r="L488" s="129"/>
      <c r="M488" s="129"/>
      <c r="N488" s="130">
        <v>21000</v>
      </c>
      <c r="O488" s="131">
        <v>0</v>
      </c>
      <c r="P488" s="132">
        <f t="shared" si="90"/>
        <v>21000</v>
      </c>
      <c r="Q488" s="84"/>
      <c r="R488" s="84"/>
      <c r="S488" s="84"/>
      <c r="T488" s="84"/>
      <c r="U488" s="84"/>
      <c r="V488" s="84"/>
      <c r="W488" s="84"/>
      <c r="X488" s="84"/>
      <c r="Y488" s="84"/>
      <c r="Z488" s="84"/>
      <c r="AA488" s="84"/>
      <c r="AB488" s="84"/>
      <c r="AC488" s="84"/>
      <c r="AD488" s="84"/>
      <c r="AE488" s="84"/>
      <c r="AF488" s="84"/>
      <c r="AG488" s="84"/>
      <c r="AH488" s="84"/>
      <c r="AI488" s="84"/>
      <c r="AJ488" s="84"/>
      <c r="AK488" s="84"/>
      <c r="AL488" s="84"/>
      <c r="AM488" s="84"/>
      <c r="AN488" s="84"/>
      <c r="AO488" s="84"/>
      <c r="AP488" s="84"/>
      <c r="AQ488" s="84"/>
      <c r="AR488" s="84"/>
      <c r="AS488" s="84"/>
      <c r="AT488" s="84"/>
      <c r="AU488" s="84"/>
      <c r="AV488" s="84"/>
      <c r="AW488" s="84"/>
      <c r="AX488" s="84"/>
      <c r="AY488" s="84"/>
      <c r="AZ488" s="84"/>
      <c r="BA488" s="84"/>
      <c r="BB488" s="84"/>
      <c r="BC488" s="84"/>
      <c r="BD488" s="84"/>
      <c r="BE488" s="84"/>
      <c r="BF488" s="84"/>
      <c r="BG488" s="84"/>
      <c r="BH488" s="84"/>
      <c r="BI488" s="84"/>
      <c r="BJ488" s="84"/>
      <c r="BK488" s="84"/>
      <c r="BL488" s="84"/>
      <c r="BM488" s="84"/>
      <c r="BN488" s="84"/>
      <c r="BO488" s="84"/>
      <c r="BP488" s="84"/>
      <c r="BQ488" s="84"/>
      <c r="BR488" s="84"/>
      <c r="BS488" s="84"/>
      <c r="BT488" s="84"/>
      <c r="BU488" s="84"/>
      <c r="BV488" s="84"/>
      <c r="BW488" s="84"/>
      <c r="BX488" s="84"/>
      <c r="BY488" s="84"/>
      <c r="BZ488" s="84"/>
      <c r="CA488" s="84"/>
      <c r="CB488" s="84"/>
      <c r="CC488" s="84"/>
      <c r="CD488" s="84"/>
      <c r="CE488" s="84"/>
      <c r="CF488" s="84"/>
      <c r="CG488" s="84"/>
      <c r="CH488" s="84"/>
      <c r="CI488" s="84"/>
      <c r="CJ488" s="84"/>
      <c r="CK488" s="84"/>
      <c r="CL488" s="84"/>
      <c r="CM488" s="84"/>
      <c r="CN488" s="84"/>
      <c r="CO488" s="84"/>
      <c r="CP488" s="84"/>
      <c r="CQ488" s="84"/>
      <c r="CR488" s="84"/>
      <c r="CS488" s="84"/>
      <c r="CT488" s="84"/>
      <c r="CU488" s="84"/>
      <c r="CV488" s="84"/>
      <c r="CW488" s="84"/>
      <c r="CX488" s="84"/>
      <c r="CY488" s="84"/>
      <c r="CZ488" s="84"/>
      <c r="DA488" s="84"/>
      <c r="DB488" s="84"/>
      <c r="DC488" s="84"/>
      <c r="DD488" s="84"/>
      <c r="DE488" s="84"/>
      <c r="DF488" s="84"/>
      <c r="DG488" s="84"/>
      <c r="DH488" s="84"/>
      <c r="DI488" s="84"/>
      <c r="DJ488" s="84"/>
      <c r="DK488" s="84"/>
      <c r="DL488" s="84"/>
      <c r="DM488" s="84"/>
      <c r="DN488" s="84"/>
      <c r="DO488" s="84"/>
      <c r="DP488" s="84"/>
      <c r="DQ488" s="84"/>
      <c r="DR488" s="84"/>
      <c r="DS488" s="84"/>
      <c r="DT488" s="84"/>
      <c r="DU488" s="84"/>
      <c r="DV488" s="84"/>
      <c r="DW488" s="84"/>
      <c r="DX488" s="84"/>
      <c r="DY488" s="84"/>
      <c r="DZ488" s="84"/>
      <c r="EA488" s="84"/>
      <c r="EB488" s="84"/>
      <c r="EC488" s="84"/>
      <c r="ED488" s="84"/>
      <c r="EE488" s="84"/>
      <c r="EF488" s="84"/>
      <c r="EG488" s="84"/>
      <c r="EH488" s="84"/>
      <c r="EI488" s="84"/>
      <c r="EJ488" s="84"/>
      <c r="EK488" s="84"/>
      <c r="EL488" s="84"/>
      <c r="EM488" s="84"/>
      <c r="EN488" s="84"/>
      <c r="EO488" s="84"/>
      <c r="EP488" s="84"/>
      <c r="EQ488" s="84"/>
      <c r="ER488" s="84"/>
      <c r="ES488" s="84"/>
      <c r="ET488" s="84"/>
      <c r="EU488" s="84"/>
      <c r="EV488" s="84"/>
      <c r="EW488" s="84"/>
      <c r="EX488" s="84"/>
      <c r="EY488" s="84"/>
      <c r="EZ488" s="84"/>
      <c r="FA488" s="84"/>
      <c r="FB488" s="84"/>
      <c r="FC488" s="84"/>
      <c r="FD488" s="84"/>
      <c r="FE488" s="84"/>
      <c r="FF488" s="84"/>
      <c r="FG488" s="84"/>
      <c r="FH488" s="84"/>
      <c r="FI488" s="84"/>
      <c r="FJ488" s="84"/>
      <c r="FK488" s="84"/>
      <c r="FL488" s="84"/>
      <c r="FM488" s="84"/>
      <c r="FN488" s="84"/>
      <c r="FO488" s="84"/>
      <c r="FP488" s="84"/>
      <c r="FQ488" s="84"/>
      <c r="FR488" s="84"/>
      <c r="FS488" s="84"/>
      <c r="FT488" s="84"/>
      <c r="FU488" s="84"/>
      <c r="FV488" s="84"/>
      <c r="FW488" s="84"/>
    </row>
    <row r="489" spans="1:179" s="7" customFormat="1">
      <c r="A489" s="159">
        <v>443</v>
      </c>
      <c r="B489" s="109"/>
      <c r="C489" s="110"/>
      <c r="D489" s="104"/>
      <c r="E489" s="105"/>
      <c r="F489" s="105"/>
      <c r="G489" s="112" t="s">
        <v>2285</v>
      </c>
      <c r="H489" s="110" t="s">
        <v>2286</v>
      </c>
      <c r="I489" s="106">
        <v>21000</v>
      </c>
      <c r="J489" s="106">
        <v>0</v>
      </c>
      <c r="K489" s="106">
        <f t="shared" si="89"/>
        <v>21000</v>
      </c>
      <c r="L489" s="129"/>
      <c r="M489" s="129"/>
      <c r="N489" s="130">
        <v>21000</v>
      </c>
      <c r="O489" s="131">
        <v>0</v>
      </c>
      <c r="P489" s="132">
        <f t="shared" si="90"/>
        <v>21000</v>
      </c>
      <c r="Q489" s="84"/>
      <c r="R489" s="84"/>
      <c r="S489" s="84"/>
      <c r="T489" s="84"/>
      <c r="U489" s="84"/>
      <c r="V489" s="84"/>
      <c r="W489" s="84"/>
      <c r="X489" s="84"/>
      <c r="Y489" s="84"/>
      <c r="Z489" s="84"/>
      <c r="AA489" s="84"/>
      <c r="AB489" s="84"/>
      <c r="AC489" s="84"/>
      <c r="AD489" s="84"/>
      <c r="AE489" s="84"/>
      <c r="AF489" s="84"/>
      <c r="AG489" s="84"/>
      <c r="AH489" s="84"/>
      <c r="AI489" s="84"/>
      <c r="AJ489" s="84"/>
      <c r="AK489" s="84"/>
      <c r="AL489" s="84"/>
      <c r="AM489" s="84"/>
      <c r="AN489" s="84"/>
      <c r="AO489" s="84"/>
      <c r="AP489" s="84"/>
      <c r="AQ489" s="84"/>
      <c r="AR489" s="84"/>
      <c r="AS489" s="84"/>
      <c r="AT489" s="84"/>
      <c r="AU489" s="84"/>
      <c r="AV489" s="84"/>
      <c r="AW489" s="84"/>
      <c r="AX489" s="84"/>
      <c r="AY489" s="84"/>
      <c r="AZ489" s="84"/>
      <c r="BA489" s="84"/>
      <c r="BB489" s="84"/>
      <c r="BC489" s="84"/>
      <c r="BD489" s="84"/>
      <c r="BE489" s="84"/>
      <c r="BF489" s="84"/>
      <c r="BG489" s="84"/>
      <c r="BH489" s="84"/>
      <c r="BI489" s="84"/>
      <c r="BJ489" s="84"/>
      <c r="BK489" s="84"/>
      <c r="BL489" s="84"/>
      <c r="BM489" s="84"/>
      <c r="BN489" s="84"/>
      <c r="BO489" s="84"/>
      <c r="BP489" s="84"/>
      <c r="BQ489" s="84"/>
      <c r="BR489" s="84"/>
      <c r="BS489" s="84"/>
      <c r="BT489" s="84"/>
      <c r="BU489" s="84"/>
      <c r="BV489" s="84"/>
      <c r="BW489" s="84"/>
      <c r="BX489" s="84"/>
      <c r="BY489" s="84"/>
      <c r="BZ489" s="84"/>
      <c r="CA489" s="84"/>
      <c r="CB489" s="84"/>
      <c r="CC489" s="84"/>
      <c r="CD489" s="84"/>
      <c r="CE489" s="84"/>
      <c r="CF489" s="84"/>
      <c r="CG489" s="84"/>
      <c r="CH489" s="84"/>
      <c r="CI489" s="84"/>
      <c r="CJ489" s="84"/>
      <c r="CK489" s="84"/>
      <c r="CL489" s="84"/>
      <c r="CM489" s="84"/>
      <c r="CN489" s="84"/>
      <c r="CO489" s="84"/>
      <c r="CP489" s="84"/>
      <c r="CQ489" s="84"/>
      <c r="CR489" s="84"/>
      <c r="CS489" s="84"/>
      <c r="CT489" s="84"/>
      <c r="CU489" s="84"/>
      <c r="CV489" s="84"/>
      <c r="CW489" s="84"/>
      <c r="CX489" s="84"/>
      <c r="CY489" s="84"/>
      <c r="CZ489" s="84"/>
      <c r="DA489" s="84"/>
      <c r="DB489" s="84"/>
      <c r="DC489" s="84"/>
      <c r="DD489" s="84"/>
      <c r="DE489" s="84"/>
      <c r="DF489" s="84"/>
      <c r="DG489" s="84"/>
      <c r="DH489" s="84"/>
      <c r="DI489" s="84"/>
      <c r="DJ489" s="84"/>
      <c r="DK489" s="84"/>
      <c r="DL489" s="84"/>
      <c r="DM489" s="84"/>
      <c r="DN489" s="84"/>
      <c r="DO489" s="84"/>
      <c r="DP489" s="84"/>
      <c r="DQ489" s="84"/>
      <c r="DR489" s="84"/>
      <c r="DS489" s="84"/>
      <c r="DT489" s="84"/>
      <c r="DU489" s="84"/>
      <c r="DV489" s="84"/>
      <c r="DW489" s="84"/>
      <c r="DX489" s="84"/>
      <c r="DY489" s="84"/>
      <c r="DZ489" s="84"/>
      <c r="EA489" s="84"/>
      <c r="EB489" s="84"/>
      <c r="EC489" s="84"/>
      <c r="ED489" s="84"/>
      <c r="EE489" s="84"/>
      <c r="EF489" s="84"/>
      <c r="EG489" s="84"/>
      <c r="EH489" s="84"/>
      <c r="EI489" s="84"/>
      <c r="EJ489" s="84"/>
      <c r="EK489" s="84"/>
      <c r="EL489" s="84"/>
      <c r="EM489" s="84"/>
      <c r="EN489" s="84"/>
      <c r="EO489" s="84"/>
      <c r="EP489" s="84"/>
      <c r="EQ489" s="84"/>
      <c r="ER489" s="84"/>
      <c r="ES489" s="84"/>
      <c r="ET489" s="84"/>
      <c r="EU489" s="84"/>
      <c r="EV489" s="84"/>
      <c r="EW489" s="84"/>
      <c r="EX489" s="84"/>
      <c r="EY489" s="84"/>
      <c r="EZ489" s="84"/>
      <c r="FA489" s="84"/>
      <c r="FB489" s="84"/>
      <c r="FC489" s="84"/>
      <c r="FD489" s="84"/>
      <c r="FE489" s="84"/>
      <c r="FF489" s="84"/>
      <c r="FG489" s="84"/>
      <c r="FH489" s="84"/>
      <c r="FI489" s="84"/>
      <c r="FJ489" s="84"/>
      <c r="FK489" s="84"/>
      <c r="FL489" s="84"/>
      <c r="FM489" s="84"/>
      <c r="FN489" s="84"/>
      <c r="FO489" s="84"/>
      <c r="FP489" s="84"/>
      <c r="FQ489" s="84"/>
      <c r="FR489" s="84"/>
      <c r="FS489" s="84"/>
      <c r="FT489" s="84"/>
      <c r="FU489" s="84"/>
      <c r="FV489" s="84"/>
      <c r="FW489" s="84"/>
    </row>
    <row r="490" spans="1:179" s="7" customFormat="1">
      <c r="A490" s="159">
        <f t="shared" ref="A490:A496" si="91">A489+1</f>
        <v>444</v>
      </c>
      <c r="B490" s="109"/>
      <c r="C490" s="110"/>
      <c r="D490" s="104"/>
      <c r="E490" s="105"/>
      <c r="F490" s="105"/>
      <c r="G490" s="112" t="s">
        <v>2287</v>
      </c>
      <c r="H490" s="110" t="s">
        <v>2288</v>
      </c>
      <c r="I490" s="106">
        <v>20000</v>
      </c>
      <c r="J490" s="106">
        <v>0</v>
      </c>
      <c r="K490" s="106">
        <f t="shared" si="89"/>
        <v>20000</v>
      </c>
      <c r="L490" s="129"/>
      <c r="M490" s="129"/>
      <c r="N490" s="130">
        <v>20000</v>
      </c>
      <c r="O490" s="131">
        <v>0</v>
      </c>
      <c r="P490" s="132">
        <f t="shared" si="90"/>
        <v>20000</v>
      </c>
      <c r="Q490" s="84"/>
      <c r="R490" s="84"/>
      <c r="S490" s="84"/>
      <c r="T490" s="84"/>
      <c r="U490" s="84"/>
      <c r="V490" s="84"/>
      <c r="W490" s="84"/>
      <c r="X490" s="84"/>
      <c r="Y490" s="84"/>
      <c r="Z490" s="84"/>
      <c r="AA490" s="84"/>
      <c r="AB490" s="84"/>
      <c r="AC490" s="84"/>
      <c r="AD490" s="84"/>
      <c r="AE490" s="84"/>
      <c r="AF490" s="84"/>
      <c r="AG490" s="84"/>
      <c r="AH490" s="84"/>
      <c r="AI490" s="84"/>
      <c r="AJ490" s="84"/>
      <c r="AK490" s="84"/>
      <c r="AL490" s="84"/>
      <c r="AM490" s="84"/>
      <c r="AN490" s="84"/>
      <c r="AO490" s="84"/>
      <c r="AP490" s="84"/>
      <c r="AQ490" s="84"/>
      <c r="AR490" s="84"/>
      <c r="AS490" s="84"/>
      <c r="AT490" s="84"/>
      <c r="AU490" s="84"/>
      <c r="AV490" s="84"/>
      <c r="AW490" s="84"/>
      <c r="AX490" s="84"/>
      <c r="AY490" s="84"/>
      <c r="AZ490" s="84"/>
      <c r="BA490" s="84"/>
      <c r="BB490" s="84"/>
      <c r="BC490" s="84"/>
      <c r="BD490" s="84"/>
      <c r="BE490" s="84"/>
      <c r="BF490" s="84"/>
      <c r="BG490" s="84"/>
      <c r="BH490" s="84"/>
      <c r="BI490" s="84"/>
      <c r="BJ490" s="84"/>
      <c r="BK490" s="84"/>
      <c r="BL490" s="84"/>
      <c r="BM490" s="84"/>
      <c r="BN490" s="84"/>
      <c r="BO490" s="84"/>
      <c r="BP490" s="84"/>
      <c r="BQ490" s="84"/>
      <c r="BR490" s="84"/>
      <c r="BS490" s="84"/>
      <c r="BT490" s="84"/>
      <c r="BU490" s="84"/>
      <c r="BV490" s="84"/>
      <c r="BW490" s="84"/>
      <c r="BX490" s="84"/>
      <c r="BY490" s="84"/>
      <c r="BZ490" s="84"/>
      <c r="CA490" s="84"/>
      <c r="CB490" s="84"/>
      <c r="CC490" s="84"/>
      <c r="CD490" s="84"/>
      <c r="CE490" s="84"/>
      <c r="CF490" s="84"/>
      <c r="CG490" s="84"/>
      <c r="CH490" s="84"/>
      <c r="CI490" s="84"/>
      <c r="CJ490" s="84"/>
      <c r="CK490" s="84"/>
      <c r="CL490" s="84"/>
      <c r="CM490" s="84"/>
      <c r="CN490" s="84"/>
      <c r="CO490" s="84"/>
      <c r="CP490" s="84"/>
      <c r="CQ490" s="84"/>
      <c r="CR490" s="84"/>
      <c r="CS490" s="84"/>
      <c r="CT490" s="84"/>
      <c r="CU490" s="84"/>
      <c r="CV490" s="84"/>
      <c r="CW490" s="84"/>
      <c r="CX490" s="84"/>
      <c r="CY490" s="84"/>
      <c r="CZ490" s="84"/>
      <c r="DA490" s="84"/>
      <c r="DB490" s="84"/>
      <c r="DC490" s="84"/>
      <c r="DD490" s="84"/>
      <c r="DE490" s="84"/>
      <c r="DF490" s="84"/>
      <c r="DG490" s="84"/>
      <c r="DH490" s="84"/>
      <c r="DI490" s="84"/>
      <c r="DJ490" s="84"/>
      <c r="DK490" s="84"/>
      <c r="DL490" s="84"/>
      <c r="DM490" s="84"/>
      <c r="DN490" s="84"/>
      <c r="DO490" s="84"/>
      <c r="DP490" s="84"/>
      <c r="DQ490" s="84"/>
      <c r="DR490" s="84"/>
      <c r="DS490" s="84"/>
      <c r="DT490" s="84"/>
      <c r="DU490" s="84"/>
      <c r="DV490" s="84"/>
      <c r="DW490" s="84"/>
      <c r="DX490" s="84"/>
      <c r="DY490" s="84"/>
      <c r="DZ490" s="84"/>
      <c r="EA490" s="84"/>
      <c r="EB490" s="84"/>
      <c r="EC490" s="84"/>
      <c r="ED490" s="84"/>
      <c r="EE490" s="84"/>
      <c r="EF490" s="84"/>
      <c r="EG490" s="84"/>
      <c r="EH490" s="84"/>
      <c r="EI490" s="84"/>
      <c r="EJ490" s="84"/>
      <c r="EK490" s="84"/>
      <c r="EL490" s="84"/>
      <c r="EM490" s="84"/>
      <c r="EN490" s="84"/>
      <c r="EO490" s="84"/>
      <c r="EP490" s="84"/>
      <c r="EQ490" s="84"/>
      <c r="ER490" s="84"/>
      <c r="ES490" s="84"/>
      <c r="ET490" s="84"/>
      <c r="EU490" s="84"/>
      <c r="EV490" s="84"/>
      <c r="EW490" s="84"/>
      <c r="EX490" s="84"/>
      <c r="EY490" s="84"/>
      <c r="EZ490" s="84"/>
      <c r="FA490" s="84"/>
      <c r="FB490" s="84"/>
      <c r="FC490" s="84"/>
      <c r="FD490" s="84"/>
      <c r="FE490" s="84"/>
      <c r="FF490" s="84"/>
      <c r="FG490" s="84"/>
      <c r="FH490" s="84"/>
      <c r="FI490" s="84"/>
      <c r="FJ490" s="84"/>
      <c r="FK490" s="84"/>
      <c r="FL490" s="84"/>
      <c r="FM490" s="84"/>
      <c r="FN490" s="84"/>
      <c r="FO490" s="84"/>
      <c r="FP490" s="84"/>
      <c r="FQ490" s="84"/>
      <c r="FR490" s="84"/>
      <c r="FS490" s="84"/>
      <c r="FT490" s="84"/>
      <c r="FU490" s="84"/>
      <c r="FV490" s="84"/>
      <c r="FW490" s="84"/>
    </row>
    <row r="491" spans="1:179" s="7" customFormat="1">
      <c r="A491" s="159">
        <f t="shared" si="91"/>
        <v>445</v>
      </c>
      <c r="B491" s="109"/>
      <c r="C491" s="110"/>
      <c r="D491" s="104"/>
      <c r="E491" s="105"/>
      <c r="F491" s="105"/>
      <c r="G491" s="112" t="s">
        <v>2289</v>
      </c>
      <c r="H491" s="110" t="s">
        <v>2290</v>
      </c>
      <c r="I491" s="106">
        <v>20000</v>
      </c>
      <c r="J491" s="106">
        <v>0</v>
      </c>
      <c r="K491" s="106">
        <f t="shared" si="89"/>
        <v>20000</v>
      </c>
      <c r="L491" s="129"/>
      <c r="M491" s="129"/>
      <c r="N491" s="130">
        <v>20000</v>
      </c>
      <c r="O491" s="131">
        <v>0</v>
      </c>
      <c r="P491" s="132">
        <f t="shared" si="90"/>
        <v>20000</v>
      </c>
      <c r="Q491" s="84"/>
      <c r="R491" s="84"/>
      <c r="S491" s="84"/>
      <c r="T491" s="84"/>
      <c r="U491" s="84"/>
      <c r="V491" s="84"/>
      <c r="W491" s="84"/>
      <c r="X491" s="84"/>
      <c r="Y491" s="84"/>
      <c r="Z491" s="84"/>
      <c r="AA491" s="84"/>
      <c r="AB491" s="84"/>
      <c r="AC491" s="84"/>
      <c r="AD491" s="84"/>
      <c r="AE491" s="84"/>
      <c r="AF491" s="84"/>
      <c r="AG491" s="84"/>
      <c r="AH491" s="84"/>
      <c r="AI491" s="84"/>
      <c r="AJ491" s="84"/>
      <c r="AK491" s="84"/>
      <c r="AL491" s="84"/>
      <c r="AM491" s="84"/>
      <c r="AN491" s="84"/>
      <c r="AO491" s="84"/>
      <c r="AP491" s="84"/>
      <c r="AQ491" s="84"/>
      <c r="AR491" s="84"/>
      <c r="AS491" s="84"/>
      <c r="AT491" s="84"/>
      <c r="AU491" s="84"/>
      <c r="AV491" s="84"/>
      <c r="AW491" s="84"/>
      <c r="AX491" s="84"/>
      <c r="AY491" s="84"/>
      <c r="AZ491" s="84"/>
      <c r="BA491" s="84"/>
      <c r="BB491" s="84"/>
      <c r="BC491" s="84"/>
      <c r="BD491" s="84"/>
      <c r="BE491" s="84"/>
      <c r="BF491" s="84"/>
      <c r="BG491" s="84"/>
      <c r="BH491" s="84"/>
      <c r="BI491" s="84"/>
      <c r="BJ491" s="84"/>
      <c r="BK491" s="84"/>
      <c r="BL491" s="84"/>
      <c r="BM491" s="84"/>
      <c r="BN491" s="84"/>
      <c r="BO491" s="84"/>
      <c r="BP491" s="84"/>
      <c r="BQ491" s="84"/>
      <c r="BR491" s="84"/>
      <c r="BS491" s="84"/>
      <c r="BT491" s="84"/>
      <c r="BU491" s="84"/>
      <c r="BV491" s="84"/>
      <c r="BW491" s="84"/>
      <c r="BX491" s="84"/>
      <c r="BY491" s="84"/>
      <c r="BZ491" s="84"/>
      <c r="CA491" s="84"/>
      <c r="CB491" s="84"/>
      <c r="CC491" s="84"/>
      <c r="CD491" s="84"/>
      <c r="CE491" s="84"/>
      <c r="CF491" s="84"/>
      <c r="CG491" s="84"/>
      <c r="CH491" s="84"/>
      <c r="CI491" s="84"/>
      <c r="CJ491" s="84"/>
      <c r="CK491" s="84"/>
      <c r="CL491" s="84"/>
      <c r="CM491" s="84"/>
      <c r="CN491" s="84"/>
      <c r="CO491" s="84"/>
      <c r="CP491" s="84"/>
      <c r="CQ491" s="84"/>
      <c r="CR491" s="84"/>
      <c r="CS491" s="84"/>
      <c r="CT491" s="84"/>
      <c r="CU491" s="84"/>
      <c r="CV491" s="84"/>
      <c r="CW491" s="84"/>
      <c r="CX491" s="84"/>
      <c r="CY491" s="84"/>
      <c r="CZ491" s="84"/>
      <c r="DA491" s="84"/>
      <c r="DB491" s="84"/>
      <c r="DC491" s="84"/>
      <c r="DD491" s="84"/>
      <c r="DE491" s="84"/>
      <c r="DF491" s="84"/>
      <c r="DG491" s="84"/>
      <c r="DH491" s="84"/>
      <c r="DI491" s="84"/>
      <c r="DJ491" s="84"/>
      <c r="DK491" s="84"/>
      <c r="DL491" s="84"/>
      <c r="DM491" s="84"/>
      <c r="DN491" s="84"/>
      <c r="DO491" s="84"/>
      <c r="DP491" s="84"/>
      <c r="DQ491" s="84"/>
      <c r="DR491" s="84"/>
      <c r="DS491" s="84"/>
      <c r="DT491" s="84"/>
      <c r="DU491" s="84"/>
      <c r="DV491" s="84"/>
      <c r="DW491" s="84"/>
      <c r="DX491" s="84"/>
      <c r="DY491" s="84"/>
      <c r="DZ491" s="84"/>
      <c r="EA491" s="84"/>
      <c r="EB491" s="84"/>
      <c r="EC491" s="84"/>
      <c r="ED491" s="84"/>
      <c r="EE491" s="84"/>
      <c r="EF491" s="84"/>
      <c r="EG491" s="84"/>
      <c r="EH491" s="84"/>
      <c r="EI491" s="84"/>
      <c r="EJ491" s="84"/>
      <c r="EK491" s="84"/>
      <c r="EL491" s="84"/>
      <c r="EM491" s="84"/>
      <c r="EN491" s="84"/>
      <c r="EO491" s="84"/>
      <c r="EP491" s="84"/>
      <c r="EQ491" s="84"/>
      <c r="ER491" s="84"/>
      <c r="ES491" s="84"/>
      <c r="ET491" s="84"/>
      <c r="EU491" s="84"/>
      <c r="EV491" s="84"/>
      <c r="EW491" s="84"/>
      <c r="EX491" s="84"/>
      <c r="EY491" s="84"/>
      <c r="EZ491" s="84"/>
      <c r="FA491" s="84"/>
      <c r="FB491" s="84"/>
      <c r="FC491" s="84"/>
      <c r="FD491" s="84"/>
      <c r="FE491" s="84"/>
      <c r="FF491" s="84"/>
      <c r="FG491" s="84"/>
      <c r="FH491" s="84"/>
      <c r="FI491" s="84"/>
      <c r="FJ491" s="84"/>
      <c r="FK491" s="84"/>
      <c r="FL491" s="84"/>
      <c r="FM491" s="84"/>
      <c r="FN491" s="84"/>
      <c r="FO491" s="84"/>
      <c r="FP491" s="84"/>
      <c r="FQ491" s="84"/>
      <c r="FR491" s="84"/>
      <c r="FS491" s="84"/>
      <c r="FT491" s="84"/>
      <c r="FU491" s="84"/>
      <c r="FV491" s="84"/>
      <c r="FW491" s="84"/>
    </row>
    <row r="492" spans="1:179" s="7" customFormat="1">
      <c r="A492" s="159">
        <f t="shared" si="91"/>
        <v>446</v>
      </c>
      <c r="B492" s="109"/>
      <c r="C492" s="110"/>
      <c r="D492" s="104"/>
      <c r="E492" s="105"/>
      <c r="F492" s="105"/>
      <c r="G492" s="112" t="s">
        <v>2291</v>
      </c>
      <c r="H492" s="110" t="s">
        <v>2292</v>
      </c>
      <c r="I492" s="106">
        <v>8000</v>
      </c>
      <c r="J492" s="106">
        <v>0</v>
      </c>
      <c r="K492" s="106">
        <f t="shared" si="89"/>
        <v>8000</v>
      </c>
      <c r="L492" s="129"/>
      <c r="M492" s="129"/>
      <c r="N492" s="130">
        <v>8000</v>
      </c>
      <c r="O492" s="131">
        <v>0</v>
      </c>
      <c r="P492" s="132">
        <f t="shared" si="90"/>
        <v>8000</v>
      </c>
      <c r="Q492" s="84"/>
      <c r="R492" s="84"/>
      <c r="S492" s="84"/>
      <c r="T492" s="84"/>
      <c r="U492" s="84"/>
      <c r="V492" s="84"/>
      <c r="W492" s="84"/>
      <c r="X492" s="84"/>
      <c r="Y492" s="84"/>
      <c r="Z492" s="84"/>
      <c r="AA492" s="84"/>
      <c r="AB492" s="84"/>
      <c r="AC492" s="84"/>
      <c r="AD492" s="84"/>
      <c r="AE492" s="84"/>
      <c r="AF492" s="84"/>
      <c r="AG492" s="84"/>
      <c r="AH492" s="84"/>
      <c r="AI492" s="84"/>
      <c r="AJ492" s="84"/>
      <c r="AK492" s="84"/>
      <c r="AL492" s="84"/>
      <c r="AM492" s="84"/>
      <c r="AN492" s="84"/>
      <c r="AO492" s="84"/>
      <c r="AP492" s="84"/>
      <c r="AQ492" s="84"/>
      <c r="AR492" s="84"/>
      <c r="AS492" s="84"/>
      <c r="AT492" s="84"/>
      <c r="AU492" s="84"/>
      <c r="AV492" s="84"/>
      <c r="AW492" s="84"/>
      <c r="AX492" s="84"/>
      <c r="AY492" s="84"/>
      <c r="AZ492" s="84"/>
      <c r="BA492" s="84"/>
      <c r="BB492" s="84"/>
      <c r="BC492" s="84"/>
      <c r="BD492" s="84"/>
      <c r="BE492" s="84"/>
      <c r="BF492" s="84"/>
      <c r="BG492" s="84"/>
      <c r="BH492" s="84"/>
      <c r="BI492" s="84"/>
      <c r="BJ492" s="84"/>
      <c r="BK492" s="84"/>
      <c r="BL492" s="84"/>
      <c r="BM492" s="84"/>
      <c r="BN492" s="84"/>
      <c r="BO492" s="84"/>
      <c r="BP492" s="84"/>
      <c r="BQ492" s="84"/>
      <c r="BR492" s="84"/>
      <c r="BS492" s="84"/>
      <c r="BT492" s="84"/>
      <c r="BU492" s="84"/>
      <c r="BV492" s="84"/>
      <c r="BW492" s="84"/>
      <c r="BX492" s="84"/>
      <c r="BY492" s="84"/>
      <c r="BZ492" s="84"/>
      <c r="CA492" s="84"/>
      <c r="CB492" s="84"/>
      <c r="CC492" s="84"/>
      <c r="CD492" s="84"/>
      <c r="CE492" s="84"/>
      <c r="CF492" s="84"/>
      <c r="CG492" s="84"/>
      <c r="CH492" s="84"/>
      <c r="CI492" s="84"/>
      <c r="CJ492" s="84"/>
      <c r="CK492" s="84"/>
      <c r="CL492" s="84"/>
      <c r="CM492" s="84"/>
      <c r="CN492" s="84"/>
      <c r="CO492" s="84"/>
      <c r="CP492" s="84"/>
      <c r="CQ492" s="84"/>
      <c r="CR492" s="84"/>
      <c r="CS492" s="84"/>
      <c r="CT492" s="84"/>
      <c r="CU492" s="84"/>
      <c r="CV492" s="84"/>
      <c r="CW492" s="84"/>
      <c r="CX492" s="84"/>
      <c r="CY492" s="84"/>
      <c r="CZ492" s="84"/>
      <c r="DA492" s="84"/>
      <c r="DB492" s="84"/>
      <c r="DC492" s="84"/>
      <c r="DD492" s="84"/>
      <c r="DE492" s="84"/>
      <c r="DF492" s="84"/>
      <c r="DG492" s="84"/>
      <c r="DH492" s="84"/>
      <c r="DI492" s="84"/>
      <c r="DJ492" s="84"/>
      <c r="DK492" s="84"/>
      <c r="DL492" s="84"/>
      <c r="DM492" s="84"/>
      <c r="DN492" s="84"/>
      <c r="DO492" s="84"/>
      <c r="DP492" s="84"/>
      <c r="DQ492" s="84"/>
      <c r="DR492" s="84"/>
      <c r="DS492" s="84"/>
      <c r="DT492" s="84"/>
      <c r="DU492" s="84"/>
      <c r="DV492" s="84"/>
      <c r="DW492" s="84"/>
      <c r="DX492" s="84"/>
      <c r="DY492" s="84"/>
      <c r="DZ492" s="84"/>
      <c r="EA492" s="84"/>
      <c r="EB492" s="84"/>
      <c r="EC492" s="84"/>
      <c r="ED492" s="84"/>
      <c r="EE492" s="84"/>
      <c r="EF492" s="84"/>
      <c r="EG492" s="84"/>
      <c r="EH492" s="84"/>
      <c r="EI492" s="84"/>
      <c r="EJ492" s="84"/>
      <c r="EK492" s="84"/>
      <c r="EL492" s="84"/>
      <c r="EM492" s="84"/>
      <c r="EN492" s="84"/>
      <c r="EO492" s="84"/>
      <c r="EP492" s="84"/>
      <c r="EQ492" s="84"/>
      <c r="ER492" s="84"/>
      <c r="ES492" s="84"/>
      <c r="ET492" s="84"/>
      <c r="EU492" s="84"/>
      <c r="EV492" s="84"/>
      <c r="EW492" s="84"/>
      <c r="EX492" s="84"/>
      <c r="EY492" s="84"/>
      <c r="EZ492" s="84"/>
      <c r="FA492" s="84"/>
      <c r="FB492" s="84"/>
      <c r="FC492" s="84"/>
      <c r="FD492" s="84"/>
      <c r="FE492" s="84"/>
      <c r="FF492" s="84"/>
      <c r="FG492" s="84"/>
      <c r="FH492" s="84"/>
      <c r="FI492" s="84"/>
      <c r="FJ492" s="84"/>
      <c r="FK492" s="84"/>
      <c r="FL492" s="84"/>
      <c r="FM492" s="84"/>
      <c r="FN492" s="84"/>
      <c r="FO492" s="84"/>
      <c r="FP492" s="84"/>
      <c r="FQ492" s="84"/>
      <c r="FR492" s="84"/>
      <c r="FS492" s="84"/>
      <c r="FT492" s="84"/>
      <c r="FU492" s="84"/>
      <c r="FV492" s="84"/>
      <c r="FW492" s="84"/>
    </row>
    <row r="493" spans="1:179" s="7" customFormat="1">
      <c r="A493" s="159">
        <f t="shared" si="91"/>
        <v>447</v>
      </c>
      <c r="B493" s="109"/>
      <c r="C493" s="110"/>
      <c r="D493" s="104"/>
      <c r="E493" s="105"/>
      <c r="F493" s="105"/>
      <c r="G493" s="112" t="s">
        <v>2293</v>
      </c>
      <c r="H493" s="110" t="s">
        <v>2294</v>
      </c>
      <c r="I493" s="106">
        <v>21000</v>
      </c>
      <c r="J493" s="106">
        <v>0</v>
      </c>
      <c r="K493" s="106">
        <f t="shared" si="89"/>
        <v>21000</v>
      </c>
      <c r="L493" s="129"/>
      <c r="M493" s="129"/>
      <c r="N493" s="130">
        <v>21000</v>
      </c>
      <c r="O493" s="131">
        <v>0</v>
      </c>
      <c r="P493" s="132">
        <f t="shared" si="90"/>
        <v>21000</v>
      </c>
      <c r="Q493" s="84"/>
      <c r="R493" s="84"/>
      <c r="S493" s="84"/>
      <c r="T493" s="84"/>
      <c r="U493" s="84"/>
      <c r="V493" s="84"/>
      <c r="W493" s="84"/>
      <c r="X493" s="84"/>
      <c r="Y493" s="84"/>
      <c r="Z493" s="84"/>
      <c r="AA493" s="84"/>
      <c r="AB493" s="84"/>
      <c r="AC493" s="84"/>
      <c r="AD493" s="84"/>
      <c r="AE493" s="84"/>
      <c r="AF493" s="84"/>
      <c r="AG493" s="84"/>
      <c r="AH493" s="84"/>
      <c r="AI493" s="84"/>
      <c r="AJ493" s="84"/>
      <c r="AK493" s="84"/>
      <c r="AL493" s="84"/>
      <c r="AM493" s="84"/>
      <c r="AN493" s="84"/>
      <c r="AO493" s="84"/>
      <c r="AP493" s="84"/>
      <c r="AQ493" s="84"/>
      <c r="AR493" s="84"/>
      <c r="AS493" s="84"/>
      <c r="AT493" s="84"/>
      <c r="AU493" s="84"/>
      <c r="AV493" s="84"/>
      <c r="AW493" s="84"/>
      <c r="AX493" s="84"/>
      <c r="AY493" s="84"/>
      <c r="AZ493" s="84"/>
      <c r="BA493" s="84"/>
      <c r="BB493" s="84"/>
      <c r="BC493" s="84"/>
      <c r="BD493" s="84"/>
      <c r="BE493" s="84"/>
      <c r="BF493" s="84"/>
      <c r="BG493" s="84"/>
      <c r="BH493" s="84"/>
      <c r="BI493" s="84"/>
      <c r="BJ493" s="84"/>
      <c r="BK493" s="84"/>
      <c r="BL493" s="84"/>
      <c r="BM493" s="84"/>
      <c r="BN493" s="84"/>
      <c r="BO493" s="84"/>
      <c r="BP493" s="84"/>
      <c r="BQ493" s="84"/>
      <c r="BR493" s="84"/>
      <c r="BS493" s="84"/>
      <c r="BT493" s="84"/>
      <c r="BU493" s="84"/>
      <c r="BV493" s="84"/>
      <c r="BW493" s="84"/>
      <c r="BX493" s="84"/>
      <c r="BY493" s="84"/>
      <c r="BZ493" s="84"/>
      <c r="CA493" s="84"/>
      <c r="CB493" s="84"/>
      <c r="CC493" s="84"/>
      <c r="CD493" s="84"/>
      <c r="CE493" s="84"/>
      <c r="CF493" s="84"/>
      <c r="CG493" s="84"/>
      <c r="CH493" s="84"/>
      <c r="CI493" s="84"/>
      <c r="CJ493" s="84"/>
      <c r="CK493" s="84"/>
      <c r="CL493" s="84"/>
      <c r="CM493" s="84"/>
      <c r="CN493" s="84"/>
      <c r="CO493" s="84"/>
      <c r="CP493" s="84"/>
      <c r="CQ493" s="84"/>
      <c r="CR493" s="84"/>
      <c r="CS493" s="84"/>
      <c r="CT493" s="84"/>
      <c r="CU493" s="84"/>
      <c r="CV493" s="84"/>
      <c r="CW493" s="84"/>
      <c r="CX493" s="84"/>
      <c r="CY493" s="84"/>
      <c r="CZ493" s="84"/>
      <c r="DA493" s="84"/>
      <c r="DB493" s="84"/>
      <c r="DC493" s="84"/>
      <c r="DD493" s="84"/>
      <c r="DE493" s="84"/>
      <c r="DF493" s="84"/>
      <c r="DG493" s="84"/>
      <c r="DH493" s="84"/>
      <c r="DI493" s="84"/>
      <c r="DJ493" s="84"/>
      <c r="DK493" s="84"/>
      <c r="DL493" s="84"/>
      <c r="DM493" s="84"/>
      <c r="DN493" s="84"/>
      <c r="DO493" s="84"/>
      <c r="DP493" s="84"/>
      <c r="DQ493" s="84"/>
      <c r="DR493" s="84"/>
      <c r="DS493" s="84"/>
      <c r="DT493" s="84"/>
      <c r="DU493" s="84"/>
      <c r="DV493" s="84"/>
      <c r="DW493" s="84"/>
      <c r="DX493" s="84"/>
      <c r="DY493" s="84"/>
      <c r="DZ493" s="84"/>
      <c r="EA493" s="84"/>
      <c r="EB493" s="84"/>
      <c r="EC493" s="84"/>
      <c r="ED493" s="84"/>
      <c r="EE493" s="84"/>
      <c r="EF493" s="84"/>
      <c r="EG493" s="84"/>
      <c r="EH493" s="84"/>
      <c r="EI493" s="84"/>
      <c r="EJ493" s="84"/>
      <c r="EK493" s="84"/>
      <c r="EL493" s="84"/>
      <c r="EM493" s="84"/>
      <c r="EN493" s="84"/>
      <c r="EO493" s="84"/>
      <c r="EP493" s="84"/>
      <c r="EQ493" s="84"/>
      <c r="ER493" s="84"/>
      <c r="ES493" s="84"/>
      <c r="ET493" s="84"/>
      <c r="EU493" s="84"/>
      <c r="EV493" s="84"/>
      <c r="EW493" s="84"/>
      <c r="EX493" s="84"/>
      <c r="EY493" s="84"/>
      <c r="EZ493" s="84"/>
      <c r="FA493" s="84"/>
      <c r="FB493" s="84"/>
      <c r="FC493" s="84"/>
      <c r="FD493" s="84"/>
      <c r="FE493" s="84"/>
      <c r="FF493" s="84"/>
      <c r="FG493" s="84"/>
      <c r="FH493" s="84"/>
      <c r="FI493" s="84"/>
      <c r="FJ493" s="84"/>
      <c r="FK493" s="84"/>
      <c r="FL493" s="84"/>
      <c r="FM493" s="84"/>
      <c r="FN493" s="84"/>
      <c r="FO493" s="84"/>
      <c r="FP493" s="84"/>
      <c r="FQ493" s="84"/>
      <c r="FR493" s="84"/>
      <c r="FS493" s="84"/>
      <c r="FT493" s="84"/>
      <c r="FU493" s="84"/>
      <c r="FV493" s="84"/>
      <c r="FW493" s="84"/>
    </row>
    <row r="494" spans="1:179" s="7" customFormat="1">
      <c r="A494" s="159">
        <f t="shared" si="91"/>
        <v>448</v>
      </c>
      <c r="B494" s="109"/>
      <c r="C494" s="110"/>
      <c r="D494" s="104"/>
      <c r="E494" s="105"/>
      <c r="F494" s="105"/>
      <c r="G494" s="112" t="s">
        <v>2296</v>
      </c>
      <c r="H494" s="110" t="s">
        <v>2297</v>
      </c>
      <c r="I494" s="106">
        <v>18000</v>
      </c>
      <c r="J494" s="106">
        <v>0</v>
      </c>
      <c r="K494" s="106">
        <f t="shared" si="89"/>
        <v>18000</v>
      </c>
      <c r="L494" s="129"/>
      <c r="M494" s="129"/>
      <c r="N494" s="130">
        <v>18000</v>
      </c>
      <c r="O494" s="131">
        <v>0</v>
      </c>
      <c r="P494" s="132">
        <f t="shared" si="90"/>
        <v>18000</v>
      </c>
      <c r="Q494" s="84"/>
      <c r="R494" s="84"/>
      <c r="S494" s="84"/>
      <c r="T494" s="84"/>
      <c r="U494" s="84"/>
      <c r="V494" s="84"/>
      <c r="W494" s="84"/>
      <c r="X494" s="84"/>
      <c r="Y494" s="84"/>
      <c r="Z494" s="84"/>
      <c r="AA494" s="84"/>
      <c r="AB494" s="84"/>
      <c r="AC494" s="84"/>
      <c r="AD494" s="84"/>
      <c r="AE494" s="84"/>
      <c r="AF494" s="84"/>
      <c r="AG494" s="84"/>
      <c r="AH494" s="84"/>
      <c r="AI494" s="84"/>
      <c r="AJ494" s="84"/>
      <c r="AK494" s="84"/>
      <c r="AL494" s="84"/>
      <c r="AM494" s="84"/>
      <c r="AN494" s="84"/>
      <c r="AO494" s="84"/>
      <c r="AP494" s="84"/>
      <c r="AQ494" s="84"/>
      <c r="AR494" s="84"/>
      <c r="AS494" s="84"/>
      <c r="AT494" s="84"/>
      <c r="AU494" s="84"/>
      <c r="AV494" s="84"/>
      <c r="AW494" s="84"/>
      <c r="AX494" s="84"/>
      <c r="AY494" s="84"/>
      <c r="AZ494" s="84"/>
      <c r="BA494" s="84"/>
      <c r="BB494" s="84"/>
      <c r="BC494" s="84"/>
      <c r="BD494" s="84"/>
      <c r="BE494" s="84"/>
      <c r="BF494" s="84"/>
      <c r="BG494" s="84"/>
      <c r="BH494" s="84"/>
      <c r="BI494" s="84"/>
      <c r="BJ494" s="84"/>
      <c r="BK494" s="84"/>
      <c r="BL494" s="84"/>
      <c r="BM494" s="84"/>
      <c r="BN494" s="84"/>
      <c r="BO494" s="84"/>
      <c r="BP494" s="84"/>
      <c r="BQ494" s="84"/>
      <c r="BR494" s="84"/>
      <c r="BS494" s="84"/>
      <c r="BT494" s="84"/>
      <c r="BU494" s="84"/>
      <c r="BV494" s="84"/>
      <c r="BW494" s="84"/>
      <c r="BX494" s="84"/>
      <c r="BY494" s="84"/>
      <c r="BZ494" s="84"/>
      <c r="CA494" s="84"/>
      <c r="CB494" s="84"/>
      <c r="CC494" s="84"/>
      <c r="CD494" s="84"/>
      <c r="CE494" s="84"/>
      <c r="CF494" s="84"/>
      <c r="CG494" s="84"/>
      <c r="CH494" s="84"/>
      <c r="CI494" s="84"/>
      <c r="CJ494" s="84"/>
      <c r="CK494" s="84"/>
      <c r="CL494" s="84"/>
      <c r="CM494" s="84"/>
      <c r="CN494" s="84"/>
      <c r="CO494" s="84"/>
      <c r="CP494" s="84"/>
      <c r="CQ494" s="84"/>
      <c r="CR494" s="84"/>
      <c r="CS494" s="84"/>
      <c r="CT494" s="84"/>
      <c r="CU494" s="84"/>
      <c r="CV494" s="84"/>
      <c r="CW494" s="84"/>
      <c r="CX494" s="84"/>
      <c r="CY494" s="84"/>
      <c r="CZ494" s="84"/>
      <c r="DA494" s="84"/>
      <c r="DB494" s="84"/>
      <c r="DC494" s="84"/>
      <c r="DD494" s="84"/>
      <c r="DE494" s="84"/>
      <c r="DF494" s="84"/>
      <c r="DG494" s="84"/>
      <c r="DH494" s="84"/>
      <c r="DI494" s="84"/>
      <c r="DJ494" s="84"/>
      <c r="DK494" s="84"/>
      <c r="DL494" s="84"/>
      <c r="DM494" s="84"/>
      <c r="DN494" s="84"/>
      <c r="DO494" s="84"/>
      <c r="DP494" s="84"/>
      <c r="DQ494" s="84"/>
      <c r="DR494" s="84"/>
      <c r="DS494" s="84"/>
      <c r="DT494" s="84"/>
      <c r="DU494" s="84"/>
      <c r="DV494" s="84"/>
      <c r="DW494" s="84"/>
      <c r="DX494" s="84"/>
      <c r="DY494" s="84"/>
      <c r="DZ494" s="84"/>
      <c r="EA494" s="84"/>
      <c r="EB494" s="84"/>
      <c r="EC494" s="84"/>
      <c r="ED494" s="84"/>
      <c r="EE494" s="84"/>
      <c r="EF494" s="84"/>
      <c r="EG494" s="84"/>
      <c r="EH494" s="84"/>
      <c r="EI494" s="84"/>
      <c r="EJ494" s="84"/>
      <c r="EK494" s="84"/>
      <c r="EL494" s="84"/>
      <c r="EM494" s="84"/>
      <c r="EN494" s="84"/>
      <c r="EO494" s="84"/>
      <c r="EP494" s="84"/>
      <c r="EQ494" s="84"/>
      <c r="ER494" s="84"/>
      <c r="ES494" s="84"/>
      <c r="ET494" s="84"/>
      <c r="EU494" s="84"/>
      <c r="EV494" s="84"/>
      <c r="EW494" s="84"/>
      <c r="EX494" s="84"/>
      <c r="EY494" s="84"/>
      <c r="EZ494" s="84"/>
      <c r="FA494" s="84"/>
      <c r="FB494" s="84"/>
      <c r="FC494" s="84"/>
      <c r="FD494" s="84"/>
      <c r="FE494" s="84"/>
      <c r="FF494" s="84"/>
      <c r="FG494" s="84"/>
      <c r="FH494" s="84"/>
      <c r="FI494" s="84"/>
      <c r="FJ494" s="84"/>
      <c r="FK494" s="84"/>
      <c r="FL494" s="84"/>
      <c r="FM494" s="84"/>
      <c r="FN494" s="84"/>
      <c r="FO494" s="84"/>
      <c r="FP494" s="84"/>
      <c r="FQ494" s="84"/>
      <c r="FR494" s="84"/>
      <c r="FS494" s="84"/>
      <c r="FT494" s="84"/>
      <c r="FU494" s="84"/>
      <c r="FV494" s="84"/>
      <c r="FW494" s="84"/>
    </row>
    <row r="495" spans="1:179" s="7" customFormat="1">
      <c r="A495" s="159">
        <f t="shared" si="91"/>
        <v>449</v>
      </c>
      <c r="B495" s="109"/>
      <c r="C495" s="110"/>
      <c r="D495" s="104"/>
      <c r="E495" s="105"/>
      <c r="F495" s="105"/>
      <c r="G495" s="112" t="s">
        <v>2300</v>
      </c>
      <c r="H495" s="110" t="s">
        <v>2301</v>
      </c>
      <c r="I495" s="106">
        <v>21000</v>
      </c>
      <c r="J495" s="106">
        <v>0</v>
      </c>
      <c r="K495" s="106">
        <f t="shared" si="89"/>
        <v>21000</v>
      </c>
      <c r="L495" s="129"/>
      <c r="M495" s="129"/>
      <c r="N495" s="130">
        <v>21000</v>
      </c>
      <c r="O495" s="131">
        <v>0</v>
      </c>
      <c r="P495" s="132">
        <f t="shared" si="90"/>
        <v>21000</v>
      </c>
      <c r="Q495" s="84"/>
      <c r="R495" s="84"/>
      <c r="S495" s="84"/>
      <c r="T495" s="84"/>
      <c r="U495" s="84"/>
      <c r="V495" s="84"/>
      <c r="W495" s="84"/>
      <c r="X495" s="84"/>
      <c r="Y495" s="84"/>
      <c r="Z495" s="84"/>
      <c r="AA495" s="84"/>
      <c r="AB495" s="84"/>
      <c r="AC495" s="84"/>
      <c r="AD495" s="84"/>
      <c r="AE495" s="84"/>
      <c r="AF495" s="84"/>
      <c r="AG495" s="84"/>
      <c r="AH495" s="84"/>
      <c r="AI495" s="84"/>
      <c r="AJ495" s="84"/>
      <c r="AK495" s="84"/>
      <c r="AL495" s="84"/>
      <c r="AM495" s="84"/>
      <c r="AN495" s="84"/>
      <c r="AO495" s="84"/>
      <c r="AP495" s="84"/>
      <c r="AQ495" s="84"/>
      <c r="AR495" s="84"/>
      <c r="AS495" s="84"/>
      <c r="AT495" s="84"/>
      <c r="AU495" s="84"/>
      <c r="AV495" s="84"/>
      <c r="AW495" s="84"/>
      <c r="AX495" s="84"/>
      <c r="AY495" s="84"/>
      <c r="AZ495" s="84"/>
      <c r="BA495" s="84"/>
      <c r="BB495" s="84"/>
      <c r="BC495" s="84"/>
      <c r="BD495" s="84"/>
      <c r="BE495" s="84"/>
      <c r="BF495" s="84"/>
      <c r="BG495" s="84"/>
      <c r="BH495" s="84"/>
      <c r="BI495" s="84"/>
      <c r="BJ495" s="84"/>
      <c r="BK495" s="84"/>
      <c r="BL495" s="84"/>
      <c r="BM495" s="84"/>
      <c r="BN495" s="84"/>
      <c r="BO495" s="84"/>
      <c r="BP495" s="84"/>
      <c r="BQ495" s="84"/>
      <c r="BR495" s="84"/>
      <c r="BS495" s="84"/>
      <c r="BT495" s="84"/>
      <c r="BU495" s="84"/>
      <c r="BV495" s="84"/>
      <c r="BW495" s="84"/>
      <c r="BX495" s="84"/>
      <c r="BY495" s="84"/>
      <c r="BZ495" s="84"/>
      <c r="CA495" s="84"/>
      <c r="CB495" s="84"/>
      <c r="CC495" s="84"/>
      <c r="CD495" s="84"/>
      <c r="CE495" s="84"/>
      <c r="CF495" s="84"/>
      <c r="CG495" s="84"/>
      <c r="CH495" s="84"/>
      <c r="CI495" s="84"/>
      <c r="CJ495" s="84"/>
      <c r="CK495" s="84"/>
      <c r="CL495" s="84"/>
      <c r="CM495" s="84"/>
      <c r="CN495" s="84"/>
      <c r="CO495" s="84"/>
      <c r="CP495" s="84"/>
      <c r="CQ495" s="84"/>
      <c r="CR495" s="84"/>
      <c r="CS495" s="84"/>
      <c r="CT495" s="84"/>
      <c r="CU495" s="84"/>
      <c r="CV495" s="84"/>
      <c r="CW495" s="84"/>
      <c r="CX495" s="84"/>
      <c r="CY495" s="84"/>
      <c r="CZ495" s="84"/>
      <c r="DA495" s="84"/>
      <c r="DB495" s="84"/>
      <c r="DC495" s="84"/>
      <c r="DD495" s="84"/>
      <c r="DE495" s="84"/>
      <c r="DF495" s="84"/>
      <c r="DG495" s="84"/>
      <c r="DH495" s="84"/>
      <c r="DI495" s="84"/>
      <c r="DJ495" s="84"/>
      <c r="DK495" s="84"/>
      <c r="DL495" s="84"/>
      <c r="DM495" s="84"/>
      <c r="DN495" s="84"/>
      <c r="DO495" s="84"/>
      <c r="DP495" s="84"/>
      <c r="DQ495" s="84"/>
      <c r="DR495" s="84"/>
      <c r="DS495" s="84"/>
      <c r="DT495" s="84"/>
      <c r="DU495" s="84"/>
      <c r="DV495" s="84"/>
      <c r="DW495" s="84"/>
      <c r="DX495" s="84"/>
      <c r="DY495" s="84"/>
      <c r="DZ495" s="84"/>
      <c r="EA495" s="84"/>
      <c r="EB495" s="84"/>
      <c r="EC495" s="84"/>
      <c r="ED495" s="84"/>
      <c r="EE495" s="84"/>
      <c r="EF495" s="84"/>
      <c r="EG495" s="84"/>
      <c r="EH495" s="84"/>
      <c r="EI495" s="84"/>
      <c r="EJ495" s="84"/>
      <c r="EK495" s="84"/>
      <c r="EL495" s="84"/>
      <c r="EM495" s="84"/>
      <c r="EN495" s="84"/>
      <c r="EO495" s="84"/>
      <c r="EP495" s="84"/>
      <c r="EQ495" s="84"/>
      <c r="ER495" s="84"/>
      <c r="ES495" s="84"/>
      <c r="ET495" s="84"/>
      <c r="EU495" s="84"/>
      <c r="EV495" s="84"/>
      <c r="EW495" s="84"/>
      <c r="EX495" s="84"/>
      <c r="EY495" s="84"/>
      <c r="EZ495" s="84"/>
      <c r="FA495" s="84"/>
      <c r="FB495" s="84"/>
      <c r="FC495" s="84"/>
      <c r="FD495" s="84"/>
      <c r="FE495" s="84"/>
      <c r="FF495" s="84"/>
      <c r="FG495" s="84"/>
      <c r="FH495" s="84"/>
      <c r="FI495" s="84"/>
      <c r="FJ495" s="84"/>
      <c r="FK495" s="84"/>
      <c r="FL495" s="84"/>
      <c r="FM495" s="84"/>
      <c r="FN495" s="84"/>
      <c r="FO495" s="84"/>
      <c r="FP495" s="84"/>
      <c r="FQ495" s="84"/>
      <c r="FR495" s="84"/>
      <c r="FS495" s="84"/>
      <c r="FT495" s="84"/>
      <c r="FU495" s="84"/>
      <c r="FV495" s="84"/>
      <c r="FW495" s="84"/>
    </row>
    <row r="496" spans="1:179" s="7" customFormat="1">
      <c r="A496" s="159">
        <f t="shared" si="91"/>
        <v>450</v>
      </c>
      <c r="B496" s="109"/>
      <c r="C496" s="110"/>
      <c r="D496" s="104"/>
      <c r="E496" s="105"/>
      <c r="F496" s="105"/>
      <c r="G496" s="112" t="s">
        <v>2303</v>
      </c>
      <c r="H496" s="110" t="s">
        <v>2304</v>
      </c>
      <c r="I496" s="106">
        <v>23000</v>
      </c>
      <c r="J496" s="106">
        <v>0</v>
      </c>
      <c r="K496" s="106">
        <f t="shared" si="89"/>
        <v>23000</v>
      </c>
      <c r="L496" s="129"/>
      <c r="M496" s="129"/>
      <c r="N496" s="130">
        <v>23000</v>
      </c>
      <c r="O496" s="131">
        <v>0</v>
      </c>
      <c r="P496" s="132">
        <f t="shared" si="90"/>
        <v>23000</v>
      </c>
      <c r="Q496" s="84"/>
      <c r="R496" s="84"/>
      <c r="S496" s="84"/>
      <c r="T496" s="84"/>
      <c r="U496" s="84"/>
      <c r="V496" s="84"/>
      <c r="W496" s="84"/>
      <c r="X496" s="84"/>
      <c r="Y496" s="84"/>
      <c r="Z496" s="84"/>
      <c r="AA496" s="84"/>
      <c r="AB496" s="84"/>
      <c r="AC496" s="84"/>
      <c r="AD496" s="84"/>
      <c r="AE496" s="84"/>
      <c r="AF496" s="84"/>
      <c r="AG496" s="84"/>
      <c r="AH496" s="84"/>
      <c r="AI496" s="84"/>
      <c r="AJ496" s="84"/>
      <c r="AK496" s="84"/>
      <c r="AL496" s="84"/>
      <c r="AM496" s="84"/>
      <c r="AN496" s="84"/>
      <c r="AO496" s="84"/>
      <c r="AP496" s="84"/>
      <c r="AQ496" s="84"/>
      <c r="AR496" s="84"/>
      <c r="AS496" s="84"/>
      <c r="AT496" s="84"/>
      <c r="AU496" s="84"/>
      <c r="AV496" s="84"/>
      <c r="AW496" s="84"/>
      <c r="AX496" s="84"/>
      <c r="AY496" s="84"/>
      <c r="AZ496" s="84"/>
      <c r="BA496" s="84"/>
      <c r="BB496" s="84"/>
      <c r="BC496" s="84"/>
      <c r="BD496" s="84"/>
      <c r="BE496" s="84"/>
      <c r="BF496" s="84"/>
      <c r="BG496" s="84"/>
      <c r="BH496" s="84"/>
      <c r="BI496" s="84"/>
      <c r="BJ496" s="84"/>
      <c r="BK496" s="84"/>
      <c r="BL496" s="84"/>
      <c r="BM496" s="84"/>
      <c r="BN496" s="84"/>
      <c r="BO496" s="84"/>
      <c r="BP496" s="84"/>
      <c r="BQ496" s="84"/>
      <c r="BR496" s="84"/>
      <c r="BS496" s="84"/>
      <c r="BT496" s="84"/>
      <c r="BU496" s="84"/>
      <c r="BV496" s="84"/>
      <c r="BW496" s="84"/>
      <c r="BX496" s="84"/>
      <c r="BY496" s="84"/>
      <c r="BZ496" s="84"/>
      <c r="CA496" s="84"/>
      <c r="CB496" s="84"/>
      <c r="CC496" s="84"/>
      <c r="CD496" s="84"/>
      <c r="CE496" s="84"/>
      <c r="CF496" s="84"/>
      <c r="CG496" s="84"/>
      <c r="CH496" s="84"/>
      <c r="CI496" s="84"/>
      <c r="CJ496" s="84"/>
      <c r="CK496" s="84"/>
      <c r="CL496" s="84"/>
      <c r="CM496" s="84"/>
      <c r="CN496" s="84"/>
      <c r="CO496" s="84"/>
      <c r="CP496" s="84"/>
      <c r="CQ496" s="84"/>
      <c r="CR496" s="84"/>
      <c r="CS496" s="84"/>
      <c r="CT496" s="84"/>
      <c r="CU496" s="84"/>
      <c r="CV496" s="84"/>
      <c r="CW496" s="84"/>
      <c r="CX496" s="84"/>
      <c r="CY496" s="84"/>
      <c r="CZ496" s="84"/>
      <c r="DA496" s="84"/>
      <c r="DB496" s="84"/>
      <c r="DC496" s="84"/>
      <c r="DD496" s="84"/>
      <c r="DE496" s="84"/>
      <c r="DF496" s="84"/>
      <c r="DG496" s="84"/>
      <c r="DH496" s="84"/>
      <c r="DI496" s="84"/>
      <c r="DJ496" s="84"/>
      <c r="DK496" s="84"/>
      <c r="DL496" s="84"/>
      <c r="DM496" s="84"/>
      <c r="DN496" s="84"/>
      <c r="DO496" s="84"/>
      <c r="DP496" s="84"/>
      <c r="DQ496" s="84"/>
      <c r="DR496" s="84"/>
      <c r="DS496" s="84"/>
      <c r="DT496" s="84"/>
      <c r="DU496" s="84"/>
      <c r="DV496" s="84"/>
      <c r="DW496" s="84"/>
      <c r="DX496" s="84"/>
      <c r="DY496" s="84"/>
      <c r="DZ496" s="84"/>
      <c r="EA496" s="84"/>
      <c r="EB496" s="84"/>
      <c r="EC496" s="84"/>
      <c r="ED496" s="84"/>
      <c r="EE496" s="84"/>
      <c r="EF496" s="84"/>
      <c r="EG496" s="84"/>
      <c r="EH496" s="84"/>
      <c r="EI496" s="84"/>
      <c r="EJ496" s="84"/>
      <c r="EK496" s="84"/>
      <c r="EL496" s="84"/>
      <c r="EM496" s="84"/>
      <c r="EN496" s="84"/>
      <c r="EO496" s="84"/>
      <c r="EP496" s="84"/>
      <c r="EQ496" s="84"/>
      <c r="ER496" s="84"/>
      <c r="ES496" s="84"/>
      <c r="ET496" s="84"/>
      <c r="EU496" s="84"/>
      <c r="EV496" s="84"/>
      <c r="EW496" s="84"/>
      <c r="EX496" s="84"/>
      <c r="EY496" s="84"/>
      <c r="EZ496" s="84"/>
      <c r="FA496" s="84"/>
      <c r="FB496" s="84"/>
      <c r="FC496" s="84"/>
      <c r="FD496" s="84"/>
      <c r="FE496" s="84"/>
      <c r="FF496" s="84"/>
      <c r="FG496" s="84"/>
      <c r="FH496" s="84"/>
      <c r="FI496" s="84"/>
      <c r="FJ496" s="84"/>
      <c r="FK496" s="84"/>
      <c r="FL496" s="84"/>
      <c r="FM496" s="84"/>
      <c r="FN496" s="84"/>
      <c r="FO496" s="84"/>
      <c r="FP496" s="84"/>
      <c r="FQ496" s="84"/>
      <c r="FR496" s="84"/>
      <c r="FS496" s="84"/>
      <c r="FT496" s="84"/>
      <c r="FU496" s="84"/>
      <c r="FV496" s="84"/>
      <c r="FW496" s="84"/>
    </row>
    <row r="497" spans="1:179" s="7" customFormat="1" ht="16.149999999999999" customHeight="1">
      <c r="A497" s="159">
        <v>451</v>
      </c>
      <c r="B497" s="109"/>
      <c r="C497" s="110"/>
      <c r="D497" s="104"/>
      <c r="E497" s="105"/>
      <c r="F497" s="105"/>
      <c r="G497" s="168" t="s">
        <v>2307</v>
      </c>
      <c r="H497" s="160" t="s">
        <v>2308</v>
      </c>
      <c r="I497" s="129">
        <v>3500</v>
      </c>
      <c r="J497" s="129">
        <v>0</v>
      </c>
      <c r="K497" s="129">
        <f t="shared" si="89"/>
        <v>3500</v>
      </c>
      <c r="L497" s="129"/>
      <c r="M497" s="129"/>
      <c r="N497" s="130">
        <v>3500</v>
      </c>
      <c r="O497" s="131">
        <v>0</v>
      </c>
      <c r="P497" s="132">
        <f t="shared" si="90"/>
        <v>3500</v>
      </c>
      <c r="Q497" s="84"/>
      <c r="R497" s="84"/>
      <c r="S497" s="84"/>
      <c r="T497" s="84"/>
      <c r="U497" s="84"/>
      <c r="V497" s="84"/>
      <c r="W497" s="84"/>
      <c r="X497" s="84"/>
      <c r="Y497" s="84"/>
      <c r="Z497" s="84"/>
      <c r="AA497" s="84"/>
      <c r="AB497" s="84"/>
      <c r="AC497" s="84"/>
      <c r="AD497" s="84"/>
      <c r="AE497" s="84"/>
      <c r="AF497" s="84"/>
      <c r="AG497" s="84"/>
      <c r="AH497" s="84"/>
      <c r="AI497" s="84"/>
      <c r="AJ497" s="84"/>
      <c r="AK497" s="84"/>
      <c r="AL497" s="84"/>
      <c r="AM497" s="84"/>
      <c r="AN497" s="84"/>
      <c r="AO497" s="84"/>
      <c r="AP497" s="84"/>
      <c r="AQ497" s="84"/>
      <c r="AR497" s="84"/>
      <c r="AS497" s="84"/>
      <c r="AT497" s="84"/>
      <c r="AU497" s="84"/>
      <c r="AV497" s="84"/>
      <c r="AW497" s="84"/>
      <c r="AX497" s="84"/>
      <c r="AY497" s="84"/>
      <c r="AZ497" s="84"/>
      <c r="BA497" s="84"/>
      <c r="BB497" s="84"/>
      <c r="BC497" s="84"/>
      <c r="BD497" s="84"/>
      <c r="BE497" s="84"/>
      <c r="BF497" s="84"/>
      <c r="BG497" s="84"/>
      <c r="BH497" s="84"/>
      <c r="BI497" s="84"/>
      <c r="BJ497" s="84"/>
      <c r="BK497" s="84"/>
      <c r="BL497" s="84"/>
      <c r="BM497" s="84"/>
      <c r="BN497" s="84"/>
      <c r="BO497" s="84"/>
      <c r="BP497" s="84"/>
      <c r="BQ497" s="84"/>
      <c r="BR497" s="84"/>
      <c r="BS497" s="84"/>
      <c r="BT497" s="84"/>
      <c r="BU497" s="84"/>
      <c r="BV497" s="84"/>
      <c r="BW497" s="84"/>
      <c r="BX497" s="84"/>
      <c r="BY497" s="84"/>
      <c r="BZ497" s="84"/>
      <c r="CA497" s="84"/>
      <c r="CB497" s="84"/>
      <c r="CC497" s="84"/>
      <c r="CD497" s="84"/>
      <c r="CE497" s="84"/>
      <c r="CF497" s="84"/>
      <c r="CG497" s="84"/>
      <c r="CH497" s="84"/>
      <c r="CI497" s="84"/>
      <c r="CJ497" s="84"/>
      <c r="CK497" s="84"/>
      <c r="CL497" s="84"/>
      <c r="CM497" s="84"/>
      <c r="CN497" s="84"/>
      <c r="CO497" s="84"/>
      <c r="CP497" s="84"/>
      <c r="CQ497" s="84"/>
      <c r="CR497" s="84"/>
      <c r="CS497" s="84"/>
      <c r="CT497" s="84"/>
      <c r="CU497" s="84"/>
      <c r="CV497" s="84"/>
      <c r="CW497" s="84"/>
      <c r="CX497" s="84"/>
      <c r="CY497" s="84"/>
      <c r="CZ497" s="84"/>
      <c r="DA497" s="84"/>
      <c r="DB497" s="84"/>
      <c r="DC497" s="84"/>
      <c r="DD497" s="84"/>
      <c r="DE497" s="84"/>
      <c r="DF497" s="84"/>
      <c r="DG497" s="84"/>
      <c r="DH497" s="84"/>
      <c r="DI497" s="84"/>
      <c r="DJ497" s="84"/>
      <c r="DK497" s="84"/>
      <c r="DL497" s="84"/>
      <c r="DM497" s="84"/>
      <c r="DN497" s="84"/>
      <c r="DO497" s="84"/>
      <c r="DP497" s="84"/>
      <c r="DQ497" s="84"/>
      <c r="DR497" s="84"/>
      <c r="DS497" s="84"/>
      <c r="DT497" s="84"/>
      <c r="DU497" s="84"/>
      <c r="DV497" s="84"/>
      <c r="DW497" s="84"/>
      <c r="DX497" s="84"/>
      <c r="DY497" s="84"/>
      <c r="DZ497" s="84"/>
      <c r="EA497" s="84"/>
      <c r="EB497" s="84"/>
      <c r="EC497" s="84"/>
      <c r="ED497" s="84"/>
      <c r="EE497" s="84"/>
      <c r="EF497" s="84"/>
      <c r="EG497" s="84"/>
      <c r="EH497" s="84"/>
      <c r="EI497" s="84"/>
      <c r="EJ497" s="84"/>
      <c r="EK497" s="84"/>
      <c r="EL497" s="84"/>
      <c r="EM497" s="84"/>
      <c r="EN497" s="84"/>
      <c r="EO497" s="84"/>
      <c r="EP497" s="84"/>
      <c r="EQ497" s="84"/>
      <c r="ER497" s="84"/>
      <c r="ES497" s="84"/>
      <c r="ET497" s="84"/>
      <c r="EU497" s="84"/>
      <c r="EV497" s="84"/>
      <c r="EW497" s="84"/>
      <c r="EX497" s="84"/>
      <c r="EY497" s="84"/>
      <c r="EZ497" s="84"/>
      <c r="FA497" s="84"/>
      <c r="FB497" s="84"/>
      <c r="FC497" s="84"/>
      <c r="FD497" s="84"/>
      <c r="FE497" s="84"/>
      <c r="FF497" s="84"/>
      <c r="FG497" s="84"/>
      <c r="FH497" s="84"/>
      <c r="FI497" s="84"/>
      <c r="FJ497" s="84"/>
      <c r="FK497" s="84"/>
      <c r="FL497" s="84"/>
      <c r="FM497" s="84"/>
      <c r="FN497" s="84"/>
      <c r="FO497" s="84"/>
      <c r="FP497" s="84"/>
      <c r="FQ497" s="84"/>
      <c r="FR497" s="84"/>
      <c r="FS497" s="84"/>
      <c r="FT497" s="84"/>
      <c r="FU497" s="84"/>
      <c r="FV497" s="84"/>
      <c r="FW497" s="84"/>
    </row>
    <row r="498" spans="1:179" s="7" customFormat="1" ht="16.5" customHeight="1">
      <c r="A498" s="159"/>
      <c r="B498" s="109"/>
      <c r="C498" s="103" t="s">
        <v>2295</v>
      </c>
      <c r="D498" s="104"/>
      <c r="E498" s="105"/>
      <c r="F498" s="105"/>
      <c r="G498" s="108"/>
      <c r="H498" s="107" t="s">
        <v>2272</v>
      </c>
      <c r="I498" s="106"/>
      <c r="J498" s="106"/>
      <c r="K498" s="106"/>
      <c r="L498" s="129"/>
      <c r="M498" s="129"/>
      <c r="N498" s="130"/>
      <c r="O498" s="131"/>
      <c r="P498" s="132"/>
      <c r="Q498" s="84"/>
      <c r="R498" s="84"/>
      <c r="S498" s="84"/>
      <c r="T498" s="84"/>
      <c r="U498" s="84"/>
      <c r="V498" s="84"/>
      <c r="W498" s="84"/>
      <c r="X498" s="84"/>
      <c r="Y498" s="84"/>
      <c r="Z498" s="84"/>
      <c r="AA498" s="84"/>
      <c r="AB498" s="84"/>
      <c r="AC498" s="84"/>
      <c r="AD498" s="84"/>
      <c r="AE498" s="84"/>
      <c r="AF498" s="84"/>
      <c r="AG498" s="84"/>
      <c r="AH498" s="84"/>
      <c r="AI498" s="84"/>
      <c r="AJ498" s="84"/>
      <c r="AK498" s="84"/>
      <c r="AL498" s="84"/>
      <c r="AM498" s="84"/>
      <c r="AN498" s="84"/>
      <c r="AO498" s="84"/>
      <c r="AP498" s="84"/>
      <c r="AQ498" s="84"/>
      <c r="AR498" s="84"/>
      <c r="AS498" s="84"/>
      <c r="AT498" s="84"/>
      <c r="AU498" s="84"/>
      <c r="AV498" s="84"/>
      <c r="AW498" s="84"/>
      <c r="AX498" s="84"/>
      <c r="AY498" s="84"/>
      <c r="AZ498" s="84"/>
      <c r="BA498" s="84"/>
      <c r="BB498" s="84"/>
      <c r="BC498" s="84"/>
      <c r="BD498" s="84"/>
      <c r="BE498" s="84"/>
      <c r="BF498" s="84"/>
      <c r="BG498" s="84"/>
      <c r="BH498" s="84"/>
      <c r="BI498" s="84"/>
      <c r="BJ498" s="84"/>
      <c r="BK498" s="84"/>
      <c r="BL498" s="84"/>
      <c r="BM498" s="84"/>
      <c r="BN498" s="84"/>
      <c r="BO498" s="84"/>
      <c r="BP498" s="84"/>
      <c r="BQ498" s="84"/>
      <c r="BR498" s="84"/>
      <c r="BS498" s="84"/>
      <c r="BT498" s="84"/>
      <c r="BU498" s="84"/>
      <c r="BV498" s="84"/>
      <c r="BW498" s="84"/>
      <c r="BX498" s="84"/>
      <c r="BY498" s="84"/>
      <c r="BZ498" s="84"/>
      <c r="CA498" s="84"/>
      <c r="CB498" s="84"/>
      <c r="CC498" s="84"/>
      <c r="CD498" s="84"/>
      <c r="CE498" s="84"/>
      <c r="CF498" s="84"/>
      <c r="CG498" s="84"/>
      <c r="CH498" s="84"/>
      <c r="CI498" s="84"/>
      <c r="CJ498" s="84"/>
      <c r="CK498" s="84"/>
      <c r="CL498" s="84"/>
      <c r="CM498" s="84"/>
      <c r="CN498" s="84"/>
      <c r="CO498" s="84"/>
      <c r="CP498" s="84"/>
      <c r="CQ498" s="84"/>
      <c r="CR498" s="84"/>
      <c r="CS498" s="84"/>
      <c r="CT498" s="84"/>
      <c r="CU498" s="84"/>
      <c r="CV498" s="84"/>
      <c r="CW498" s="84"/>
      <c r="CX498" s="84"/>
      <c r="CY498" s="84"/>
      <c r="CZ498" s="84"/>
      <c r="DA498" s="84"/>
      <c r="DB498" s="84"/>
      <c r="DC498" s="84"/>
      <c r="DD498" s="84"/>
      <c r="DE498" s="84"/>
      <c r="DF498" s="84"/>
      <c r="DG498" s="84"/>
      <c r="DH498" s="84"/>
      <c r="DI498" s="84"/>
      <c r="DJ498" s="84"/>
      <c r="DK498" s="84"/>
      <c r="DL498" s="84"/>
      <c r="DM498" s="84"/>
      <c r="DN498" s="84"/>
      <c r="DO498" s="84"/>
      <c r="DP498" s="84"/>
      <c r="DQ498" s="84"/>
      <c r="DR498" s="84"/>
      <c r="DS498" s="84"/>
      <c r="DT498" s="84"/>
      <c r="DU498" s="84"/>
      <c r="DV498" s="84"/>
      <c r="DW498" s="84"/>
      <c r="DX498" s="84"/>
      <c r="DY498" s="84"/>
      <c r="DZ498" s="84"/>
      <c r="EA498" s="84"/>
      <c r="EB498" s="84"/>
      <c r="EC498" s="84"/>
      <c r="ED498" s="84"/>
      <c r="EE498" s="84"/>
      <c r="EF498" s="84"/>
      <c r="EG498" s="84"/>
      <c r="EH498" s="84"/>
      <c r="EI498" s="84"/>
      <c r="EJ498" s="84"/>
      <c r="EK498" s="84"/>
      <c r="EL498" s="84"/>
      <c r="EM498" s="84"/>
      <c r="EN498" s="84"/>
      <c r="EO498" s="84"/>
      <c r="EP498" s="84"/>
      <c r="EQ498" s="84"/>
      <c r="ER498" s="84"/>
      <c r="ES498" s="84"/>
      <c r="ET498" s="84"/>
      <c r="EU498" s="84"/>
      <c r="EV498" s="84"/>
      <c r="EW498" s="84"/>
      <c r="EX498" s="84"/>
      <c r="EY498" s="84"/>
      <c r="EZ498" s="84"/>
      <c r="FA498" s="84"/>
      <c r="FB498" s="84"/>
      <c r="FC498" s="84"/>
      <c r="FD498" s="84"/>
      <c r="FE498" s="84"/>
      <c r="FF498" s="84"/>
      <c r="FG498" s="84"/>
      <c r="FH498" s="84"/>
      <c r="FI498" s="84"/>
      <c r="FJ498" s="84"/>
      <c r="FK498" s="84"/>
      <c r="FL498" s="84"/>
      <c r="FM498" s="84"/>
      <c r="FN498" s="84"/>
      <c r="FO498" s="84"/>
      <c r="FP498" s="84"/>
      <c r="FQ498" s="84"/>
      <c r="FR498" s="84"/>
      <c r="FS498" s="84"/>
      <c r="FT498" s="84"/>
      <c r="FU498" s="84"/>
      <c r="FV498" s="84"/>
      <c r="FW498" s="84"/>
    </row>
    <row r="499" spans="1:179" s="7" customFormat="1" ht="14.25" customHeight="1">
      <c r="A499" s="159">
        <v>452</v>
      </c>
      <c r="B499" s="109" t="s">
        <v>2298</v>
      </c>
      <c r="C499" s="110" t="s">
        <v>2299</v>
      </c>
      <c r="D499" s="104">
        <v>3940.68</v>
      </c>
      <c r="E499" s="199">
        <f>D499*0.18</f>
        <v>709.32240000000002</v>
      </c>
      <c r="F499" s="200">
        <f>D499+E499</f>
        <v>4650.0024000000003</v>
      </c>
      <c r="G499" s="109" t="s">
        <v>2313</v>
      </c>
      <c r="H499" s="110" t="s">
        <v>2314</v>
      </c>
      <c r="I499" s="106">
        <f>4625+1000</f>
        <v>5625</v>
      </c>
      <c r="J499" s="155">
        <f>I499*0.2</f>
        <v>1125</v>
      </c>
      <c r="K499" s="155">
        <f>I499+J499</f>
        <v>6750</v>
      </c>
      <c r="L499" s="129"/>
      <c r="M499" s="129"/>
      <c r="N499" s="130">
        <f>6750/1.2</f>
        <v>5625</v>
      </c>
      <c r="O499" s="131">
        <f>N499*0.2</f>
        <v>1125</v>
      </c>
      <c r="P499" s="132">
        <f>O499+N499</f>
        <v>6750</v>
      </c>
      <c r="Q499" s="84"/>
      <c r="R499" s="84"/>
      <c r="S499" s="84"/>
      <c r="T499" s="84"/>
      <c r="U499" s="84"/>
      <c r="V499" s="84"/>
      <c r="W499" s="84"/>
      <c r="X499" s="84"/>
      <c r="Y499" s="84"/>
      <c r="Z499" s="84"/>
      <c r="AA499" s="84"/>
      <c r="AB499" s="84"/>
      <c r="AC499" s="84"/>
      <c r="AD499" s="84"/>
      <c r="AE499" s="84"/>
      <c r="AF499" s="84"/>
      <c r="AG499" s="84"/>
      <c r="AH499" s="84"/>
      <c r="AI499" s="84"/>
      <c r="AJ499" s="84"/>
      <c r="AK499" s="84"/>
      <c r="AL499" s="84"/>
      <c r="AM499" s="84"/>
      <c r="AN499" s="84"/>
      <c r="AO499" s="84"/>
      <c r="AP499" s="84"/>
      <c r="AQ499" s="84"/>
      <c r="AR499" s="84"/>
      <c r="AS499" s="84"/>
      <c r="AT499" s="84"/>
      <c r="AU499" s="84"/>
      <c r="AV499" s="84"/>
      <c r="AW499" s="84"/>
      <c r="AX499" s="84"/>
      <c r="AY499" s="84"/>
      <c r="AZ499" s="84"/>
      <c r="BA499" s="84"/>
      <c r="BB499" s="84"/>
      <c r="BC499" s="84"/>
      <c r="BD499" s="84"/>
      <c r="BE499" s="84"/>
      <c r="BF499" s="84"/>
      <c r="BG499" s="84"/>
      <c r="BH499" s="84"/>
      <c r="BI499" s="84"/>
      <c r="BJ499" s="84"/>
      <c r="BK499" s="84"/>
      <c r="BL499" s="84"/>
      <c r="BM499" s="84"/>
      <c r="BN499" s="84"/>
      <c r="BO499" s="84"/>
      <c r="BP499" s="84"/>
      <c r="BQ499" s="84"/>
      <c r="BR499" s="84"/>
      <c r="BS499" s="84"/>
      <c r="BT499" s="84"/>
      <c r="BU499" s="84"/>
      <c r="BV499" s="84"/>
      <c r="BW499" s="84"/>
      <c r="BX499" s="84"/>
      <c r="BY499" s="84"/>
      <c r="BZ499" s="84"/>
      <c r="CA499" s="84"/>
      <c r="CB499" s="84"/>
      <c r="CC499" s="84"/>
      <c r="CD499" s="84"/>
      <c r="CE499" s="84"/>
      <c r="CF499" s="84"/>
      <c r="CG499" s="84"/>
      <c r="CH499" s="84"/>
      <c r="CI499" s="84"/>
      <c r="CJ499" s="84"/>
      <c r="CK499" s="84"/>
      <c r="CL499" s="84"/>
      <c r="CM499" s="84"/>
      <c r="CN499" s="84"/>
      <c r="CO499" s="84"/>
      <c r="CP499" s="84"/>
      <c r="CQ499" s="84"/>
      <c r="CR499" s="84"/>
      <c r="CS499" s="84"/>
      <c r="CT499" s="84"/>
      <c r="CU499" s="84"/>
      <c r="CV499" s="84"/>
      <c r="CW499" s="84"/>
      <c r="CX499" s="84"/>
      <c r="CY499" s="84"/>
      <c r="CZ499" s="84"/>
      <c r="DA499" s="84"/>
      <c r="DB499" s="84"/>
      <c r="DC499" s="84"/>
      <c r="DD499" s="84"/>
      <c r="DE499" s="84"/>
      <c r="DF499" s="84"/>
      <c r="DG499" s="84"/>
      <c r="DH499" s="84"/>
      <c r="DI499" s="84"/>
      <c r="DJ499" s="84"/>
      <c r="DK499" s="84"/>
      <c r="DL499" s="84"/>
      <c r="DM499" s="84"/>
      <c r="DN499" s="84"/>
      <c r="DO499" s="84"/>
      <c r="DP499" s="84"/>
      <c r="DQ499" s="84"/>
      <c r="DR499" s="84"/>
      <c r="DS499" s="84"/>
      <c r="DT499" s="84"/>
      <c r="DU499" s="84"/>
      <c r="DV499" s="84"/>
      <c r="DW499" s="84"/>
      <c r="DX499" s="84"/>
      <c r="DY499" s="84"/>
      <c r="DZ499" s="84"/>
      <c r="EA499" s="84"/>
      <c r="EB499" s="84"/>
      <c r="EC499" s="84"/>
      <c r="ED499" s="84"/>
      <c r="EE499" s="84"/>
      <c r="EF499" s="84"/>
      <c r="EG499" s="84"/>
      <c r="EH499" s="84"/>
      <c r="EI499" s="84"/>
      <c r="EJ499" s="84"/>
      <c r="EK499" s="84"/>
      <c r="EL499" s="84"/>
      <c r="EM499" s="84"/>
      <c r="EN499" s="84"/>
      <c r="EO499" s="84"/>
      <c r="EP499" s="84"/>
      <c r="EQ499" s="84"/>
      <c r="ER499" s="84"/>
      <c r="ES499" s="84"/>
      <c r="ET499" s="84"/>
      <c r="EU499" s="84"/>
      <c r="EV499" s="84"/>
      <c r="EW499" s="84"/>
      <c r="EX499" s="84"/>
      <c r="EY499" s="84"/>
      <c r="EZ499" s="84"/>
      <c r="FA499" s="84"/>
      <c r="FB499" s="84"/>
      <c r="FC499" s="84"/>
      <c r="FD499" s="84"/>
      <c r="FE499" s="84"/>
      <c r="FF499" s="84"/>
      <c r="FG499" s="84"/>
      <c r="FH499" s="84"/>
      <c r="FI499" s="84"/>
      <c r="FJ499" s="84"/>
      <c r="FK499" s="84"/>
      <c r="FL499" s="84"/>
      <c r="FM499" s="84"/>
      <c r="FN499" s="84"/>
      <c r="FO499" s="84"/>
      <c r="FP499" s="84"/>
      <c r="FQ499" s="84"/>
      <c r="FR499" s="84"/>
      <c r="FS499" s="84"/>
      <c r="FT499" s="84"/>
      <c r="FU499" s="84"/>
      <c r="FV499" s="84"/>
      <c r="FW499" s="84"/>
    </row>
    <row r="500" spans="1:179" s="7" customFormat="1" ht="14.25" customHeight="1">
      <c r="A500" s="159">
        <v>453</v>
      </c>
      <c r="B500" s="109"/>
      <c r="C500" s="103" t="s">
        <v>2302</v>
      </c>
      <c r="D500" s="104"/>
      <c r="E500" s="105"/>
      <c r="F500" s="105"/>
      <c r="G500" s="109" t="s">
        <v>2315</v>
      </c>
      <c r="H500" s="110" t="s">
        <v>2316</v>
      </c>
      <c r="I500" s="106">
        <f>5000+1000</f>
        <v>6000</v>
      </c>
      <c r="J500" s="155">
        <f>I500*0.2</f>
        <v>1200</v>
      </c>
      <c r="K500" s="155">
        <f>I500+J500</f>
        <v>7200</v>
      </c>
      <c r="L500" s="129"/>
      <c r="M500" s="129"/>
      <c r="N500" s="130">
        <f>7200/1.2</f>
        <v>6000</v>
      </c>
      <c r="O500" s="131">
        <f t="shared" ref="O500:O501" si="92">N500*0.2</f>
        <v>1200</v>
      </c>
      <c r="P500" s="132">
        <f t="shared" ref="P500:P504" si="93">O500+N500</f>
        <v>7200</v>
      </c>
      <c r="Q500" s="84"/>
      <c r="R500" s="84"/>
      <c r="S500" s="84"/>
      <c r="T500" s="84"/>
      <c r="U500" s="84"/>
      <c r="V500" s="84"/>
      <c r="W500" s="84"/>
      <c r="X500" s="84"/>
      <c r="Y500" s="84"/>
      <c r="Z500" s="84"/>
      <c r="AA500" s="84"/>
      <c r="AB500" s="84"/>
      <c r="AC500" s="84"/>
      <c r="AD500" s="84"/>
      <c r="AE500" s="84"/>
      <c r="AF500" s="84"/>
      <c r="AG500" s="84"/>
      <c r="AH500" s="84"/>
      <c r="AI500" s="84"/>
      <c r="AJ500" s="84"/>
      <c r="AK500" s="84"/>
      <c r="AL500" s="84"/>
      <c r="AM500" s="84"/>
      <c r="AN500" s="84"/>
      <c r="AO500" s="84"/>
      <c r="AP500" s="84"/>
      <c r="AQ500" s="84"/>
      <c r="AR500" s="84"/>
      <c r="AS500" s="84"/>
      <c r="AT500" s="84"/>
      <c r="AU500" s="84"/>
      <c r="AV500" s="84"/>
      <c r="AW500" s="84"/>
      <c r="AX500" s="84"/>
      <c r="AY500" s="84"/>
      <c r="AZ500" s="84"/>
      <c r="BA500" s="84"/>
      <c r="BB500" s="84"/>
      <c r="BC500" s="84"/>
      <c r="BD500" s="84"/>
      <c r="BE500" s="84"/>
      <c r="BF500" s="84"/>
      <c r="BG500" s="84"/>
      <c r="BH500" s="84"/>
      <c r="BI500" s="84"/>
      <c r="BJ500" s="84"/>
      <c r="BK500" s="84"/>
      <c r="BL500" s="84"/>
      <c r="BM500" s="84"/>
      <c r="BN500" s="84"/>
      <c r="BO500" s="84"/>
      <c r="BP500" s="84"/>
      <c r="BQ500" s="84"/>
      <c r="BR500" s="84"/>
      <c r="BS500" s="84"/>
      <c r="BT500" s="84"/>
      <c r="BU500" s="84"/>
      <c r="BV500" s="84"/>
      <c r="BW500" s="84"/>
      <c r="BX500" s="84"/>
      <c r="BY500" s="84"/>
      <c r="BZ500" s="84"/>
      <c r="CA500" s="84"/>
      <c r="CB500" s="84"/>
      <c r="CC500" s="84"/>
      <c r="CD500" s="84"/>
      <c r="CE500" s="84"/>
      <c r="CF500" s="84"/>
      <c r="CG500" s="84"/>
      <c r="CH500" s="84"/>
      <c r="CI500" s="84"/>
      <c r="CJ500" s="84"/>
      <c r="CK500" s="84"/>
      <c r="CL500" s="84"/>
      <c r="CM500" s="84"/>
      <c r="CN500" s="84"/>
      <c r="CO500" s="84"/>
      <c r="CP500" s="84"/>
      <c r="CQ500" s="84"/>
      <c r="CR500" s="84"/>
      <c r="CS500" s="84"/>
      <c r="CT500" s="84"/>
      <c r="CU500" s="84"/>
      <c r="CV500" s="84"/>
      <c r="CW500" s="84"/>
      <c r="CX500" s="84"/>
      <c r="CY500" s="84"/>
      <c r="CZ500" s="84"/>
      <c r="DA500" s="84"/>
      <c r="DB500" s="84"/>
      <c r="DC500" s="84"/>
      <c r="DD500" s="84"/>
      <c r="DE500" s="84"/>
      <c r="DF500" s="84"/>
      <c r="DG500" s="84"/>
      <c r="DH500" s="84"/>
      <c r="DI500" s="84"/>
      <c r="DJ500" s="84"/>
      <c r="DK500" s="84"/>
      <c r="DL500" s="84"/>
      <c r="DM500" s="84"/>
      <c r="DN500" s="84"/>
      <c r="DO500" s="84"/>
      <c r="DP500" s="84"/>
      <c r="DQ500" s="84"/>
      <c r="DR500" s="84"/>
      <c r="DS500" s="84"/>
      <c r="DT500" s="84"/>
      <c r="DU500" s="84"/>
      <c r="DV500" s="84"/>
      <c r="DW500" s="84"/>
      <c r="DX500" s="84"/>
      <c r="DY500" s="84"/>
      <c r="DZ500" s="84"/>
      <c r="EA500" s="84"/>
      <c r="EB500" s="84"/>
      <c r="EC500" s="84"/>
      <c r="ED500" s="84"/>
      <c r="EE500" s="84"/>
      <c r="EF500" s="84"/>
      <c r="EG500" s="84"/>
      <c r="EH500" s="84"/>
      <c r="EI500" s="84"/>
      <c r="EJ500" s="84"/>
      <c r="EK500" s="84"/>
      <c r="EL500" s="84"/>
      <c r="EM500" s="84"/>
      <c r="EN500" s="84"/>
      <c r="EO500" s="84"/>
      <c r="EP500" s="84"/>
      <c r="EQ500" s="84"/>
      <c r="ER500" s="84"/>
      <c r="ES500" s="84"/>
      <c r="ET500" s="84"/>
      <c r="EU500" s="84"/>
      <c r="EV500" s="84"/>
      <c r="EW500" s="84"/>
      <c r="EX500" s="84"/>
      <c r="EY500" s="84"/>
      <c r="EZ500" s="84"/>
      <c r="FA500" s="84"/>
      <c r="FB500" s="84"/>
      <c r="FC500" s="84"/>
      <c r="FD500" s="84"/>
      <c r="FE500" s="84"/>
      <c r="FF500" s="84"/>
      <c r="FG500" s="84"/>
      <c r="FH500" s="84"/>
      <c r="FI500" s="84"/>
      <c r="FJ500" s="84"/>
      <c r="FK500" s="84"/>
      <c r="FL500" s="84"/>
      <c r="FM500" s="84"/>
      <c r="FN500" s="84"/>
      <c r="FO500" s="84"/>
      <c r="FP500" s="84"/>
      <c r="FQ500" s="84"/>
      <c r="FR500" s="84"/>
      <c r="FS500" s="84"/>
      <c r="FT500" s="84"/>
      <c r="FU500" s="84"/>
      <c r="FV500" s="84"/>
      <c r="FW500" s="84"/>
    </row>
    <row r="501" spans="1:179" s="7" customFormat="1" ht="15" customHeight="1">
      <c r="A501" s="159">
        <f>A500+1</f>
        <v>454</v>
      </c>
      <c r="B501" s="109" t="s">
        <v>2305</v>
      </c>
      <c r="C501" s="110" t="s">
        <v>2306</v>
      </c>
      <c r="D501" s="104">
        <v>500</v>
      </c>
      <c r="E501" s="105">
        <f>D501*0.18</f>
        <v>90</v>
      </c>
      <c r="F501" s="105">
        <f>D501+E501</f>
        <v>590</v>
      </c>
      <c r="G501" s="109" t="s">
        <v>2298</v>
      </c>
      <c r="H501" s="110" t="s">
        <v>2299</v>
      </c>
      <c r="I501" s="106">
        <f>4250+1000</f>
        <v>5250</v>
      </c>
      <c r="J501" s="155">
        <f>I501*0.2</f>
        <v>1050</v>
      </c>
      <c r="K501" s="155">
        <f>I501+J501</f>
        <v>6300</v>
      </c>
      <c r="L501" s="129"/>
      <c r="M501" s="129"/>
      <c r="N501" s="130">
        <f>6300/1.2</f>
        <v>5250</v>
      </c>
      <c r="O501" s="131">
        <f t="shared" si="92"/>
        <v>1050</v>
      </c>
      <c r="P501" s="132">
        <f t="shared" si="93"/>
        <v>6300</v>
      </c>
      <c r="Q501" s="84"/>
      <c r="R501" s="84"/>
      <c r="S501" s="84"/>
      <c r="T501" s="84"/>
      <c r="U501" s="84"/>
      <c r="V501" s="84"/>
      <c r="W501" s="84"/>
      <c r="X501" s="84"/>
      <c r="Y501" s="84"/>
      <c r="Z501" s="84"/>
      <c r="AA501" s="84"/>
      <c r="AB501" s="84"/>
      <c r="AC501" s="84"/>
      <c r="AD501" s="84"/>
      <c r="AE501" s="84"/>
      <c r="AF501" s="84"/>
      <c r="AG501" s="84"/>
      <c r="AH501" s="84"/>
      <c r="AI501" s="84"/>
      <c r="AJ501" s="84"/>
      <c r="AK501" s="84"/>
      <c r="AL501" s="84"/>
      <c r="AM501" s="84"/>
      <c r="AN501" s="84"/>
      <c r="AO501" s="84"/>
      <c r="AP501" s="84"/>
      <c r="AQ501" s="84"/>
      <c r="AR501" s="84"/>
      <c r="AS501" s="84"/>
      <c r="AT501" s="84"/>
      <c r="AU501" s="84"/>
      <c r="AV501" s="84"/>
      <c r="AW501" s="84"/>
      <c r="AX501" s="84"/>
      <c r="AY501" s="84"/>
      <c r="AZ501" s="84"/>
      <c r="BA501" s="84"/>
      <c r="BB501" s="84"/>
      <c r="BC501" s="84"/>
      <c r="BD501" s="84"/>
      <c r="BE501" s="84"/>
      <c r="BF501" s="84"/>
      <c r="BG501" s="84"/>
      <c r="BH501" s="84"/>
      <c r="BI501" s="84"/>
      <c r="BJ501" s="84"/>
      <c r="BK501" s="84"/>
      <c r="BL501" s="84"/>
      <c r="BM501" s="84"/>
      <c r="BN501" s="84"/>
      <c r="BO501" s="84"/>
      <c r="BP501" s="84"/>
      <c r="BQ501" s="84"/>
      <c r="BR501" s="84"/>
      <c r="BS501" s="84"/>
      <c r="BT501" s="84"/>
      <c r="BU501" s="84"/>
      <c r="BV501" s="84"/>
      <c r="BW501" s="84"/>
      <c r="BX501" s="84"/>
      <c r="BY501" s="84"/>
      <c r="BZ501" s="84"/>
      <c r="CA501" s="84"/>
      <c r="CB501" s="84"/>
      <c r="CC501" s="84"/>
      <c r="CD501" s="84"/>
      <c r="CE501" s="84"/>
      <c r="CF501" s="84"/>
      <c r="CG501" s="84"/>
      <c r="CH501" s="84"/>
      <c r="CI501" s="84"/>
      <c r="CJ501" s="84"/>
      <c r="CK501" s="84"/>
      <c r="CL501" s="84"/>
      <c r="CM501" s="84"/>
      <c r="CN501" s="84"/>
      <c r="CO501" s="84"/>
      <c r="CP501" s="84"/>
      <c r="CQ501" s="84"/>
      <c r="CR501" s="84"/>
      <c r="CS501" s="84"/>
      <c r="CT501" s="84"/>
      <c r="CU501" s="84"/>
      <c r="CV501" s="84"/>
      <c r="CW501" s="84"/>
      <c r="CX501" s="84"/>
      <c r="CY501" s="84"/>
      <c r="CZ501" s="84"/>
      <c r="DA501" s="84"/>
      <c r="DB501" s="84"/>
      <c r="DC501" s="84"/>
      <c r="DD501" s="84"/>
      <c r="DE501" s="84"/>
      <c r="DF501" s="84"/>
      <c r="DG501" s="84"/>
      <c r="DH501" s="84"/>
      <c r="DI501" s="84"/>
      <c r="DJ501" s="84"/>
      <c r="DK501" s="84"/>
      <c r="DL501" s="84"/>
      <c r="DM501" s="84"/>
      <c r="DN501" s="84"/>
      <c r="DO501" s="84"/>
      <c r="DP501" s="84"/>
      <c r="DQ501" s="84"/>
      <c r="DR501" s="84"/>
      <c r="DS501" s="84"/>
      <c r="DT501" s="84"/>
      <c r="DU501" s="84"/>
      <c r="DV501" s="84"/>
      <c r="DW501" s="84"/>
      <c r="DX501" s="84"/>
      <c r="DY501" s="84"/>
      <c r="DZ501" s="84"/>
      <c r="EA501" s="84"/>
      <c r="EB501" s="84"/>
      <c r="EC501" s="84"/>
      <c r="ED501" s="84"/>
      <c r="EE501" s="84"/>
      <c r="EF501" s="84"/>
      <c r="EG501" s="84"/>
      <c r="EH501" s="84"/>
      <c r="EI501" s="84"/>
      <c r="EJ501" s="84"/>
      <c r="EK501" s="84"/>
      <c r="EL501" s="84"/>
      <c r="EM501" s="84"/>
      <c r="EN501" s="84"/>
      <c r="EO501" s="84"/>
      <c r="EP501" s="84"/>
      <c r="EQ501" s="84"/>
      <c r="ER501" s="84"/>
      <c r="ES501" s="84"/>
      <c r="ET501" s="84"/>
      <c r="EU501" s="84"/>
      <c r="EV501" s="84"/>
      <c r="EW501" s="84"/>
      <c r="EX501" s="84"/>
      <c r="EY501" s="84"/>
      <c r="EZ501" s="84"/>
      <c r="FA501" s="84"/>
      <c r="FB501" s="84"/>
      <c r="FC501" s="84"/>
      <c r="FD501" s="84"/>
      <c r="FE501" s="84"/>
      <c r="FF501" s="84"/>
      <c r="FG501" s="84"/>
      <c r="FH501" s="84"/>
      <c r="FI501" s="84"/>
      <c r="FJ501" s="84"/>
      <c r="FK501" s="84"/>
      <c r="FL501" s="84"/>
      <c r="FM501" s="84"/>
      <c r="FN501" s="84"/>
      <c r="FO501" s="84"/>
      <c r="FP501" s="84"/>
      <c r="FQ501" s="84"/>
      <c r="FR501" s="84"/>
      <c r="FS501" s="84"/>
      <c r="FT501" s="84"/>
      <c r="FU501" s="84"/>
      <c r="FV501" s="84"/>
      <c r="FW501" s="84"/>
    </row>
    <row r="502" spans="1:179" s="7" customFormat="1" ht="15.75">
      <c r="A502" s="159">
        <f>A501+1</f>
        <v>455</v>
      </c>
      <c r="B502" s="108" t="s">
        <v>2309</v>
      </c>
      <c r="C502" s="110" t="s">
        <v>2310</v>
      </c>
      <c r="D502" s="104">
        <v>300</v>
      </c>
      <c r="E502" s="105">
        <v>0</v>
      </c>
      <c r="F502" s="105">
        <f>D502</f>
        <v>300</v>
      </c>
      <c r="G502" s="175" t="s">
        <v>2317</v>
      </c>
      <c r="H502" s="110" t="s">
        <v>2310</v>
      </c>
      <c r="I502" s="106">
        <v>2000</v>
      </c>
      <c r="J502" s="106">
        <v>0</v>
      </c>
      <c r="K502" s="106">
        <f>I502+J502</f>
        <v>2000</v>
      </c>
      <c r="L502" s="129"/>
      <c r="M502" s="129"/>
      <c r="N502" s="130">
        <v>2000</v>
      </c>
      <c r="O502" s="131">
        <v>0</v>
      </c>
      <c r="P502" s="132">
        <f t="shared" si="93"/>
        <v>2000</v>
      </c>
      <c r="Q502" s="84"/>
      <c r="R502" s="84"/>
      <c r="S502" s="84"/>
      <c r="T502" s="84"/>
      <c r="U502" s="84"/>
      <c r="V502" s="84"/>
      <c r="W502" s="84"/>
      <c r="X502" s="84"/>
      <c r="Y502" s="84"/>
      <c r="Z502" s="84"/>
      <c r="AA502" s="84"/>
      <c r="AB502" s="84"/>
      <c r="AC502" s="84"/>
      <c r="AD502" s="84"/>
      <c r="AE502" s="84"/>
      <c r="AF502" s="84"/>
      <c r="AG502" s="84"/>
      <c r="AH502" s="84"/>
      <c r="AI502" s="84"/>
      <c r="AJ502" s="84"/>
      <c r="AK502" s="84"/>
      <c r="AL502" s="84"/>
      <c r="AM502" s="84"/>
      <c r="AN502" s="84"/>
      <c r="AO502" s="84"/>
      <c r="AP502" s="84"/>
      <c r="AQ502" s="84"/>
      <c r="AR502" s="84"/>
      <c r="AS502" s="84"/>
      <c r="AT502" s="84"/>
      <c r="AU502" s="84"/>
      <c r="AV502" s="84"/>
      <c r="AW502" s="84"/>
      <c r="AX502" s="84"/>
      <c r="AY502" s="84"/>
      <c r="AZ502" s="84"/>
      <c r="BA502" s="84"/>
      <c r="BB502" s="84"/>
      <c r="BC502" s="84"/>
      <c r="BD502" s="84"/>
      <c r="BE502" s="84"/>
      <c r="BF502" s="84"/>
      <c r="BG502" s="84"/>
      <c r="BH502" s="84"/>
      <c r="BI502" s="84"/>
      <c r="BJ502" s="84"/>
      <c r="BK502" s="84"/>
      <c r="BL502" s="84"/>
      <c r="BM502" s="84"/>
      <c r="BN502" s="84"/>
      <c r="BO502" s="84"/>
      <c r="BP502" s="84"/>
      <c r="BQ502" s="84"/>
      <c r="BR502" s="84"/>
      <c r="BS502" s="84"/>
      <c r="BT502" s="84"/>
      <c r="BU502" s="84"/>
      <c r="BV502" s="84"/>
      <c r="BW502" s="84"/>
      <c r="BX502" s="84"/>
      <c r="BY502" s="84"/>
      <c r="BZ502" s="84"/>
      <c r="CA502" s="84"/>
      <c r="CB502" s="84"/>
      <c r="CC502" s="84"/>
      <c r="CD502" s="84"/>
      <c r="CE502" s="84"/>
      <c r="CF502" s="84"/>
      <c r="CG502" s="84"/>
      <c r="CH502" s="84"/>
      <c r="CI502" s="84"/>
      <c r="CJ502" s="84"/>
      <c r="CK502" s="84"/>
      <c r="CL502" s="84"/>
      <c r="CM502" s="84"/>
      <c r="CN502" s="84"/>
      <c r="CO502" s="84"/>
      <c r="CP502" s="84"/>
      <c r="CQ502" s="84"/>
      <c r="CR502" s="84"/>
      <c r="CS502" s="84"/>
      <c r="CT502" s="84"/>
      <c r="CU502" s="84"/>
      <c r="CV502" s="84"/>
      <c r="CW502" s="84"/>
      <c r="CX502" s="84"/>
      <c r="CY502" s="84"/>
      <c r="CZ502" s="84"/>
      <c r="DA502" s="84"/>
      <c r="DB502" s="84"/>
      <c r="DC502" s="84"/>
      <c r="DD502" s="84"/>
      <c r="DE502" s="84"/>
      <c r="DF502" s="84"/>
      <c r="DG502" s="84"/>
      <c r="DH502" s="84"/>
      <c r="DI502" s="84"/>
      <c r="DJ502" s="84"/>
      <c r="DK502" s="84"/>
      <c r="DL502" s="84"/>
      <c r="DM502" s="84"/>
      <c r="DN502" s="84"/>
      <c r="DO502" s="84"/>
      <c r="DP502" s="84"/>
      <c r="DQ502" s="84"/>
      <c r="DR502" s="84"/>
      <c r="DS502" s="84"/>
      <c r="DT502" s="84"/>
      <c r="DU502" s="84"/>
      <c r="DV502" s="84"/>
      <c r="DW502" s="84"/>
      <c r="DX502" s="84"/>
      <c r="DY502" s="84"/>
      <c r="DZ502" s="84"/>
      <c r="EA502" s="84"/>
      <c r="EB502" s="84"/>
      <c r="EC502" s="84"/>
      <c r="ED502" s="84"/>
      <c r="EE502" s="84"/>
      <c r="EF502" s="84"/>
      <c r="EG502" s="84"/>
      <c r="EH502" s="84"/>
      <c r="EI502" s="84"/>
      <c r="EJ502" s="84"/>
      <c r="EK502" s="84"/>
      <c r="EL502" s="84"/>
      <c r="EM502" s="84"/>
      <c r="EN502" s="84"/>
      <c r="EO502" s="84"/>
      <c r="EP502" s="84"/>
      <c r="EQ502" s="84"/>
      <c r="ER502" s="84"/>
      <c r="ES502" s="84"/>
      <c r="ET502" s="84"/>
      <c r="EU502" s="84"/>
      <c r="EV502" s="84"/>
      <c r="EW502" s="84"/>
      <c r="EX502" s="84"/>
      <c r="EY502" s="84"/>
      <c r="EZ502" s="84"/>
      <c r="FA502" s="84"/>
      <c r="FB502" s="84"/>
      <c r="FC502" s="84"/>
      <c r="FD502" s="84"/>
      <c r="FE502" s="84"/>
      <c r="FF502" s="84"/>
      <c r="FG502" s="84"/>
      <c r="FH502" s="84"/>
      <c r="FI502" s="84"/>
      <c r="FJ502" s="84"/>
      <c r="FK502" s="84"/>
      <c r="FL502" s="84"/>
      <c r="FM502" s="84"/>
      <c r="FN502" s="84"/>
      <c r="FO502" s="84"/>
      <c r="FP502" s="84"/>
      <c r="FQ502" s="84"/>
      <c r="FR502" s="84"/>
      <c r="FS502" s="84"/>
      <c r="FT502" s="84"/>
      <c r="FU502" s="84"/>
      <c r="FV502" s="84"/>
      <c r="FW502" s="84"/>
    </row>
    <row r="503" spans="1:179" s="7" customFormat="1">
      <c r="A503" s="159">
        <f>A502+1</f>
        <v>456</v>
      </c>
      <c r="B503" s="164" t="s">
        <v>2311</v>
      </c>
      <c r="C503" s="160" t="s">
        <v>2312</v>
      </c>
      <c r="D503" s="161">
        <v>7900</v>
      </c>
      <c r="E503" s="162">
        <v>0</v>
      </c>
      <c r="F503" s="162">
        <f>D503</f>
        <v>7900</v>
      </c>
      <c r="G503" s="164" t="s">
        <v>2323</v>
      </c>
      <c r="H503" s="160" t="s">
        <v>2324</v>
      </c>
      <c r="I503" s="129">
        <v>8250</v>
      </c>
      <c r="J503" s="129">
        <v>0</v>
      </c>
      <c r="K503" s="129">
        <f>I503+J503</f>
        <v>8250</v>
      </c>
      <c r="L503" s="129"/>
      <c r="M503" s="129"/>
      <c r="N503" s="130">
        <v>8250</v>
      </c>
      <c r="O503" s="131">
        <v>0</v>
      </c>
      <c r="P503" s="132">
        <f t="shared" si="93"/>
        <v>8250</v>
      </c>
      <c r="Q503" s="84"/>
      <c r="R503" s="84"/>
      <c r="S503" s="84"/>
      <c r="T503" s="84"/>
      <c r="U503" s="84"/>
      <c r="V503" s="84"/>
      <c r="W503" s="84"/>
      <c r="X503" s="84"/>
      <c r="Y503" s="84"/>
      <c r="Z503" s="84"/>
      <c r="AA503" s="84"/>
      <c r="AB503" s="84"/>
      <c r="AC503" s="84"/>
      <c r="AD503" s="84"/>
      <c r="AE503" s="84"/>
      <c r="AF503" s="84"/>
      <c r="AG503" s="84"/>
      <c r="AH503" s="84"/>
      <c r="AI503" s="84"/>
      <c r="AJ503" s="84"/>
      <c r="AK503" s="84"/>
      <c r="AL503" s="84"/>
      <c r="AM503" s="84"/>
      <c r="AN503" s="84"/>
      <c r="AO503" s="84"/>
      <c r="AP503" s="84"/>
      <c r="AQ503" s="84"/>
      <c r="AR503" s="84"/>
      <c r="AS503" s="84"/>
      <c r="AT503" s="84"/>
      <c r="AU503" s="84"/>
      <c r="AV503" s="84"/>
      <c r="AW503" s="84"/>
      <c r="AX503" s="84"/>
      <c r="AY503" s="84"/>
      <c r="AZ503" s="84"/>
      <c r="BA503" s="84"/>
      <c r="BB503" s="84"/>
      <c r="BC503" s="84"/>
      <c r="BD503" s="84"/>
      <c r="BE503" s="84"/>
      <c r="BF503" s="84"/>
      <c r="BG503" s="84"/>
      <c r="BH503" s="84"/>
      <c r="BI503" s="84"/>
      <c r="BJ503" s="84"/>
      <c r="BK503" s="84"/>
      <c r="BL503" s="84"/>
      <c r="BM503" s="84"/>
      <c r="BN503" s="84"/>
      <c r="BO503" s="84"/>
      <c r="BP503" s="84"/>
      <c r="BQ503" s="84"/>
      <c r="BR503" s="84"/>
      <c r="BS503" s="84"/>
      <c r="BT503" s="84"/>
      <c r="BU503" s="84"/>
      <c r="BV503" s="84"/>
      <c r="BW503" s="84"/>
      <c r="BX503" s="84"/>
      <c r="BY503" s="84"/>
      <c r="BZ503" s="84"/>
      <c r="CA503" s="84"/>
      <c r="CB503" s="84"/>
      <c r="CC503" s="84"/>
      <c r="CD503" s="84"/>
      <c r="CE503" s="84"/>
      <c r="CF503" s="84"/>
      <c r="CG503" s="84"/>
      <c r="CH503" s="84"/>
      <c r="CI503" s="84"/>
      <c r="CJ503" s="84"/>
      <c r="CK503" s="84"/>
      <c r="CL503" s="84"/>
      <c r="CM503" s="84"/>
      <c r="CN503" s="84"/>
      <c r="CO503" s="84"/>
      <c r="CP503" s="84"/>
      <c r="CQ503" s="84"/>
      <c r="CR503" s="84"/>
      <c r="CS503" s="84"/>
      <c r="CT503" s="84"/>
      <c r="CU503" s="84"/>
      <c r="CV503" s="84"/>
      <c r="CW503" s="84"/>
      <c r="CX503" s="84"/>
      <c r="CY503" s="84"/>
      <c r="CZ503" s="84"/>
      <c r="DA503" s="84"/>
      <c r="DB503" s="84"/>
      <c r="DC503" s="84"/>
      <c r="DD503" s="84"/>
      <c r="DE503" s="84"/>
      <c r="DF503" s="84"/>
      <c r="DG503" s="84"/>
      <c r="DH503" s="84"/>
      <c r="DI503" s="84"/>
      <c r="DJ503" s="84"/>
      <c r="DK503" s="84"/>
      <c r="DL503" s="84"/>
      <c r="DM503" s="84"/>
      <c r="DN503" s="84"/>
      <c r="DO503" s="84"/>
      <c r="DP503" s="84"/>
      <c r="DQ503" s="84"/>
      <c r="DR503" s="84"/>
      <c r="DS503" s="84"/>
      <c r="DT503" s="84"/>
      <c r="DU503" s="84"/>
      <c r="DV503" s="84"/>
      <c r="DW503" s="84"/>
      <c r="DX503" s="84"/>
      <c r="DY503" s="84"/>
      <c r="DZ503" s="84"/>
      <c r="EA503" s="84"/>
      <c r="EB503" s="84"/>
      <c r="EC503" s="84"/>
      <c r="ED503" s="84"/>
      <c r="EE503" s="84"/>
      <c r="EF503" s="84"/>
      <c r="EG503" s="84"/>
      <c r="EH503" s="84"/>
      <c r="EI503" s="84"/>
      <c r="EJ503" s="84"/>
      <c r="EK503" s="84"/>
      <c r="EL503" s="84"/>
      <c r="EM503" s="84"/>
      <c r="EN503" s="84"/>
      <c r="EO503" s="84"/>
      <c r="EP503" s="84"/>
      <c r="EQ503" s="84"/>
      <c r="ER503" s="84"/>
      <c r="ES503" s="84"/>
      <c r="ET503" s="84"/>
      <c r="EU503" s="84"/>
      <c r="EV503" s="84"/>
      <c r="EW503" s="84"/>
      <c r="EX503" s="84"/>
      <c r="EY503" s="84"/>
      <c r="EZ503" s="84"/>
      <c r="FA503" s="84"/>
      <c r="FB503" s="84"/>
      <c r="FC503" s="84"/>
      <c r="FD503" s="84"/>
      <c r="FE503" s="84"/>
      <c r="FF503" s="84"/>
      <c r="FG503" s="84"/>
      <c r="FH503" s="84"/>
      <c r="FI503" s="84"/>
      <c r="FJ503" s="84"/>
      <c r="FK503" s="84"/>
      <c r="FL503" s="84"/>
      <c r="FM503" s="84"/>
      <c r="FN503" s="84"/>
      <c r="FO503" s="84"/>
      <c r="FP503" s="84"/>
      <c r="FQ503" s="84"/>
      <c r="FR503" s="84"/>
      <c r="FS503" s="84"/>
      <c r="FT503" s="84"/>
      <c r="FU503" s="84"/>
      <c r="FV503" s="84"/>
      <c r="FW503" s="84"/>
    </row>
    <row r="504" spans="1:179" s="7" customFormat="1">
      <c r="A504" s="159">
        <v>457</v>
      </c>
      <c r="B504" s="164"/>
      <c r="C504" s="160"/>
      <c r="D504" s="161"/>
      <c r="E504" s="162"/>
      <c r="F504" s="162"/>
      <c r="G504" s="164" t="s">
        <v>2327</v>
      </c>
      <c r="H504" s="160" t="s">
        <v>2328</v>
      </c>
      <c r="I504" s="129">
        <v>1300</v>
      </c>
      <c r="J504" s="129">
        <v>0</v>
      </c>
      <c r="K504" s="129">
        <v>1300</v>
      </c>
      <c r="L504" s="129"/>
      <c r="M504" s="129"/>
      <c r="N504" s="130">
        <v>1330</v>
      </c>
      <c r="O504" s="131">
        <v>0</v>
      </c>
      <c r="P504" s="132">
        <f t="shared" si="93"/>
        <v>1330</v>
      </c>
      <c r="Q504" s="84"/>
      <c r="R504" s="84"/>
      <c r="S504" s="84"/>
      <c r="T504" s="84"/>
      <c r="U504" s="84"/>
      <c r="V504" s="84"/>
      <c r="W504" s="84"/>
      <c r="X504" s="84"/>
      <c r="Y504" s="84"/>
      <c r="Z504" s="84"/>
      <c r="AA504" s="84"/>
      <c r="AB504" s="84"/>
      <c r="AC504" s="84"/>
      <c r="AD504" s="84"/>
      <c r="AE504" s="84"/>
      <c r="AF504" s="84"/>
      <c r="AG504" s="84"/>
      <c r="AH504" s="84"/>
      <c r="AI504" s="84"/>
      <c r="AJ504" s="84"/>
      <c r="AK504" s="84"/>
      <c r="AL504" s="84"/>
      <c r="AM504" s="84"/>
      <c r="AN504" s="84"/>
      <c r="AO504" s="84"/>
      <c r="AP504" s="84"/>
      <c r="AQ504" s="84"/>
      <c r="AR504" s="84"/>
      <c r="AS504" s="84"/>
      <c r="AT504" s="84"/>
      <c r="AU504" s="84"/>
      <c r="AV504" s="84"/>
      <c r="AW504" s="84"/>
      <c r="AX504" s="84"/>
      <c r="AY504" s="84"/>
      <c r="AZ504" s="84"/>
      <c r="BA504" s="84"/>
      <c r="BB504" s="84"/>
      <c r="BC504" s="84"/>
      <c r="BD504" s="84"/>
      <c r="BE504" s="84"/>
      <c r="BF504" s="84"/>
      <c r="BG504" s="84"/>
      <c r="BH504" s="84"/>
      <c r="BI504" s="84"/>
      <c r="BJ504" s="84"/>
      <c r="BK504" s="84"/>
      <c r="BL504" s="84"/>
      <c r="BM504" s="84"/>
      <c r="BN504" s="84"/>
      <c r="BO504" s="84"/>
      <c r="BP504" s="84"/>
      <c r="BQ504" s="84"/>
      <c r="BR504" s="84"/>
      <c r="BS504" s="84"/>
      <c r="BT504" s="84"/>
      <c r="BU504" s="84"/>
      <c r="BV504" s="84"/>
      <c r="BW504" s="84"/>
      <c r="BX504" s="84"/>
      <c r="BY504" s="84"/>
      <c r="BZ504" s="84"/>
      <c r="CA504" s="84"/>
      <c r="CB504" s="84"/>
      <c r="CC504" s="84"/>
      <c r="CD504" s="84"/>
      <c r="CE504" s="84"/>
      <c r="CF504" s="84"/>
      <c r="CG504" s="84"/>
      <c r="CH504" s="84"/>
      <c r="CI504" s="84"/>
      <c r="CJ504" s="84"/>
      <c r="CK504" s="84"/>
      <c r="CL504" s="84"/>
      <c r="CM504" s="84"/>
      <c r="CN504" s="84"/>
      <c r="CO504" s="84"/>
      <c r="CP504" s="84"/>
      <c r="CQ504" s="84"/>
      <c r="CR504" s="84"/>
      <c r="CS504" s="84"/>
      <c r="CT504" s="84"/>
      <c r="CU504" s="84"/>
      <c r="CV504" s="84"/>
      <c r="CW504" s="84"/>
      <c r="CX504" s="84"/>
      <c r="CY504" s="84"/>
      <c r="CZ504" s="84"/>
      <c r="DA504" s="84"/>
      <c r="DB504" s="84"/>
      <c r="DC504" s="84"/>
      <c r="DD504" s="84"/>
      <c r="DE504" s="84"/>
      <c r="DF504" s="84"/>
      <c r="DG504" s="84"/>
      <c r="DH504" s="84"/>
      <c r="DI504" s="84"/>
      <c r="DJ504" s="84"/>
      <c r="DK504" s="84"/>
      <c r="DL504" s="84"/>
      <c r="DM504" s="84"/>
      <c r="DN504" s="84"/>
      <c r="DO504" s="84"/>
      <c r="DP504" s="84"/>
      <c r="DQ504" s="84"/>
      <c r="DR504" s="84"/>
      <c r="DS504" s="84"/>
      <c r="DT504" s="84"/>
      <c r="DU504" s="84"/>
      <c r="DV504" s="84"/>
      <c r="DW504" s="84"/>
      <c r="DX504" s="84"/>
      <c r="DY504" s="84"/>
      <c r="DZ504" s="84"/>
      <c r="EA504" s="84"/>
      <c r="EB504" s="84"/>
      <c r="EC504" s="84"/>
      <c r="ED504" s="84"/>
      <c r="EE504" s="84"/>
      <c r="EF504" s="84"/>
      <c r="EG504" s="84"/>
      <c r="EH504" s="84"/>
      <c r="EI504" s="84"/>
      <c r="EJ504" s="84"/>
      <c r="EK504" s="84"/>
      <c r="EL504" s="84"/>
      <c r="EM504" s="84"/>
      <c r="EN504" s="84"/>
      <c r="EO504" s="84"/>
      <c r="EP504" s="84"/>
      <c r="EQ504" s="84"/>
      <c r="ER504" s="84"/>
      <c r="ES504" s="84"/>
      <c r="ET504" s="84"/>
      <c r="EU504" s="84"/>
      <c r="EV504" s="84"/>
      <c r="EW504" s="84"/>
      <c r="EX504" s="84"/>
      <c r="EY504" s="84"/>
      <c r="EZ504" s="84"/>
      <c r="FA504" s="84"/>
      <c r="FB504" s="84"/>
      <c r="FC504" s="84"/>
      <c r="FD504" s="84"/>
      <c r="FE504" s="84"/>
      <c r="FF504" s="84"/>
      <c r="FG504" s="84"/>
      <c r="FH504" s="84"/>
      <c r="FI504" s="84"/>
      <c r="FJ504" s="84"/>
      <c r="FK504" s="84"/>
      <c r="FL504" s="84"/>
      <c r="FM504" s="84"/>
      <c r="FN504" s="84"/>
      <c r="FO504" s="84"/>
      <c r="FP504" s="84"/>
      <c r="FQ504" s="84"/>
      <c r="FR504" s="84"/>
      <c r="FS504" s="84"/>
      <c r="FT504" s="84"/>
      <c r="FU504" s="84"/>
      <c r="FV504" s="84"/>
      <c r="FW504" s="84"/>
    </row>
    <row r="505" spans="1:179" s="7" customFormat="1" ht="15.75">
      <c r="A505" s="159"/>
      <c r="B505" s="109"/>
      <c r="C505" s="110"/>
      <c r="D505" s="104"/>
      <c r="E505" s="105"/>
      <c r="F505" s="105"/>
      <c r="G505" s="109"/>
      <c r="H505" s="107" t="s">
        <v>2359</v>
      </c>
      <c r="I505" s="106"/>
      <c r="J505" s="106"/>
      <c r="K505" s="106"/>
      <c r="L505" s="129"/>
      <c r="M505" s="129"/>
      <c r="N505" s="130"/>
      <c r="O505" s="131"/>
      <c r="P505" s="132"/>
      <c r="Q505" s="84"/>
      <c r="R505" s="84"/>
      <c r="S505" s="84"/>
      <c r="T505" s="84"/>
      <c r="U505" s="84"/>
      <c r="V505" s="84"/>
      <c r="W505" s="84"/>
      <c r="X505" s="84"/>
      <c r="Y505" s="84"/>
      <c r="Z505" s="84"/>
      <c r="AA505" s="84"/>
      <c r="AB505" s="84"/>
      <c r="AC505" s="84"/>
      <c r="AD505" s="84"/>
      <c r="AE505" s="84"/>
      <c r="AF505" s="84"/>
      <c r="AG505" s="84"/>
      <c r="AH505" s="84"/>
      <c r="AI505" s="84"/>
      <c r="AJ505" s="84"/>
      <c r="AK505" s="84"/>
      <c r="AL505" s="84"/>
      <c r="AM505" s="84"/>
      <c r="AN505" s="84"/>
      <c r="AO505" s="84"/>
      <c r="AP505" s="84"/>
      <c r="AQ505" s="84"/>
      <c r="AR505" s="84"/>
      <c r="AS505" s="84"/>
      <c r="AT505" s="84"/>
      <c r="AU505" s="84"/>
      <c r="AV505" s="84"/>
      <c r="AW505" s="84"/>
      <c r="AX505" s="84"/>
      <c r="AY505" s="84"/>
      <c r="AZ505" s="84"/>
      <c r="BA505" s="84"/>
      <c r="BB505" s="84"/>
      <c r="BC505" s="84"/>
      <c r="BD505" s="84"/>
      <c r="BE505" s="84"/>
      <c r="BF505" s="84"/>
      <c r="BG505" s="84"/>
      <c r="BH505" s="84"/>
      <c r="BI505" s="84"/>
      <c r="BJ505" s="84"/>
      <c r="BK505" s="84"/>
      <c r="BL505" s="84"/>
      <c r="BM505" s="84"/>
      <c r="BN505" s="84"/>
      <c r="BO505" s="84"/>
      <c r="BP505" s="84"/>
      <c r="BQ505" s="84"/>
      <c r="BR505" s="84"/>
      <c r="BS505" s="84"/>
      <c r="BT505" s="84"/>
      <c r="BU505" s="84"/>
      <c r="BV505" s="84"/>
      <c r="BW505" s="84"/>
      <c r="BX505" s="84"/>
      <c r="BY505" s="84"/>
      <c r="BZ505" s="84"/>
      <c r="CA505" s="84"/>
      <c r="CB505" s="84"/>
      <c r="CC505" s="84"/>
      <c r="CD505" s="84"/>
      <c r="CE505" s="84"/>
      <c r="CF505" s="84"/>
      <c r="CG505" s="84"/>
      <c r="CH505" s="84"/>
      <c r="CI505" s="84"/>
      <c r="CJ505" s="84"/>
      <c r="CK505" s="84"/>
      <c r="CL505" s="84"/>
      <c r="CM505" s="84"/>
      <c r="CN505" s="84"/>
      <c r="CO505" s="84"/>
      <c r="CP505" s="84"/>
      <c r="CQ505" s="84"/>
      <c r="CR505" s="84"/>
      <c r="CS505" s="84"/>
      <c r="CT505" s="84"/>
      <c r="CU505" s="84"/>
      <c r="CV505" s="84"/>
      <c r="CW505" s="84"/>
      <c r="CX505" s="84"/>
      <c r="CY505" s="84"/>
      <c r="CZ505" s="84"/>
      <c r="DA505" s="84"/>
      <c r="DB505" s="84"/>
      <c r="DC505" s="84"/>
      <c r="DD505" s="84"/>
      <c r="DE505" s="84"/>
      <c r="DF505" s="84"/>
      <c r="DG505" s="84"/>
      <c r="DH505" s="84"/>
      <c r="DI505" s="84"/>
      <c r="DJ505" s="84"/>
      <c r="DK505" s="84"/>
      <c r="DL505" s="84"/>
      <c r="DM505" s="84"/>
      <c r="DN505" s="84"/>
      <c r="DO505" s="84"/>
      <c r="DP505" s="84"/>
      <c r="DQ505" s="84"/>
      <c r="DR505" s="84"/>
      <c r="DS505" s="84"/>
      <c r="DT505" s="84"/>
      <c r="DU505" s="84"/>
      <c r="DV505" s="84"/>
      <c r="DW505" s="84"/>
      <c r="DX505" s="84"/>
      <c r="DY505" s="84"/>
      <c r="DZ505" s="84"/>
      <c r="EA505" s="84"/>
      <c r="EB505" s="84"/>
      <c r="EC505" s="84"/>
      <c r="ED505" s="84"/>
      <c r="EE505" s="84"/>
      <c r="EF505" s="84"/>
      <c r="EG505" s="84"/>
      <c r="EH505" s="84"/>
      <c r="EI505" s="84"/>
      <c r="EJ505" s="84"/>
      <c r="EK505" s="84"/>
      <c r="EL505" s="84"/>
      <c r="EM505" s="84"/>
      <c r="EN505" s="84"/>
      <c r="EO505" s="84"/>
      <c r="EP505" s="84"/>
      <c r="EQ505" s="84"/>
      <c r="ER505" s="84"/>
      <c r="ES505" s="84"/>
      <c r="ET505" s="84"/>
      <c r="EU505" s="84"/>
      <c r="EV505" s="84"/>
      <c r="EW505" s="84"/>
      <c r="EX505" s="84"/>
      <c r="EY505" s="84"/>
      <c r="EZ505" s="84"/>
      <c r="FA505" s="84"/>
      <c r="FB505" s="84"/>
      <c r="FC505" s="84"/>
      <c r="FD505" s="84"/>
      <c r="FE505" s="84"/>
      <c r="FF505" s="84"/>
      <c r="FG505" s="84"/>
      <c r="FH505" s="84"/>
      <c r="FI505" s="84"/>
      <c r="FJ505" s="84"/>
      <c r="FK505" s="84"/>
      <c r="FL505" s="84"/>
      <c r="FM505" s="84"/>
      <c r="FN505" s="84"/>
      <c r="FO505" s="84"/>
      <c r="FP505" s="84"/>
      <c r="FQ505" s="84"/>
      <c r="FR505" s="84"/>
      <c r="FS505" s="84"/>
      <c r="FT505" s="84"/>
      <c r="FU505" s="84"/>
      <c r="FV505" s="84"/>
      <c r="FW505" s="84"/>
    </row>
    <row r="506" spans="1:179" s="7" customFormat="1">
      <c r="A506" s="159">
        <v>458</v>
      </c>
      <c r="B506" s="109"/>
      <c r="C506" s="110"/>
      <c r="D506" s="104"/>
      <c r="E506" s="105"/>
      <c r="F506" s="105"/>
      <c r="G506" s="112" t="s">
        <v>2362</v>
      </c>
      <c r="H506" s="189" t="s">
        <v>2363</v>
      </c>
      <c r="I506" s="106">
        <v>19000</v>
      </c>
      <c r="J506" s="106"/>
      <c r="K506" s="106">
        <f>I506</f>
        <v>19000</v>
      </c>
      <c r="L506" s="129"/>
      <c r="M506" s="129"/>
      <c r="N506" s="130">
        <v>19000</v>
      </c>
      <c r="O506" s="131">
        <v>0</v>
      </c>
      <c r="P506" s="132">
        <f t="shared" ref="P506:P510" si="94">O506+N506</f>
        <v>19000</v>
      </c>
      <c r="Q506" s="84"/>
      <c r="R506" s="84"/>
      <c r="S506" s="84"/>
      <c r="T506" s="84"/>
      <c r="U506" s="84"/>
      <c r="V506" s="84"/>
      <c r="W506" s="84"/>
      <c r="X506" s="84"/>
      <c r="Y506" s="84"/>
      <c r="Z506" s="84"/>
      <c r="AA506" s="84"/>
      <c r="AB506" s="84"/>
      <c r="AC506" s="84"/>
      <c r="AD506" s="84"/>
      <c r="AE506" s="84"/>
      <c r="AF506" s="84"/>
      <c r="AG506" s="84"/>
      <c r="AH506" s="84"/>
      <c r="AI506" s="84"/>
      <c r="AJ506" s="84"/>
      <c r="AK506" s="84"/>
      <c r="AL506" s="84"/>
      <c r="AM506" s="84"/>
      <c r="AN506" s="84"/>
      <c r="AO506" s="84"/>
      <c r="AP506" s="84"/>
      <c r="AQ506" s="84"/>
      <c r="AR506" s="84"/>
      <c r="AS506" s="84"/>
      <c r="AT506" s="84"/>
      <c r="AU506" s="84"/>
      <c r="AV506" s="84"/>
      <c r="AW506" s="84"/>
      <c r="AX506" s="84"/>
      <c r="AY506" s="84"/>
      <c r="AZ506" s="84"/>
      <c r="BA506" s="84"/>
      <c r="BB506" s="84"/>
      <c r="BC506" s="84"/>
      <c r="BD506" s="84"/>
      <c r="BE506" s="84"/>
      <c r="BF506" s="84"/>
      <c r="BG506" s="84"/>
      <c r="BH506" s="84"/>
      <c r="BI506" s="84"/>
      <c r="BJ506" s="84"/>
      <c r="BK506" s="84"/>
      <c r="BL506" s="84"/>
      <c r="BM506" s="84"/>
      <c r="BN506" s="84"/>
      <c r="BO506" s="84"/>
      <c r="BP506" s="84"/>
      <c r="BQ506" s="84"/>
      <c r="BR506" s="84"/>
      <c r="BS506" s="84"/>
      <c r="BT506" s="84"/>
      <c r="BU506" s="84"/>
      <c r="BV506" s="84"/>
      <c r="BW506" s="84"/>
      <c r="BX506" s="84"/>
      <c r="BY506" s="84"/>
      <c r="BZ506" s="84"/>
      <c r="CA506" s="84"/>
      <c r="CB506" s="84"/>
      <c r="CC506" s="84"/>
      <c r="CD506" s="84"/>
      <c r="CE506" s="84"/>
      <c r="CF506" s="84"/>
      <c r="CG506" s="84"/>
      <c r="CH506" s="84"/>
      <c r="CI506" s="84"/>
      <c r="CJ506" s="84"/>
      <c r="CK506" s="84"/>
      <c r="CL506" s="84"/>
      <c r="CM506" s="84"/>
      <c r="CN506" s="84"/>
      <c r="CO506" s="84"/>
      <c r="CP506" s="84"/>
      <c r="CQ506" s="84"/>
      <c r="CR506" s="84"/>
      <c r="CS506" s="84"/>
      <c r="CT506" s="84"/>
      <c r="CU506" s="84"/>
      <c r="CV506" s="84"/>
      <c r="CW506" s="84"/>
      <c r="CX506" s="84"/>
      <c r="CY506" s="84"/>
      <c r="CZ506" s="84"/>
      <c r="DA506" s="84"/>
      <c r="DB506" s="84"/>
      <c r="DC506" s="84"/>
      <c r="DD506" s="84"/>
      <c r="DE506" s="84"/>
      <c r="DF506" s="84"/>
      <c r="DG506" s="84"/>
      <c r="DH506" s="84"/>
      <c r="DI506" s="84"/>
      <c r="DJ506" s="84"/>
      <c r="DK506" s="84"/>
      <c r="DL506" s="84"/>
      <c r="DM506" s="84"/>
      <c r="DN506" s="84"/>
      <c r="DO506" s="84"/>
      <c r="DP506" s="84"/>
      <c r="DQ506" s="84"/>
      <c r="DR506" s="84"/>
      <c r="DS506" s="84"/>
      <c r="DT506" s="84"/>
      <c r="DU506" s="84"/>
      <c r="DV506" s="84"/>
      <c r="DW506" s="84"/>
      <c r="DX506" s="84"/>
      <c r="DY506" s="84"/>
      <c r="DZ506" s="84"/>
      <c r="EA506" s="84"/>
      <c r="EB506" s="84"/>
      <c r="EC506" s="84"/>
      <c r="ED506" s="84"/>
      <c r="EE506" s="84"/>
      <c r="EF506" s="84"/>
      <c r="EG506" s="84"/>
      <c r="EH506" s="84"/>
      <c r="EI506" s="84"/>
      <c r="EJ506" s="84"/>
      <c r="EK506" s="84"/>
      <c r="EL506" s="84"/>
      <c r="EM506" s="84"/>
      <c r="EN506" s="84"/>
      <c r="EO506" s="84"/>
      <c r="EP506" s="84"/>
      <c r="EQ506" s="84"/>
      <c r="ER506" s="84"/>
      <c r="ES506" s="84"/>
      <c r="ET506" s="84"/>
      <c r="EU506" s="84"/>
      <c r="EV506" s="84"/>
      <c r="EW506" s="84"/>
      <c r="EX506" s="84"/>
      <c r="EY506" s="84"/>
      <c r="EZ506" s="84"/>
      <c r="FA506" s="84"/>
      <c r="FB506" s="84"/>
      <c r="FC506" s="84"/>
      <c r="FD506" s="84"/>
      <c r="FE506" s="84"/>
      <c r="FF506" s="84"/>
      <c r="FG506" s="84"/>
      <c r="FH506" s="84"/>
      <c r="FI506" s="84"/>
      <c r="FJ506" s="84"/>
      <c r="FK506" s="84"/>
      <c r="FL506" s="84"/>
      <c r="FM506" s="84"/>
      <c r="FN506" s="84"/>
      <c r="FO506" s="84"/>
      <c r="FP506" s="84"/>
      <c r="FQ506" s="84"/>
      <c r="FR506" s="84"/>
      <c r="FS506" s="84"/>
      <c r="FT506" s="84"/>
      <c r="FU506" s="84"/>
      <c r="FV506" s="84"/>
      <c r="FW506" s="84"/>
    </row>
    <row r="507" spans="1:179" s="7" customFormat="1">
      <c r="A507" s="159">
        <v>459</v>
      </c>
      <c r="B507" s="109" t="s">
        <v>2321</v>
      </c>
      <c r="C507" s="110" t="s">
        <v>2322</v>
      </c>
      <c r="D507" s="104">
        <v>23350</v>
      </c>
      <c r="E507" s="105">
        <v>0</v>
      </c>
      <c r="F507" s="105">
        <f>D507</f>
        <v>23350</v>
      </c>
      <c r="G507" s="109" t="s">
        <v>2311</v>
      </c>
      <c r="H507" s="110" t="s">
        <v>2369</v>
      </c>
      <c r="I507" s="106">
        <v>21000</v>
      </c>
      <c r="J507" s="106">
        <v>0</v>
      </c>
      <c r="K507" s="106">
        <f>I507+J507</f>
        <v>21000</v>
      </c>
      <c r="L507" s="129"/>
      <c r="M507" s="129"/>
      <c r="N507" s="130">
        <v>21000</v>
      </c>
      <c r="O507" s="131">
        <v>0</v>
      </c>
      <c r="P507" s="132">
        <f t="shared" si="94"/>
        <v>21000</v>
      </c>
      <c r="Q507" s="84"/>
      <c r="R507" s="84"/>
      <c r="S507" s="84"/>
      <c r="T507" s="84"/>
      <c r="U507" s="84"/>
      <c r="V507" s="84"/>
      <c r="W507" s="84"/>
      <c r="X507" s="84"/>
      <c r="Y507" s="84"/>
      <c r="Z507" s="84"/>
      <c r="AA507" s="84"/>
      <c r="AB507" s="84"/>
      <c r="AC507" s="84"/>
      <c r="AD507" s="84"/>
      <c r="AE507" s="84"/>
      <c r="AF507" s="84"/>
      <c r="AG507" s="84"/>
      <c r="AH507" s="84"/>
      <c r="AI507" s="84"/>
      <c r="AJ507" s="84"/>
      <c r="AK507" s="84"/>
      <c r="AL507" s="84"/>
      <c r="AM507" s="84"/>
      <c r="AN507" s="84"/>
      <c r="AO507" s="84"/>
      <c r="AP507" s="84"/>
      <c r="AQ507" s="84"/>
      <c r="AR507" s="84"/>
      <c r="AS507" s="84"/>
      <c r="AT507" s="84"/>
      <c r="AU507" s="84"/>
      <c r="AV507" s="84"/>
      <c r="AW507" s="84"/>
      <c r="AX507" s="84"/>
      <c r="AY507" s="84"/>
      <c r="AZ507" s="84"/>
      <c r="BA507" s="84"/>
      <c r="BB507" s="84"/>
      <c r="BC507" s="84"/>
      <c r="BD507" s="84"/>
      <c r="BE507" s="84"/>
      <c r="BF507" s="84"/>
      <c r="BG507" s="84"/>
      <c r="BH507" s="84"/>
      <c r="BI507" s="84"/>
      <c r="BJ507" s="84"/>
      <c r="BK507" s="84"/>
      <c r="BL507" s="84"/>
      <c r="BM507" s="84"/>
      <c r="BN507" s="84"/>
      <c r="BO507" s="84"/>
      <c r="BP507" s="84"/>
      <c r="BQ507" s="84"/>
      <c r="BR507" s="84"/>
      <c r="BS507" s="84"/>
      <c r="BT507" s="84"/>
      <c r="BU507" s="84"/>
      <c r="BV507" s="84"/>
      <c r="BW507" s="84"/>
      <c r="BX507" s="84"/>
      <c r="BY507" s="84"/>
      <c r="BZ507" s="84"/>
      <c r="CA507" s="84"/>
      <c r="CB507" s="84"/>
      <c r="CC507" s="84"/>
      <c r="CD507" s="84"/>
      <c r="CE507" s="84"/>
      <c r="CF507" s="84"/>
      <c r="CG507" s="84"/>
      <c r="CH507" s="84"/>
      <c r="CI507" s="84"/>
      <c r="CJ507" s="84"/>
      <c r="CK507" s="84"/>
      <c r="CL507" s="84"/>
      <c r="CM507" s="84"/>
      <c r="CN507" s="84"/>
      <c r="CO507" s="84"/>
      <c r="CP507" s="84"/>
      <c r="CQ507" s="84"/>
      <c r="CR507" s="84"/>
      <c r="CS507" s="84"/>
      <c r="CT507" s="84"/>
      <c r="CU507" s="84"/>
      <c r="CV507" s="84"/>
      <c r="CW507" s="84"/>
      <c r="CX507" s="84"/>
      <c r="CY507" s="84"/>
      <c r="CZ507" s="84"/>
      <c r="DA507" s="84"/>
      <c r="DB507" s="84"/>
      <c r="DC507" s="84"/>
      <c r="DD507" s="84"/>
      <c r="DE507" s="84"/>
      <c r="DF507" s="84"/>
      <c r="DG507" s="84"/>
      <c r="DH507" s="84"/>
      <c r="DI507" s="84"/>
      <c r="DJ507" s="84"/>
      <c r="DK507" s="84"/>
      <c r="DL507" s="84"/>
      <c r="DM507" s="84"/>
      <c r="DN507" s="84"/>
      <c r="DO507" s="84"/>
      <c r="DP507" s="84"/>
      <c r="DQ507" s="84"/>
      <c r="DR507" s="84"/>
      <c r="DS507" s="84"/>
      <c r="DT507" s="84"/>
      <c r="DU507" s="84"/>
      <c r="DV507" s="84"/>
      <c r="DW507" s="84"/>
      <c r="DX507" s="84"/>
      <c r="DY507" s="84"/>
      <c r="DZ507" s="84"/>
      <c r="EA507" s="84"/>
      <c r="EB507" s="84"/>
      <c r="EC507" s="84"/>
      <c r="ED507" s="84"/>
      <c r="EE507" s="84"/>
      <c r="EF507" s="84"/>
      <c r="EG507" s="84"/>
      <c r="EH507" s="84"/>
      <c r="EI507" s="84"/>
      <c r="EJ507" s="84"/>
      <c r="EK507" s="84"/>
      <c r="EL507" s="84"/>
      <c r="EM507" s="84"/>
      <c r="EN507" s="84"/>
      <c r="EO507" s="84"/>
      <c r="EP507" s="84"/>
      <c r="EQ507" s="84"/>
      <c r="ER507" s="84"/>
      <c r="ES507" s="84"/>
      <c r="ET507" s="84"/>
      <c r="EU507" s="84"/>
      <c r="EV507" s="84"/>
      <c r="EW507" s="84"/>
      <c r="EX507" s="84"/>
      <c r="EY507" s="84"/>
      <c r="EZ507" s="84"/>
      <c r="FA507" s="84"/>
      <c r="FB507" s="84"/>
      <c r="FC507" s="84"/>
      <c r="FD507" s="84"/>
      <c r="FE507" s="84"/>
      <c r="FF507" s="84"/>
      <c r="FG507" s="84"/>
      <c r="FH507" s="84"/>
      <c r="FI507" s="84"/>
      <c r="FJ507" s="84"/>
      <c r="FK507" s="84"/>
      <c r="FL507" s="84"/>
      <c r="FM507" s="84"/>
      <c r="FN507" s="84"/>
      <c r="FO507" s="84"/>
      <c r="FP507" s="84"/>
      <c r="FQ507" s="84"/>
      <c r="FR507" s="84"/>
      <c r="FS507" s="84"/>
      <c r="FT507" s="84"/>
      <c r="FU507" s="84"/>
      <c r="FV507" s="84"/>
      <c r="FW507" s="84"/>
    </row>
    <row r="508" spans="1:179" s="7" customFormat="1">
      <c r="A508" s="159">
        <v>460</v>
      </c>
      <c r="B508" s="206" t="s">
        <v>2325</v>
      </c>
      <c r="C508" s="207" t="s">
        <v>2326</v>
      </c>
      <c r="D508" s="208">
        <v>10200</v>
      </c>
      <c r="E508" s="209">
        <v>0</v>
      </c>
      <c r="F508" s="209">
        <f>D508</f>
        <v>10200</v>
      </c>
      <c r="G508" s="164" t="s">
        <v>2321</v>
      </c>
      <c r="H508" s="160" t="s">
        <v>2371</v>
      </c>
      <c r="I508" s="129">
        <v>23350</v>
      </c>
      <c r="J508" s="129">
        <v>0</v>
      </c>
      <c r="K508" s="129">
        <f>I508+J508</f>
        <v>23350</v>
      </c>
      <c r="L508" s="129"/>
      <c r="M508" s="129"/>
      <c r="N508" s="130">
        <v>23350</v>
      </c>
      <c r="O508" s="131">
        <v>0</v>
      </c>
      <c r="P508" s="132">
        <f t="shared" si="94"/>
        <v>23350</v>
      </c>
      <c r="Q508" s="84"/>
      <c r="R508" s="84"/>
      <c r="S508" s="84"/>
      <c r="T508" s="84"/>
      <c r="U508" s="84"/>
      <c r="V508" s="84"/>
      <c r="W508" s="84"/>
      <c r="X508" s="84"/>
      <c r="Y508" s="84"/>
      <c r="Z508" s="84"/>
      <c r="AA508" s="84"/>
      <c r="AB508" s="84"/>
      <c r="AC508" s="84"/>
      <c r="AD508" s="84"/>
      <c r="AE508" s="84"/>
      <c r="AF508" s="84"/>
      <c r="AG508" s="84"/>
      <c r="AH508" s="84"/>
      <c r="AI508" s="84"/>
      <c r="AJ508" s="84"/>
      <c r="AK508" s="84"/>
      <c r="AL508" s="84"/>
      <c r="AM508" s="84"/>
      <c r="AN508" s="84"/>
      <c r="AO508" s="84"/>
      <c r="AP508" s="84"/>
      <c r="AQ508" s="84"/>
      <c r="AR508" s="84"/>
      <c r="AS508" s="84"/>
      <c r="AT508" s="84"/>
      <c r="AU508" s="84"/>
      <c r="AV508" s="84"/>
      <c r="AW508" s="84"/>
      <c r="AX508" s="84"/>
      <c r="AY508" s="84"/>
      <c r="AZ508" s="84"/>
      <c r="BA508" s="84"/>
      <c r="BB508" s="84"/>
      <c r="BC508" s="84"/>
      <c r="BD508" s="84"/>
      <c r="BE508" s="84"/>
      <c r="BF508" s="84"/>
      <c r="BG508" s="84"/>
      <c r="BH508" s="84"/>
      <c r="BI508" s="84"/>
      <c r="BJ508" s="84"/>
      <c r="BK508" s="84"/>
      <c r="BL508" s="84"/>
      <c r="BM508" s="84"/>
      <c r="BN508" s="84"/>
      <c r="BO508" s="84"/>
      <c r="BP508" s="84"/>
      <c r="BQ508" s="84"/>
      <c r="BR508" s="84"/>
      <c r="BS508" s="84"/>
      <c r="BT508" s="84"/>
      <c r="BU508" s="84"/>
      <c r="BV508" s="84"/>
      <c r="BW508" s="84"/>
      <c r="BX508" s="84"/>
      <c r="BY508" s="84"/>
      <c r="BZ508" s="84"/>
      <c r="CA508" s="84"/>
      <c r="CB508" s="84"/>
      <c r="CC508" s="84"/>
      <c r="CD508" s="84"/>
      <c r="CE508" s="84"/>
      <c r="CF508" s="84"/>
      <c r="CG508" s="84"/>
      <c r="CH508" s="84"/>
      <c r="CI508" s="84"/>
      <c r="CJ508" s="84"/>
      <c r="CK508" s="84"/>
      <c r="CL508" s="84"/>
      <c r="CM508" s="84"/>
      <c r="CN508" s="84"/>
      <c r="CO508" s="84"/>
      <c r="CP508" s="84"/>
      <c r="CQ508" s="84"/>
      <c r="CR508" s="84"/>
      <c r="CS508" s="84"/>
      <c r="CT508" s="84"/>
      <c r="CU508" s="84"/>
      <c r="CV508" s="84"/>
      <c r="CW508" s="84"/>
      <c r="CX508" s="84"/>
      <c r="CY508" s="84"/>
      <c r="CZ508" s="84"/>
      <c r="DA508" s="84"/>
      <c r="DB508" s="84"/>
      <c r="DC508" s="84"/>
      <c r="DD508" s="84"/>
      <c r="DE508" s="84"/>
      <c r="DF508" s="84"/>
      <c r="DG508" s="84"/>
      <c r="DH508" s="84"/>
      <c r="DI508" s="84"/>
      <c r="DJ508" s="84"/>
      <c r="DK508" s="84"/>
      <c r="DL508" s="84"/>
      <c r="DM508" s="84"/>
      <c r="DN508" s="84"/>
      <c r="DO508" s="84"/>
      <c r="DP508" s="84"/>
      <c r="DQ508" s="84"/>
      <c r="DR508" s="84"/>
      <c r="DS508" s="84"/>
      <c r="DT508" s="84"/>
      <c r="DU508" s="84"/>
      <c r="DV508" s="84"/>
      <c r="DW508" s="84"/>
      <c r="DX508" s="84"/>
      <c r="DY508" s="84"/>
      <c r="DZ508" s="84"/>
      <c r="EA508" s="84"/>
      <c r="EB508" s="84"/>
      <c r="EC508" s="84"/>
      <c r="ED508" s="84"/>
      <c r="EE508" s="84"/>
      <c r="EF508" s="84"/>
      <c r="EG508" s="84"/>
      <c r="EH508" s="84"/>
      <c r="EI508" s="84"/>
      <c r="EJ508" s="84"/>
      <c r="EK508" s="84"/>
      <c r="EL508" s="84"/>
      <c r="EM508" s="84"/>
      <c r="EN508" s="84"/>
      <c r="EO508" s="84"/>
      <c r="EP508" s="84"/>
      <c r="EQ508" s="84"/>
      <c r="ER508" s="84"/>
      <c r="ES508" s="84"/>
      <c r="ET508" s="84"/>
      <c r="EU508" s="84"/>
      <c r="EV508" s="84"/>
      <c r="EW508" s="84"/>
      <c r="EX508" s="84"/>
      <c r="EY508" s="84"/>
      <c r="EZ508" s="84"/>
      <c r="FA508" s="84"/>
      <c r="FB508" s="84"/>
      <c r="FC508" s="84"/>
      <c r="FD508" s="84"/>
      <c r="FE508" s="84"/>
      <c r="FF508" s="84"/>
      <c r="FG508" s="84"/>
      <c r="FH508" s="84"/>
      <c r="FI508" s="84"/>
      <c r="FJ508" s="84"/>
      <c r="FK508" s="84"/>
      <c r="FL508" s="84"/>
      <c r="FM508" s="84"/>
      <c r="FN508" s="84"/>
      <c r="FO508" s="84"/>
      <c r="FP508" s="84"/>
      <c r="FQ508" s="84"/>
      <c r="FR508" s="84"/>
      <c r="FS508" s="84"/>
      <c r="FT508" s="84"/>
      <c r="FU508" s="84"/>
      <c r="FV508" s="84"/>
      <c r="FW508" s="84"/>
    </row>
    <row r="509" spans="1:179" s="7" customFormat="1" ht="20.25" customHeight="1">
      <c r="A509" s="159">
        <v>461</v>
      </c>
      <c r="B509" s="109" t="s">
        <v>2357</v>
      </c>
      <c r="C509" s="110" t="s">
        <v>2358</v>
      </c>
      <c r="D509" s="104">
        <v>33150</v>
      </c>
      <c r="E509" s="105">
        <v>0</v>
      </c>
      <c r="F509" s="105">
        <f>D509</f>
        <v>33150</v>
      </c>
      <c r="G509" s="164" t="s">
        <v>2321</v>
      </c>
      <c r="H509" s="160" t="s">
        <v>2373</v>
      </c>
      <c r="I509" s="129">
        <v>28000</v>
      </c>
      <c r="J509" s="129">
        <v>0</v>
      </c>
      <c r="K509" s="129">
        <f>I509+J509</f>
        <v>28000</v>
      </c>
      <c r="L509" s="129"/>
      <c r="M509" s="129"/>
      <c r="N509" s="130">
        <v>28000</v>
      </c>
      <c r="O509" s="131">
        <v>0</v>
      </c>
      <c r="P509" s="132">
        <f t="shared" si="94"/>
        <v>28000</v>
      </c>
      <c r="Q509" s="84"/>
      <c r="R509" s="84"/>
      <c r="S509" s="84"/>
      <c r="T509" s="84"/>
      <c r="U509" s="84"/>
      <c r="V509" s="84"/>
      <c r="W509" s="84"/>
      <c r="X509" s="84"/>
      <c r="Y509" s="84"/>
      <c r="Z509" s="84"/>
      <c r="AA509" s="84"/>
      <c r="AB509" s="84"/>
      <c r="AC509" s="84"/>
      <c r="AD509" s="84"/>
      <c r="AE509" s="84"/>
      <c r="AF509" s="84"/>
      <c r="AG509" s="84"/>
      <c r="AH509" s="84"/>
      <c r="AI509" s="84"/>
      <c r="AJ509" s="84"/>
      <c r="AK509" s="84"/>
      <c r="AL509" s="84"/>
      <c r="AM509" s="84"/>
      <c r="AN509" s="84"/>
      <c r="AO509" s="84"/>
      <c r="AP509" s="84"/>
      <c r="AQ509" s="84"/>
      <c r="AR509" s="84"/>
      <c r="AS509" s="84"/>
      <c r="AT509" s="84"/>
      <c r="AU509" s="84"/>
      <c r="AV509" s="84"/>
      <c r="AW509" s="84"/>
      <c r="AX509" s="84"/>
      <c r="AY509" s="84"/>
      <c r="AZ509" s="84"/>
      <c r="BA509" s="84"/>
      <c r="BB509" s="84"/>
      <c r="BC509" s="84"/>
      <c r="BD509" s="84"/>
      <c r="BE509" s="84"/>
      <c r="BF509" s="84"/>
      <c r="BG509" s="84"/>
      <c r="BH509" s="84"/>
      <c r="BI509" s="84"/>
      <c r="BJ509" s="84"/>
      <c r="BK509" s="84"/>
      <c r="BL509" s="84"/>
      <c r="BM509" s="84"/>
      <c r="BN509" s="84"/>
      <c r="BO509" s="84"/>
      <c r="BP509" s="84"/>
      <c r="BQ509" s="84"/>
      <c r="BR509" s="84"/>
      <c r="BS509" s="84"/>
      <c r="BT509" s="84"/>
      <c r="BU509" s="84"/>
      <c r="BV509" s="84"/>
      <c r="BW509" s="84"/>
      <c r="BX509" s="84"/>
      <c r="BY509" s="84"/>
      <c r="BZ509" s="84"/>
      <c r="CA509" s="84"/>
      <c r="CB509" s="84"/>
      <c r="CC509" s="84"/>
      <c r="CD509" s="84"/>
      <c r="CE509" s="84"/>
      <c r="CF509" s="84"/>
      <c r="CG509" s="84"/>
      <c r="CH509" s="84"/>
      <c r="CI509" s="84"/>
      <c r="CJ509" s="84"/>
      <c r="CK509" s="84"/>
      <c r="CL509" s="84"/>
      <c r="CM509" s="84"/>
      <c r="CN509" s="84"/>
      <c r="CO509" s="84"/>
      <c r="CP509" s="84"/>
      <c r="CQ509" s="84"/>
      <c r="CR509" s="84"/>
      <c r="CS509" s="84"/>
      <c r="CT509" s="84"/>
      <c r="CU509" s="84"/>
      <c r="CV509" s="84"/>
      <c r="CW509" s="84"/>
      <c r="CX509" s="84"/>
      <c r="CY509" s="84"/>
      <c r="CZ509" s="84"/>
      <c r="DA509" s="84"/>
      <c r="DB509" s="84"/>
      <c r="DC509" s="84"/>
      <c r="DD509" s="84"/>
      <c r="DE509" s="84"/>
      <c r="DF509" s="84"/>
      <c r="DG509" s="84"/>
      <c r="DH509" s="84"/>
      <c r="DI509" s="84"/>
      <c r="DJ509" s="84"/>
      <c r="DK509" s="84"/>
      <c r="DL509" s="84"/>
      <c r="DM509" s="84"/>
      <c r="DN509" s="84"/>
      <c r="DO509" s="84"/>
      <c r="DP509" s="84"/>
      <c r="DQ509" s="84"/>
      <c r="DR509" s="84"/>
      <c r="DS509" s="84"/>
      <c r="DT509" s="84"/>
      <c r="DU509" s="84"/>
      <c r="DV509" s="84"/>
      <c r="DW509" s="84"/>
      <c r="DX509" s="84"/>
      <c r="DY509" s="84"/>
      <c r="DZ509" s="84"/>
      <c r="EA509" s="84"/>
      <c r="EB509" s="84"/>
      <c r="EC509" s="84"/>
      <c r="ED509" s="84"/>
      <c r="EE509" s="84"/>
      <c r="EF509" s="84"/>
      <c r="EG509" s="84"/>
      <c r="EH509" s="84"/>
      <c r="EI509" s="84"/>
      <c r="EJ509" s="84"/>
      <c r="EK509" s="84"/>
      <c r="EL509" s="84"/>
      <c r="EM509" s="84"/>
      <c r="EN509" s="84"/>
      <c r="EO509" s="84"/>
      <c r="EP509" s="84"/>
      <c r="EQ509" s="84"/>
      <c r="ER509" s="84"/>
      <c r="ES509" s="84"/>
      <c r="ET509" s="84"/>
      <c r="EU509" s="84"/>
      <c r="EV509" s="84"/>
      <c r="EW509" s="84"/>
      <c r="EX509" s="84"/>
      <c r="EY509" s="84"/>
      <c r="EZ509" s="84"/>
      <c r="FA509" s="84"/>
      <c r="FB509" s="84"/>
      <c r="FC509" s="84"/>
      <c r="FD509" s="84"/>
      <c r="FE509" s="84"/>
      <c r="FF509" s="84"/>
      <c r="FG509" s="84"/>
      <c r="FH509" s="84"/>
      <c r="FI509" s="84"/>
      <c r="FJ509" s="84"/>
      <c r="FK509" s="84"/>
      <c r="FL509" s="84"/>
      <c r="FM509" s="84"/>
      <c r="FN509" s="84"/>
      <c r="FO509" s="84"/>
      <c r="FP509" s="84"/>
      <c r="FQ509" s="84"/>
      <c r="FR509" s="84"/>
      <c r="FS509" s="84"/>
      <c r="FT509" s="84"/>
      <c r="FU509" s="84"/>
      <c r="FV509" s="84"/>
      <c r="FW509" s="84"/>
    </row>
    <row r="510" spans="1:179" s="7" customFormat="1" ht="21" customHeight="1">
      <c r="A510" s="159">
        <v>462</v>
      </c>
      <c r="B510" s="206" t="s">
        <v>2360</v>
      </c>
      <c r="C510" s="207" t="s">
        <v>2361</v>
      </c>
      <c r="D510" s="208">
        <v>11000</v>
      </c>
      <c r="E510" s="209">
        <v>0</v>
      </c>
      <c r="F510" s="209">
        <f>D510</f>
        <v>11000</v>
      </c>
      <c r="G510" s="164" t="s">
        <v>2357</v>
      </c>
      <c r="H510" s="160" t="s">
        <v>2376</v>
      </c>
      <c r="I510" s="129">
        <v>33150</v>
      </c>
      <c r="J510" s="129">
        <v>0</v>
      </c>
      <c r="K510" s="129">
        <f>I510+J510</f>
        <v>33150</v>
      </c>
      <c r="L510" s="129"/>
      <c r="M510" s="129"/>
      <c r="N510" s="130">
        <v>33150</v>
      </c>
      <c r="O510" s="131">
        <v>0</v>
      </c>
      <c r="P510" s="132">
        <f t="shared" si="94"/>
        <v>33150</v>
      </c>
      <c r="Q510" s="84"/>
      <c r="R510" s="84"/>
      <c r="S510" s="84"/>
      <c r="T510" s="84"/>
      <c r="U510" s="84"/>
      <c r="V510" s="84"/>
      <c r="W510" s="84"/>
      <c r="X510" s="84"/>
      <c r="Y510" s="84"/>
      <c r="Z510" s="84"/>
      <c r="AA510" s="84"/>
      <c r="AB510" s="84"/>
      <c r="AC510" s="84"/>
      <c r="AD510" s="84"/>
      <c r="AE510" s="84"/>
      <c r="AF510" s="84"/>
      <c r="AG510" s="84"/>
      <c r="AH510" s="84"/>
      <c r="AI510" s="84"/>
      <c r="AJ510" s="84"/>
      <c r="AK510" s="84"/>
      <c r="AL510" s="84"/>
      <c r="AM510" s="84"/>
      <c r="AN510" s="84"/>
      <c r="AO510" s="84"/>
      <c r="AP510" s="84"/>
      <c r="AQ510" s="84"/>
      <c r="AR510" s="84"/>
      <c r="AS510" s="84"/>
      <c r="AT510" s="84"/>
      <c r="AU510" s="84"/>
      <c r="AV510" s="84"/>
      <c r="AW510" s="84"/>
      <c r="AX510" s="84"/>
      <c r="AY510" s="84"/>
      <c r="AZ510" s="84"/>
      <c r="BA510" s="84"/>
      <c r="BB510" s="84"/>
      <c r="BC510" s="84"/>
      <c r="BD510" s="84"/>
      <c r="BE510" s="84"/>
      <c r="BF510" s="84"/>
      <c r="BG510" s="84"/>
      <c r="BH510" s="84"/>
      <c r="BI510" s="84"/>
      <c r="BJ510" s="84"/>
      <c r="BK510" s="84"/>
      <c r="BL510" s="84"/>
      <c r="BM510" s="84"/>
      <c r="BN510" s="84"/>
      <c r="BO510" s="84"/>
      <c r="BP510" s="84"/>
      <c r="BQ510" s="84"/>
      <c r="BR510" s="84"/>
      <c r="BS510" s="84"/>
      <c r="BT510" s="84"/>
      <c r="BU510" s="84"/>
      <c r="BV510" s="84"/>
      <c r="BW510" s="84"/>
      <c r="BX510" s="84"/>
      <c r="BY510" s="84"/>
      <c r="BZ510" s="84"/>
      <c r="CA510" s="84"/>
      <c r="CB510" s="84"/>
      <c r="CC510" s="84"/>
      <c r="CD510" s="84"/>
      <c r="CE510" s="84"/>
      <c r="CF510" s="84"/>
      <c r="CG510" s="84"/>
      <c r="CH510" s="84"/>
      <c r="CI510" s="84"/>
      <c r="CJ510" s="84"/>
      <c r="CK510" s="84"/>
      <c r="CL510" s="84"/>
      <c r="CM510" s="84"/>
      <c r="CN510" s="84"/>
      <c r="CO510" s="84"/>
      <c r="CP510" s="84"/>
      <c r="CQ510" s="84"/>
      <c r="CR510" s="84"/>
      <c r="CS510" s="84"/>
      <c r="CT510" s="84"/>
      <c r="CU510" s="84"/>
      <c r="CV510" s="84"/>
      <c r="CW510" s="84"/>
      <c r="CX510" s="84"/>
      <c r="CY510" s="84"/>
      <c r="CZ510" s="84"/>
      <c r="DA510" s="84"/>
      <c r="DB510" s="84"/>
      <c r="DC510" s="84"/>
      <c r="DD510" s="84"/>
      <c r="DE510" s="84"/>
      <c r="DF510" s="84"/>
      <c r="DG510" s="84"/>
      <c r="DH510" s="84"/>
      <c r="DI510" s="84"/>
      <c r="DJ510" s="84"/>
      <c r="DK510" s="84"/>
      <c r="DL510" s="84"/>
      <c r="DM510" s="84"/>
      <c r="DN510" s="84"/>
      <c r="DO510" s="84"/>
      <c r="DP510" s="84"/>
      <c r="DQ510" s="84"/>
      <c r="DR510" s="84"/>
      <c r="DS510" s="84"/>
      <c r="DT510" s="84"/>
      <c r="DU510" s="84"/>
      <c r="DV510" s="84"/>
      <c r="DW510" s="84"/>
      <c r="DX510" s="84"/>
      <c r="DY510" s="84"/>
      <c r="DZ510" s="84"/>
      <c r="EA510" s="84"/>
      <c r="EB510" s="84"/>
      <c r="EC510" s="84"/>
      <c r="ED510" s="84"/>
      <c r="EE510" s="84"/>
      <c r="EF510" s="84"/>
      <c r="EG510" s="84"/>
      <c r="EH510" s="84"/>
      <c r="EI510" s="84"/>
      <c r="EJ510" s="84"/>
      <c r="EK510" s="84"/>
      <c r="EL510" s="84"/>
      <c r="EM510" s="84"/>
      <c r="EN510" s="84"/>
      <c r="EO510" s="84"/>
      <c r="EP510" s="84"/>
      <c r="EQ510" s="84"/>
      <c r="ER510" s="84"/>
      <c r="ES510" s="84"/>
      <c r="ET510" s="84"/>
      <c r="EU510" s="84"/>
      <c r="EV510" s="84"/>
      <c r="EW510" s="84"/>
      <c r="EX510" s="84"/>
      <c r="EY510" s="84"/>
      <c r="EZ510" s="84"/>
      <c r="FA510" s="84"/>
      <c r="FB510" s="84"/>
      <c r="FC510" s="84"/>
      <c r="FD510" s="84"/>
      <c r="FE510" s="84"/>
      <c r="FF510" s="84"/>
      <c r="FG510" s="84"/>
      <c r="FH510" s="84"/>
      <c r="FI510" s="84"/>
      <c r="FJ510" s="84"/>
      <c r="FK510" s="84"/>
      <c r="FL510" s="84"/>
      <c r="FM510" s="84"/>
      <c r="FN510" s="84"/>
      <c r="FO510" s="84"/>
      <c r="FP510" s="84"/>
      <c r="FQ510" s="84"/>
      <c r="FR510" s="84"/>
      <c r="FS510" s="84"/>
      <c r="FT510" s="84"/>
      <c r="FU510" s="84"/>
      <c r="FV510" s="84"/>
      <c r="FW510" s="84"/>
    </row>
    <row r="511" spans="1:179" s="7" customFormat="1" ht="24" customHeight="1">
      <c r="A511" s="108"/>
      <c r="B511" s="176" t="s">
        <v>2239</v>
      </c>
      <c r="C511" s="110" t="s">
        <v>2368</v>
      </c>
      <c r="D511" s="104"/>
      <c r="E511" s="105"/>
      <c r="F511" s="105"/>
      <c r="G511" s="108"/>
      <c r="H511" s="107" t="s">
        <v>3136</v>
      </c>
      <c r="I511" s="106"/>
      <c r="J511" s="106"/>
      <c r="K511" s="106"/>
      <c r="L511" s="129"/>
      <c r="M511" s="129"/>
      <c r="N511" s="130"/>
      <c r="O511" s="131"/>
      <c r="P511" s="132"/>
      <c r="Q511" s="84"/>
      <c r="R511" s="84"/>
      <c r="S511" s="84"/>
      <c r="T511" s="84"/>
      <c r="U511" s="84"/>
      <c r="V511" s="84"/>
      <c r="W511" s="84"/>
      <c r="X511" s="84"/>
      <c r="Y511" s="84"/>
      <c r="Z511" s="84"/>
      <c r="AA511" s="84"/>
      <c r="AB511" s="84"/>
      <c r="AC511" s="84"/>
      <c r="AD511" s="84"/>
      <c r="AE511" s="84"/>
      <c r="AF511" s="84"/>
      <c r="AG511" s="84"/>
      <c r="AH511" s="84"/>
      <c r="AI511" s="84"/>
      <c r="AJ511" s="84"/>
      <c r="AK511" s="84"/>
      <c r="AL511" s="84"/>
      <c r="AM511" s="84"/>
      <c r="AN511" s="84"/>
      <c r="AO511" s="84"/>
      <c r="AP511" s="84"/>
      <c r="AQ511" s="84"/>
      <c r="AR511" s="84"/>
      <c r="AS511" s="84"/>
      <c r="AT511" s="84"/>
      <c r="AU511" s="84"/>
      <c r="AV511" s="84"/>
      <c r="AW511" s="84"/>
      <c r="AX511" s="84"/>
      <c r="AY511" s="84"/>
      <c r="AZ511" s="84"/>
      <c r="BA511" s="84"/>
      <c r="BB511" s="84"/>
      <c r="BC511" s="84"/>
      <c r="BD511" s="84"/>
      <c r="BE511" s="84"/>
      <c r="BF511" s="84"/>
      <c r="BG511" s="84"/>
      <c r="BH511" s="84"/>
      <c r="BI511" s="84"/>
      <c r="BJ511" s="84"/>
      <c r="BK511" s="84"/>
      <c r="BL511" s="84"/>
      <c r="BM511" s="84"/>
      <c r="BN511" s="84"/>
      <c r="BO511" s="84"/>
      <c r="BP511" s="84"/>
      <c r="BQ511" s="84"/>
      <c r="BR511" s="84"/>
      <c r="BS511" s="84"/>
      <c r="BT511" s="84"/>
      <c r="BU511" s="84"/>
      <c r="BV511" s="84"/>
      <c r="BW511" s="84"/>
      <c r="BX511" s="84"/>
      <c r="BY511" s="84"/>
      <c r="BZ511" s="84"/>
      <c r="CA511" s="84"/>
      <c r="CB511" s="84"/>
      <c r="CC511" s="84"/>
      <c r="CD511" s="84"/>
      <c r="CE511" s="84"/>
      <c r="CF511" s="84"/>
      <c r="CG511" s="84"/>
      <c r="CH511" s="84"/>
      <c r="CI511" s="84"/>
      <c r="CJ511" s="84"/>
      <c r="CK511" s="84"/>
      <c r="CL511" s="84"/>
      <c r="CM511" s="84"/>
      <c r="CN511" s="84"/>
      <c r="CO511" s="84"/>
      <c r="CP511" s="84"/>
      <c r="CQ511" s="84"/>
      <c r="CR511" s="84"/>
      <c r="CS511" s="84"/>
      <c r="CT511" s="84"/>
      <c r="CU511" s="84"/>
      <c r="CV511" s="84"/>
      <c r="CW511" s="84"/>
      <c r="CX511" s="84"/>
      <c r="CY511" s="84"/>
      <c r="CZ511" s="84"/>
      <c r="DA511" s="84"/>
      <c r="DB511" s="84"/>
      <c r="DC511" s="84"/>
      <c r="DD511" s="84"/>
      <c r="DE511" s="84"/>
      <c r="DF511" s="84"/>
      <c r="DG511" s="84"/>
      <c r="DH511" s="84"/>
      <c r="DI511" s="84"/>
      <c r="DJ511" s="84"/>
      <c r="DK511" s="84"/>
      <c r="DL511" s="84"/>
      <c r="DM511" s="84"/>
      <c r="DN511" s="84"/>
      <c r="DO511" s="84"/>
      <c r="DP511" s="84"/>
      <c r="DQ511" s="84"/>
      <c r="DR511" s="84"/>
      <c r="DS511" s="84"/>
      <c r="DT511" s="84"/>
      <c r="DU511" s="84"/>
      <c r="DV511" s="84"/>
      <c r="DW511" s="84"/>
      <c r="DX511" s="84"/>
      <c r="DY511" s="84"/>
      <c r="DZ511" s="84"/>
      <c r="EA511" s="84"/>
      <c r="EB511" s="84"/>
      <c r="EC511" s="84"/>
      <c r="ED511" s="84"/>
      <c r="EE511" s="84"/>
      <c r="EF511" s="84"/>
      <c r="EG511" s="84"/>
      <c r="EH511" s="84"/>
      <c r="EI511" s="84"/>
      <c r="EJ511" s="84"/>
      <c r="EK511" s="84"/>
      <c r="EL511" s="84"/>
      <c r="EM511" s="84"/>
      <c r="EN511" s="84"/>
      <c r="EO511" s="84"/>
      <c r="EP511" s="84"/>
      <c r="EQ511" s="84"/>
      <c r="ER511" s="84"/>
      <c r="ES511" s="84"/>
      <c r="ET511" s="84"/>
      <c r="EU511" s="84"/>
      <c r="EV511" s="84"/>
      <c r="EW511" s="84"/>
      <c r="EX511" s="84"/>
      <c r="EY511" s="84"/>
      <c r="EZ511" s="84"/>
      <c r="FA511" s="84"/>
      <c r="FB511" s="84"/>
      <c r="FC511" s="84"/>
      <c r="FD511" s="84"/>
      <c r="FE511" s="84"/>
      <c r="FF511" s="84"/>
      <c r="FG511" s="84"/>
      <c r="FH511" s="84"/>
      <c r="FI511" s="84"/>
      <c r="FJ511" s="84"/>
      <c r="FK511" s="84"/>
      <c r="FL511" s="84"/>
      <c r="FM511" s="84"/>
      <c r="FN511" s="84"/>
      <c r="FO511" s="84"/>
      <c r="FP511" s="84"/>
      <c r="FQ511" s="84"/>
      <c r="FR511" s="84"/>
      <c r="FS511" s="84"/>
      <c r="FT511" s="84"/>
      <c r="FU511" s="84"/>
      <c r="FV511" s="84"/>
      <c r="FW511" s="84"/>
    </row>
    <row r="512" spans="1:179" s="7" customFormat="1" ht="27.75" customHeight="1">
      <c r="A512" s="108">
        <v>463</v>
      </c>
      <c r="B512" s="176" t="s">
        <v>2243</v>
      </c>
      <c r="C512" s="110" t="s">
        <v>2370</v>
      </c>
      <c r="D512" s="104"/>
      <c r="E512" s="105"/>
      <c r="F512" s="105"/>
      <c r="G512" s="108" t="s">
        <v>2534</v>
      </c>
      <c r="H512" s="110" t="s">
        <v>2306</v>
      </c>
      <c r="I512" s="106">
        <v>500</v>
      </c>
      <c r="J512" s="156">
        <f>I512*0.2</f>
        <v>100</v>
      </c>
      <c r="K512" s="155">
        <f>I512+J512</f>
        <v>600</v>
      </c>
      <c r="L512" s="129"/>
      <c r="M512" s="129"/>
      <c r="N512" s="130">
        <f>600/1.2</f>
        <v>500</v>
      </c>
      <c r="O512" s="131">
        <f>N512*0.2</f>
        <v>100</v>
      </c>
      <c r="P512" s="132">
        <f>O512+N512</f>
        <v>600</v>
      </c>
      <c r="Q512" s="84"/>
      <c r="R512" s="84"/>
      <c r="S512" s="84"/>
      <c r="T512" s="84"/>
      <c r="U512" s="84"/>
      <c r="V512" s="84"/>
      <c r="W512" s="84"/>
      <c r="X512" s="84"/>
      <c r="Y512" s="84"/>
      <c r="Z512" s="84"/>
      <c r="AA512" s="84"/>
      <c r="AB512" s="84"/>
      <c r="AC512" s="84"/>
      <c r="AD512" s="84"/>
      <c r="AE512" s="84"/>
      <c r="AF512" s="84"/>
      <c r="AG512" s="84"/>
      <c r="AH512" s="84"/>
      <c r="AI512" s="84"/>
      <c r="AJ512" s="84"/>
      <c r="AK512" s="84"/>
      <c r="AL512" s="84"/>
      <c r="AM512" s="84"/>
      <c r="AN512" s="84"/>
      <c r="AO512" s="84"/>
      <c r="AP512" s="84"/>
      <c r="AQ512" s="84"/>
      <c r="AR512" s="84"/>
      <c r="AS512" s="84"/>
      <c r="AT512" s="84"/>
      <c r="AU512" s="84"/>
      <c r="AV512" s="84"/>
      <c r="AW512" s="84"/>
      <c r="AX512" s="84"/>
      <c r="AY512" s="84"/>
      <c r="AZ512" s="84"/>
      <c r="BA512" s="84"/>
      <c r="BB512" s="84"/>
      <c r="BC512" s="84"/>
      <c r="BD512" s="84"/>
      <c r="BE512" s="84"/>
      <c r="BF512" s="84"/>
      <c r="BG512" s="84"/>
      <c r="BH512" s="84"/>
      <c r="BI512" s="84"/>
      <c r="BJ512" s="84"/>
      <c r="BK512" s="84"/>
      <c r="BL512" s="84"/>
      <c r="BM512" s="84"/>
      <c r="BN512" s="84"/>
      <c r="BO512" s="84"/>
      <c r="BP512" s="84"/>
      <c r="BQ512" s="84"/>
      <c r="BR512" s="84"/>
      <c r="BS512" s="84"/>
      <c r="BT512" s="84"/>
      <c r="BU512" s="84"/>
      <c r="BV512" s="84"/>
      <c r="BW512" s="84"/>
      <c r="BX512" s="84"/>
      <c r="BY512" s="84"/>
      <c r="BZ512" s="84"/>
      <c r="CA512" s="84"/>
      <c r="CB512" s="84"/>
      <c r="CC512" s="84"/>
      <c r="CD512" s="84"/>
      <c r="CE512" s="84"/>
      <c r="CF512" s="84"/>
      <c r="CG512" s="84"/>
      <c r="CH512" s="84"/>
      <c r="CI512" s="84"/>
      <c r="CJ512" s="84"/>
      <c r="CK512" s="84"/>
      <c r="CL512" s="84"/>
      <c r="CM512" s="84"/>
      <c r="CN512" s="84"/>
      <c r="CO512" s="84"/>
      <c r="CP512" s="84"/>
      <c r="CQ512" s="84"/>
      <c r="CR512" s="84"/>
      <c r="CS512" s="84"/>
      <c r="CT512" s="84"/>
      <c r="CU512" s="84"/>
      <c r="CV512" s="84"/>
      <c r="CW512" s="84"/>
      <c r="CX512" s="84"/>
      <c r="CY512" s="84"/>
      <c r="CZ512" s="84"/>
      <c r="DA512" s="84"/>
      <c r="DB512" s="84"/>
      <c r="DC512" s="84"/>
      <c r="DD512" s="84"/>
      <c r="DE512" s="84"/>
      <c r="DF512" s="84"/>
      <c r="DG512" s="84"/>
      <c r="DH512" s="84"/>
      <c r="DI512" s="84"/>
      <c r="DJ512" s="84"/>
      <c r="DK512" s="84"/>
      <c r="DL512" s="84"/>
      <c r="DM512" s="84"/>
      <c r="DN512" s="84"/>
      <c r="DO512" s="84"/>
      <c r="DP512" s="84"/>
      <c r="DQ512" s="84"/>
      <c r="DR512" s="84"/>
      <c r="DS512" s="84"/>
      <c r="DT512" s="84"/>
      <c r="DU512" s="84"/>
      <c r="DV512" s="84"/>
      <c r="DW512" s="84"/>
      <c r="DX512" s="84"/>
      <c r="DY512" s="84"/>
      <c r="DZ512" s="84"/>
      <c r="EA512" s="84"/>
      <c r="EB512" s="84"/>
      <c r="EC512" s="84"/>
      <c r="ED512" s="84"/>
      <c r="EE512" s="84"/>
      <c r="EF512" s="84"/>
      <c r="EG512" s="84"/>
      <c r="EH512" s="84"/>
      <c r="EI512" s="84"/>
      <c r="EJ512" s="84"/>
      <c r="EK512" s="84"/>
      <c r="EL512" s="84"/>
      <c r="EM512" s="84"/>
      <c r="EN512" s="84"/>
      <c r="EO512" s="84"/>
      <c r="EP512" s="84"/>
      <c r="EQ512" s="84"/>
      <c r="ER512" s="84"/>
      <c r="ES512" s="84"/>
      <c r="ET512" s="84"/>
      <c r="EU512" s="84"/>
      <c r="EV512" s="84"/>
      <c r="EW512" s="84"/>
      <c r="EX512" s="84"/>
      <c r="EY512" s="84"/>
      <c r="EZ512" s="84"/>
      <c r="FA512" s="84"/>
      <c r="FB512" s="84"/>
      <c r="FC512" s="84"/>
      <c r="FD512" s="84"/>
      <c r="FE512" s="84"/>
      <c r="FF512" s="84"/>
      <c r="FG512" s="84"/>
      <c r="FH512" s="84"/>
      <c r="FI512" s="84"/>
      <c r="FJ512" s="84"/>
      <c r="FK512" s="84"/>
      <c r="FL512" s="84"/>
      <c r="FM512" s="84"/>
      <c r="FN512" s="84"/>
      <c r="FO512" s="84"/>
      <c r="FP512" s="84"/>
      <c r="FQ512" s="84"/>
      <c r="FR512" s="84"/>
      <c r="FS512" s="84"/>
      <c r="FT512" s="84"/>
      <c r="FU512" s="84"/>
      <c r="FV512" s="84"/>
      <c r="FW512" s="84"/>
    </row>
    <row r="513" spans="1:179" s="7" customFormat="1" ht="32.25" customHeight="1">
      <c r="A513" s="108">
        <v>464</v>
      </c>
      <c r="B513" s="210"/>
      <c r="C513" s="103" t="s">
        <v>2372</v>
      </c>
      <c r="D513" s="104"/>
      <c r="E513" s="105"/>
      <c r="F513" s="105"/>
      <c r="G513" s="108" t="s">
        <v>2535</v>
      </c>
      <c r="H513" s="110" t="s">
        <v>2536</v>
      </c>
      <c r="I513" s="222">
        <v>708.4</v>
      </c>
      <c r="J513" s="156">
        <f>0.2*I513</f>
        <v>141.68</v>
      </c>
      <c r="K513" s="155">
        <v>850</v>
      </c>
      <c r="L513" s="129"/>
      <c r="M513" s="129"/>
      <c r="N513" s="130">
        <f>800/1.2</f>
        <v>666.66666666666697</v>
      </c>
      <c r="O513" s="131">
        <f t="shared" ref="O513:O514" si="95">N513*0.2</f>
        <v>133.333333333333</v>
      </c>
      <c r="P513" s="132">
        <f t="shared" ref="P513:P514" si="96">O513+N513</f>
        <v>800</v>
      </c>
      <c r="Q513" s="84"/>
      <c r="R513" s="84"/>
      <c r="S513" s="84"/>
      <c r="T513" s="84"/>
      <c r="U513" s="84"/>
      <c r="V513" s="84"/>
      <c r="W513" s="84"/>
      <c r="X513" s="84"/>
      <c r="Y513" s="84"/>
      <c r="Z513" s="84"/>
      <c r="AA513" s="84"/>
      <c r="AB513" s="84"/>
      <c r="AC513" s="84"/>
      <c r="AD513" s="84"/>
      <c r="AE513" s="84"/>
      <c r="AF513" s="84"/>
      <c r="AG513" s="84"/>
      <c r="AH513" s="84"/>
      <c r="AI513" s="84"/>
      <c r="AJ513" s="84"/>
      <c r="AK513" s="84"/>
      <c r="AL513" s="84"/>
      <c r="AM513" s="84"/>
      <c r="AN513" s="84"/>
      <c r="AO513" s="84"/>
      <c r="AP513" s="84"/>
      <c r="AQ513" s="84"/>
      <c r="AR513" s="84"/>
      <c r="AS513" s="84"/>
      <c r="AT513" s="84"/>
      <c r="AU513" s="84"/>
      <c r="AV513" s="84"/>
      <c r="AW513" s="84"/>
      <c r="AX513" s="84"/>
      <c r="AY513" s="84"/>
      <c r="AZ513" s="84"/>
      <c r="BA513" s="84"/>
      <c r="BB513" s="84"/>
      <c r="BC513" s="84"/>
      <c r="BD513" s="84"/>
      <c r="BE513" s="84"/>
      <c r="BF513" s="84"/>
      <c r="BG513" s="84"/>
      <c r="BH513" s="84"/>
      <c r="BI513" s="84"/>
      <c r="BJ513" s="84"/>
      <c r="BK513" s="84"/>
      <c r="BL513" s="84"/>
      <c r="BM513" s="84"/>
      <c r="BN513" s="84"/>
      <c r="BO513" s="84"/>
      <c r="BP513" s="84"/>
      <c r="BQ513" s="84"/>
      <c r="BR513" s="84"/>
      <c r="BS513" s="84"/>
      <c r="BT513" s="84"/>
      <c r="BU513" s="84"/>
      <c r="BV513" s="84"/>
      <c r="BW513" s="84"/>
      <c r="BX513" s="84"/>
      <c r="BY513" s="84"/>
      <c r="BZ513" s="84"/>
      <c r="CA513" s="84"/>
      <c r="CB513" s="84"/>
      <c r="CC513" s="84"/>
      <c r="CD513" s="84"/>
      <c r="CE513" s="84"/>
      <c r="CF513" s="84"/>
      <c r="CG513" s="84"/>
      <c r="CH513" s="84"/>
      <c r="CI513" s="84"/>
      <c r="CJ513" s="84"/>
      <c r="CK513" s="84"/>
      <c r="CL513" s="84"/>
      <c r="CM513" s="84"/>
      <c r="CN513" s="84"/>
      <c r="CO513" s="84"/>
      <c r="CP513" s="84"/>
      <c r="CQ513" s="84"/>
      <c r="CR513" s="84"/>
      <c r="CS513" s="84"/>
      <c r="CT513" s="84"/>
      <c r="CU513" s="84"/>
      <c r="CV513" s="84"/>
      <c r="CW513" s="84"/>
      <c r="CX513" s="84"/>
      <c r="CY513" s="84"/>
      <c r="CZ513" s="84"/>
      <c r="DA513" s="84"/>
      <c r="DB513" s="84"/>
      <c r="DC513" s="84"/>
      <c r="DD513" s="84"/>
      <c r="DE513" s="84"/>
      <c r="DF513" s="84"/>
      <c r="DG513" s="84"/>
      <c r="DH513" s="84"/>
      <c r="DI513" s="84"/>
      <c r="DJ513" s="84"/>
      <c r="DK513" s="84"/>
      <c r="DL513" s="84"/>
      <c r="DM513" s="84"/>
      <c r="DN513" s="84"/>
      <c r="DO513" s="84"/>
      <c r="DP513" s="84"/>
      <c r="DQ513" s="84"/>
      <c r="DR513" s="84"/>
      <c r="DS513" s="84"/>
      <c r="DT513" s="84"/>
      <c r="DU513" s="84"/>
      <c r="DV513" s="84"/>
      <c r="DW513" s="84"/>
      <c r="DX513" s="84"/>
      <c r="DY513" s="84"/>
      <c r="DZ513" s="84"/>
      <c r="EA513" s="84"/>
      <c r="EB513" s="84"/>
      <c r="EC513" s="84"/>
      <c r="ED513" s="84"/>
      <c r="EE513" s="84"/>
      <c r="EF513" s="84"/>
      <c r="EG513" s="84"/>
      <c r="EH513" s="84"/>
      <c r="EI513" s="84"/>
      <c r="EJ513" s="84"/>
      <c r="EK513" s="84"/>
      <c r="EL513" s="84"/>
      <c r="EM513" s="84"/>
      <c r="EN513" s="84"/>
      <c r="EO513" s="84"/>
      <c r="EP513" s="84"/>
      <c r="EQ513" s="84"/>
      <c r="ER513" s="84"/>
      <c r="ES513" s="84"/>
      <c r="ET513" s="84"/>
      <c r="EU513" s="84"/>
      <c r="EV513" s="84"/>
      <c r="EW513" s="84"/>
      <c r="EX513" s="84"/>
      <c r="EY513" s="84"/>
      <c r="EZ513" s="84"/>
      <c r="FA513" s="84"/>
      <c r="FB513" s="84"/>
      <c r="FC513" s="84"/>
      <c r="FD513" s="84"/>
      <c r="FE513" s="84"/>
      <c r="FF513" s="84"/>
      <c r="FG513" s="84"/>
      <c r="FH513" s="84"/>
      <c r="FI513" s="84"/>
      <c r="FJ513" s="84"/>
      <c r="FK513" s="84"/>
      <c r="FL513" s="84"/>
      <c r="FM513" s="84"/>
      <c r="FN513" s="84"/>
      <c r="FO513" s="84"/>
      <c r="FP513" s="84"/>
      <c r="FQ513" s="84"/>
      <c r="FR513" s="84"/>
      <c r="FS513" s="84"/>
      <c r="FT513" s="84"/>
      <c r="FU513" s="84"/>
      <c r="FV513" s="84"/>
      <c r="FW513" s="84"/>
    </row>
    <row r="514" spans="1:179" ht="33" customHeight="1">
      <c r="A514" s="108">
        <v>465</v>
      </c>
      <c r="B514" s="176" t="s">
        <v>2374</v>
      </c>
      <c r="C514" s="110" t="s">
        <v>2375</v>
      </c>
      <c r="D514" s="104">
        <v>100</v>
      </c>
      <c r="E514" s="105">
        <f t="shared" ref="E514:E522" si="97">D514*0.18</f>
        <v>18</v>
      </c>
      <c r="F514" s="105">
        <f t="shared" ref="F514:F522" si="98">D514+E514</f>
        <v>118</v>
      </c>
      <c r="G514" s="108" t="s">
        <v>2539</v>
      </c>
      <c r="H514" s="110" t="s">
        <v>2370</v>
      </c>
      <c r="I514" s="106">
        <v>750</v>
      </c>
      <c r="J514" s="156">
        <f>0.2*I514</f>
        <v>150</v>
      </c>
      <c r="K514" s="155">
        <f>I514+J514</f>
        <v>900</v>
      </c>
      <c r="L514" s="129"/>
      <c r="M514" s="129"/>
      <c r="N514" s="130">
        <f>1000/1.2</f>
        <v>833.33333333333303</v>
      </c>
      <c r="O514" s="131">
        <f t="shared" si="95"/>
        <v>166.666666666667</v>
      </c>
      <c r="P514" s="132">
        <f t="shared" si="96"/>
        <v>1000</v>
      </c>
      <c r="Q514" s="84"/>
      <c r="R514" s="84"/>
      <c r="S514" s="84"/>
      <c r="T514" s="84"/>
      <c r="U514" s="84"/>
      <c r="V514" s="84"/>
      <c r="W514" s="84"/>
      <c r="X514" s="84"/>
      <c r="Y514" s="84"/>
      <c r="Z514" s="84"/>
      <c r="AA514" s="84"/>
      <c r="AB514" s="84"/>
      <c r="AC514" s="84"/>
      <c r="AD514" s="84"/>
      <c r="AE514" s="84"/>
      <c r="AF514" s="84"/>
      <c r="AG514" s="84"/>
      <c r="AH514" s="84"/>
      <c r="AI514" s="84"/>
      <c r="AJ514" s="84"/>
      <c r="AK514" s="84"/>
      <c r="AL514" s="84"/>
      <c r="AM514" s="84"/>
      <c r="AN514" s="84"/>
      <c r="AO514" s="84"/>
      <c r="AP514" s="84"/>
      <c r="AQ514" s="84"/>
      <c r="AR514" s="84"/>
      <c r="AS514" s="84"/>
      <c r="AT514" s="84"/>
      <c r="AU514" s="84"/>
      <c r="AV514" s="84"/>
      <c r="AW514" s="84"/>
      <c r="AX514" s="84"/>
      <c r="AY514" s="84"/>
      <c r="AZ514" s="84"/>
      <c r="BA514" s="84"/>
      <c r="BB514" s="84"/>
      <c r="BC514" s="84"/>
      <c r="BD514" s="84"/>
      <c r="BE514" s="84"/>
      <c r="BF514" s="84"/>
      <c r="BG514" s="84"/>
      <c r="BH514" s="84"/>
      <c r="BI514" s="84"/>
      <c r="BJ514" s="84"/>
      <c r="BK514" s="84"/>
      <c r="BL514" s="84"/>
      <c r="BM514" s="84"/>
      <c r="BN514" s="84"/>
      <c r="BO514" s="84"/>
      <c r="BP514" s="84"/>
      <c r="BQ514" s="84"/>
      <c r="BR514" s="84"/>
      <c r="BS514" s="84"/>
      <c r="BT514" s="84"/>
      <c r="BU514" s="84"/>
      <c r="BV514" s="84"/>
      <c r="BW514" s="84"/>
      <c r="BX514" s="84"/>
      <c r="BY514" s="84"/>
      <c r="BZ514" s="84"/>
      <c r="CA514" s="84"/>
      <c r="CB514" s="84"/>
      <c r="CC514" s="84"/>
      <c r="CD514" s="84"/>
      <c r="CE514" s="84"/>
      <c r="CF514" s="84"/>
      <c r="CG514" s="84"/>
      <c r="CH514" s="84"/>
      <c r="CI514" s="84"/>
      <c r="CJ514" s="84"/>
      <c r="CK514" s="84"/>
      <c r="CL514" s="84"/>
      <c r="CM514" s="84"/>
      <c r="CN514" s="84"/>
      <c r="CO514" s="84"/>
      <c r="CP514" s="84"/>
      <c r="CQ514" s="84"/>
      <c r="CR514" s="84"/>
      <c r="CS514" s="84"/>
      <c r="CT514" s="84"/>
      <c r="CU514" s="84"/>
      <c r="CV514" s="84"/>
      <c r="CW514" s="84"/>
      <c r="CX514" s="84"/>
      <c r="CY514" s="84"/>
      <c r="CZ514" s="84"/>
      <c r="DA514" s="84"/>
      <c r="DB514" s="84"/>
      <c r="DC514" s="84"/>
      <c r="DD514" s="84"/>
      <c r="DE514" s="84"/>
      <c r="DF514" s="84"/>
      <c r="DG514" s="84"/>
      <c r="DH514" s="84"/>
      <c r="DI514" s="84"/>
      <c r="DJ514" s="84"/>
      <c r="DK514" s="84"/>
      <c r="DL514" s="84"/>
      <c r="DM514" s="84"/>
      <c r="DN514" s="84"/>
      <c r="DO514" s="84"/>
      <c r="DP514" s="84"/>
      <c r="DQ514" s="84"/>
      <c r="DR514" s="84"/>
      <c r="DS514" s="84"/>
      <c r="DT514" s="84"/>
      <c r="DU514" s="84"/>
      <c r="DV514" s="84"/>
      <c r="DW514" s="84"/>
      <c r="DX514" s="84"/>
      <c r="DY514" s="84"/>
      <c r="DZ514" s="84"/>
      <c r="EA514" s="84"/>
      <c r="EB514" s="84"/>
      <c r="EC514" s="84"/>
      <c r="ED514" s="84"/>
      <c r="EE514" s="84"/>
      <c r="EF514" s="84"/>
      <c r="EG514" s="84"/>
      <c r="EH514" s="84"/>
      <c r="EI514" s="84"/>
      <c r="EJ514" s="84"/>
      <c r="EK514" s="84"/>
      <c r="EL514" s="84"/>
      <c r="EM514" s="84"/>
      <c r="EN514" s="84"/>
      <c r="EO514" s="84"/>
      <c r="EP514" s="84"/>
      <c r="EQ514" s="84"/>
      <c r="ER514" s="84"/>
      <c r="ES514" s="84"/>
      <c r="ET514" s="84"/>
      <c r="EU514" s="84"/>
      <c r="EV514" s="84"/>
      <c r="EW514" s="84"/>
      <c r="EX514" s="84"/>
      <c r="EY514" s="84"/>
      <c r="EZ514" s="84"/>
      <c r="FA514" s="84"/>
      <c r="FB514" s="84"/>
      <c r="FC514" s="84"/>
      <c r="FD514" s="84"/>
      <c r="FE514" s="84"/>
      <c r="FF514" s="84"/>
      <c r="FG514" s="84"/>
      <c r="FH514" s="84"/>
      <c r="FI514" s="84"/>
      <c r="FJ514" s="84"/>
      <c r="FK514" s="84"/>
      <c r="FL514" s="84"/>
      <c r="FM514" s="84"/>
      <c r="FN514" s="84"/>
      <c r="FO514" s="84"/>
      <c r="FP514" s="84"/>
      <c r="FQ514" s="84"/>
      <c r="FR514" s="84"/>
      <c r="FS514" s="84"/>
      <c r="FT514" s="84"/>
      <c r="FU514" s="84"/>
      <c r="FV514" s="84"/>
      <c r="FW514" s="84"/>
    </row>
    <row r="515" spans="1:179" ht="33" customHeight="1">
      <c r="A515" s="108"/>
      <c r="B515" s="176"/>
      <c r="C515" s="110"/>
      <c r="D515" s="104"/>
      <c r="E515" s="105"/>
      <c r="F515" s="105"/>
      <c r="G515" s="108"/>
      <c r="H515" s="107" t="s">
        <v>2542</v>
      </c>
      <c r="I515" s="106"/>
      <c r="J515" s="156"/>
      <c r="K515" s="155"/>
      <c r="L515" s="129"/>
      <c r="M515" s="129"/>
      <c r="N515" s="130"/>
      <c r="O515" s="131"/>
      <c r="P515" s="132"/>
      <c r="Q515" s="84"/>
      <c r="R515" s="84"/>
      <c r="S515" s="84"/>
      <c r="T515" s="84"/>
      <c r="U515" s="84"/>
      <c r="V515" s="84"/>
      <c r="W515" s="84"/>
      <c r="X515" s="84"/>
      <c r="Y515" s="84"/>
      <c r="Z515" s="84"/>
      <c r="AA515" s="84"/>
      <c r="AB515" s="84"/>
      <c r="AC515" s="84"/>
      <c r="AD515" s="84"/>
      <c r="AE515" s="84"/>
      <c r="AF515" s="84"/>
      <c r="AG515" s="84"/>
      <c r="AH515" s="84"/>
      <c r="AI515" s="84"/>
      <c r="AJ515" s="84"/>
      <c r="AK515" s="84"/>
      <c r="AL515" s="84"/>
      <c r="AM515" s="84"/>
      <c r="AN515" s="84"/>
      <c r="AO515" s="84"/>
      <c r="AP515" s="84"/>
      <c r="AQ515" s="84"/>
      <c r="AR515" s="84"/>
      <c r="AS515" s="84"/>
      <c r="AT515" s="84"/>
      <c r="AU515" s="84"/>
      <c r="AV515" s="84"/>
      <c r="AW515" s="84"/>
      <c r="AX515" s="84"/>
      <c r="AY515" s="84"/>
      <c r="AZ515" s="84"/>
      <c r="BA515" s="84"/>
      <c r="BB515" s="84"/>
      <c r="BC515" s="84"/>
      <c r="BD515" s="84"/>
      <c r="BE515" s="84"/>
      <c r="BF515" s="84"/>
      <c r="BG515" s="84"/>
      <c r="BH515" s="84"/>
      <c r="BI515" s="84"/>
      <c r="BJ515" s="84"/>
      <c r="BK515" s="84"/>
      <c r="BL515" s="84"/>
      <c r="BM515" s="84"/>
      <c r="BN515" s="84"/>
      <c r="BO515" s="84"/>
      <c r="BP515" s="84"/>
      <c r="BQ515" s="84"/>
      <c r="BR515" s="84"/>
      <c r="BS515" s="84"/>
      <c r="BT515" s="84"/>
      <c r="BU515" s="84"/>
      <c r="BV515" s="84"/>
      <c r="BW515" s="84"/>
      <c r="BX515" s="84"/>
      <c r="BY515" s="84"/>
      <c r="BZ515" s="84"/>
      <c r="CA515" s="84"/>
      <c r="CB515" s="84"/>
      <c r="CC515" s="84"/>
      <c r="CD515" s="84"/>
      <c r="CE515" s="84"/>
      <c r="CF515" s="84"/>
      <c r="CG515" s="84"/>
      <c r="CH515" s="84"/>
      <c r="CI515" s="84"/>
      <c r="CJ515" s="84"/>
      <c r="CK515" s="84"/>
      <c r="CL515" s="84"/>
      <c r="CM515" s="84"/>
      <c r="CN515" s="84"/>
      <c r="CO515" s="84"/>
      <c r="CP515" s="84"/>
      <c r="CQ515" s="84"/>
      <c r="CR515" s="84"/>
      <c r="CS515" s="84"/>
      <c r="CT515" s="84"/>
      <c r="CU515" s="84"/>
      <c r="CV515" s="84"/>
      <c r="CW515" s="84"/>
      <c r="CX515" s="84"/>
      <c r="CY515" s="84"/>
      <c r="CZ515" s="84"/>
      <c r="DA515" s="84"/>
      <c r="DB515" s="84"/>
      <c r="DC515" s="84"/>
      <c r="DD515" s="84"/>
      <c r="DE515" s="84"/>
      <c r="DF515" s="84"/>
      <c r="DG515" s="84"/>
      <c r="DH515" s="84"/>
      <c r="DI515" s="84"/>
      <c r="DJ515" s="84"/>
      <c r="DK515" s="84"/>
      <c r="DL515" s="84"/>
      <c r="DM515" s="84"/>
      <c r="DN515" s="84"/>
      <c r="DO515" s="84"/>
      <c r="DP515" s="84"/>
      <c r="DQ515" s="84"/>
      <c r="DR515" s="84"/>
      <c r="DS515" s="84"/>
      <c r="DT515" s="84"/>
      <c r="DU515" s="84"/>
      <c r="DV515" s="84"/>
      <c r="DW515" s="84"/>
      <c r="DX515" s="84"/>
      <c r="DY515" s="84"/>
      <c r="DZ515" s="84"/>
      <c r="EA515" s="84"/>
      <c r="EB515" s="84"/>
      <c r="EC515" s="84"/>
      <c r="ED515" s="84"/>
      <c r="EE515" s="84"/>
      <c r="EF515" s="84"/>
      <c r="EG515" s="84"/>
      <c r="EH515" s="84"/>
      <c r="EI515" s="84"/>
      <c r="EJ515" s="84"/>
      <c r="EK515" s="84"/>
      <c r="EL515" s="84"/>
      <c r="EM515" s="84"/>
      <c r="EN515" s="84"/>
      <c r="EO515" s="84"/>
      <c r="EP515" s="84"/>
      <c r="EQ515" s="84"/>
      <c r="ER515" s="84"/>
      <c r="ES515" s="84"/>
      <c r="ET515" s="84"/>
      <c r="EU515" s="84"/>
      <c r="EV515" s="84"/>
      <c r="EW515" s="84"/>
      <c r="EX515" s="84"/>
      <c r="EY515" s="84"/>
      <c r="EZ515" s="84"/>
      <c r="FA515" s="84"/>
      <c r="FB515" s="84"/>
      <c r="FC515" s="84"/>
      <c r="FD515" s="84"/>
      <c r="FE515" s="84"/>
      <c r="FF515" s="84"/>
      <c r="FG515" s="84"/>
      <c r="FH515" s="84"/>
      <c r="FI515" s="84"/>
      <c r="FJ515" s="84"/>
      <c r="FK515" s="84"/>
      <c r="FL515" s="84"/>
      <c r="FM515" s="84"/>
      <c r="FN515" s="84"/>
      <c r="FO515" s="84"/>
      <c r="FP515" s="84"/>
      <c r="FQ515" s="84"/>
      <c r="FR515" s="84"/>
      <c r="FS515" s="84"/>
      <c r="FT515" s="84"/>
      <c r="FU515" s="84"/>
      <c r="FV515" s="84"/>
      <c r="FW515" s="84"/>
    </row>
    <row r="516" spans="1:179" ht="21" customHeight="1">
      <c r="A516" s="108">
        <v>466</v>
      </c>
      <c r="B516" s="176"/>
      <c r="C516" s="110"/>
      <c r="D516" s="104"/>
      <c r="E516" s="105"/>
      <c r="F516" s="105"/>
      <c r="G516" s="211" t="s">
        <v>2545</v>
      </c>
      <c r="H516" s="110" t="s">
        <v>2546</v>
      </c>
      <c r="I516" s="106"/>
      <c r="J516" s="156"/>
      <c r="K516" s="155"/>
      <c r="L516" s="129"/>
      <c r="M516" s="129"/>
      <c r="N516" s="130">
        <v>3677</v>
      </c>
      <c r="O516" s="157">
        <v>0</v>
      </c>
      <c r="P516" s="132">
        <v>3677</v>
      </c>
      <c r="Q516" s="84"/>
      <c r="R516" s="84"/>
      <c r="S516" s="84"/>
      <c r="T516" s="84"/>
      <c r="U516" s="84"/>
      <c r="V516" s="84"/>
      <c r="W516" s="84"/>
      <c r="X516" s="84"/>
      <c r="Y516" s="84"/>
      <c r="Z516" s="84"/>
      <c r="AA516" s="84"/>
      <c r="AB516" s="84"/>
      <c r="AC516" s="84"/>
      <c r="AD516" s="84"/>
      <c r="AE516" s="84"/>
      <c r="AF516" s="84"/>
      <c r="AG516" s="84"/>
      <c r="AH516" s="84"/>
      <c r="AI516" s="84"/>
      <c r="AJ516" s="84"/>
      <c r="AK516" s="84"/>
      <c r="AL516" s="84"/>
      <c r="AM516" s="84"/>
      <c r="AN516" s="84"/>
      <c r="AO516" s="84"/>
      <c r="AP516" s="84"/>
      <c r="AQ516" s="84"/>
      <c r="AR516" s="84"/>
      <c r="AS516" s="84"/>
      <c r="AT516" s="84"/>
      <c r="AU516" s="84"/>
      <c r="AV516" s="84"/>
      <c r="AW516" s="84"/>
      <c r="AX516" s="84"/>
      <c r="AY516" s="84"/>
      <c r="AZ516" s="84"/>
      <c r="BA516" s="84"/>
      <c r="BB516" s="84"/>
      <c r="BC516" s="84"/>
      <c r="BD516" s="84"/>
      <c r="BE516" s="84"/>
      <c r="BF516" s="84"/>
      <c r="BG516" s="84"/>
      <c r="BH516" s="84"/>
      <c r="BI516" s="84"/>
      <c r="BJ516" s="84"/>
      <c r="BK516" s="84"/>
      <c r="BL516" s="84"/>
      <c r="BM516" s="84"/>
      <c r="BN516" s="84"/>
      <c r="BO516" s="84"/>
      <c r="BP516" s="84"/>
      <c r="BQ516" s="84"/>
      <c r="BR516" s="84"/>
      <c r="BS516" s="84"/>
      <c r="BT516" s="84"/>
      <c r="BU516" s="84"/>
      <c r="BV516" s="84"/>
      <c r="BW516" s="84"/>
      <c r="BX516" s="84"/>
      <c r="BY516" s="84"/>
      <c r="BZ516" s="84"/>
      <c r="CA516" s="84"/>
      <c r="CB516" s="84"/>
      <c r="CC516" s="84"/>
      <c r="CD516" s="84"/>
      <c r="CE516" s="84"/>
      <c r="CF516" s="84"/>
      <c r="CG516" s="84"/>
      <c r="CH516" s="84"/>
      <c r="CI516" s="84"/>
      <c r="CJ516" s="84"/>
      <c r="CK516" s="84"/>
      <c r="CL516" s="84"/>
      <c r="CM516" s="84"/>
      <c r="CN516" s="84"/>
      <c r="CO516" s="84"/>
      <c r="CP516" s="84"/>
      <c r="CQ516" s="84"/>
      <c r="CR516" s="84"/>
      <c r="CS516" s="84"/>
      <c r="CT516" s="84"/>
      <c r="CU516" s="84"/>
      <c r="CV516" s="84"/>
      <c r="CW516" s="84"/>
      <c r="CX516" s="84"/>
      <c r="CY516" s="84"/>
      <c r="CZ516" s="84"/>
      <c r="DA516" s="84"/>
      <c r="DB516" s="84"/>
      <c r="DC516" s="84"/>
      <c r="DD516" s="84"/>
      <c r="DE516" s="84"/>
      <c r="DF516" s="84"/>
      <c r="DG516" s="84"/>
      <c r="DH516" s="84"/>
      <c r="DI516" s="84"/>
      <c r="DJ516" s="84"/>
      <c r="DK516" s="84"/>
      <c r="DL516" s="84"/>
      <c r="DM516" s="84"/>
      <c r="DN516" s="84"/>
      <c r="DO516" s="84"/>
      <c r="DP516" s="84"/>
      <c r="DQ516" s="84"/>
      <c r="DR516" s="84"/>
      <c r="DS516" s="84"/>
      <c r="DT516" s="84"/>
      <c r="DU516" s="84"/>
      <c r="DV516" s="84"/>
      <c r="DW516" s="84"/>
      <c r="DX516" s="84"/>
      <c r="DY516" s="84"/>
      <c r="DZ516" s="84"/>
      <c r="EA516" s="84"/>
      <c r="EB516" s="84"/>
      <c r="EC516" s="84"/>
      <c r="ED516" s="84"/>
      <c r="EE516" s="84"/>
      <c r="EF516" s="84"/>
      <c r="EG516" s="84"/>
      <c r="EH516" s="84"/>
      <c r="EI516" s="84"/>
      <c r="EJ516" s="84"/>
      <c r="EK516" s="84"/>
      <c r="EL516" s="84"/>
      <c r="EM516" s="84"/>
      <c r="EN516" s="84"/>
      <c r="EO516" s="84"/>
      <c r="EP516" s="84"/>
      <c r="EQ516" s="84"/>
      <c r="ER516" s="84"/>
      <c r="ES516" s="84"/>
      <c r="ET516" s="84"/>
      <c r="EU516" s="84"/>
      <c r="EV516" s="84"/>
      <c r="EW516" s="84"/>
      <c r="EX516" s="84"/>
      <c r="EY516" s="84"/>
      <c r="EZ516" s="84"/>
      <c r="FA516" s="84"/>
      <c r="FB516" s="84"/>
      <c r="FC516" s="84"/>
      <c r="FD516" s="84"/>
      <c r="FE516" s="84"/>
      <c r="FF516" s="84"/>
      <c r="FG516" s="84"/>
      <c r="FH516" s="84"/>
      <c r="FI516" s="84"/>
      <c r="FJ516" s="84"/>
      <c r="FK516" s="84"/>
      <c r="FL516" s="84"/>
      <c r="FM516" s="84"/>
      <c r="FN516" s="84"/>
      <c r="FO516" s="84"/>
      <c r="FP516" s="84"/>
      <c r="FQ516" s="84"/>
      <c r="FR516" s="84"/>
      <c r="FS516" s="84"/>
      <c r="FT516" s="84"/>
      <c r="FU516" s="84"/>
      <c r="FV516" s="84"/>
      <c r="FW516" s="84"/>
    </row>
    <row r="517" spans="1:179" ht="33" customHeight="1">
      <c r="A517" s="108">
        <v>467</v>
      </c>
      <c r="B517" s="176"/>
      <c r="C517" s="110"/>
      <c r="D517" s="104"/>
      <c r="E517" s="105"/>
      <c r="F517" s="105"/>
      <c r="G517" s="113" t="s">
        <v>2549</v>
      </c>
      <c r="H517" s="110" t="s">
        <v>2550</v>
      </c>
      <c r="I517" s="106"/>
      <c r="J517" s="156"/>
      <c r="K517" s="155"/>
      <c r="L517" s="129"/>
      <c r="M517" s="129"/>
      <c r="N517" s="130">
        <v>16023</v>
      </c>
      <c r="O517" s="157">
        <v>0</v>
      </c>
      <c r="P517" s="132">
        <v>16023</v>
      </c>
      <c r="Q517" s="84"/>
      <c r="R517" s="84"/>
      <c r="S517" s="84"/>
      <c r="T517" s="84"/>
      <c r="U517" s="84"/>
      <c r="V517" s="84"/>
      <c r="W517" s="84"/>
      <c r="X517" s="84"/>
      <c r="Y517" s="84"/>
      <c r="Z517" s="84"/>
      <c r="AA517" s="84"/>
      <c r="AB517" s="84"/>
      <c r="AC517" s="84"/>
      <c r="AD517" s="84"/>
      <c r="AE517" s="84"/>
      <c r="AF517" s="84"/>
      <c r="AG517" s="84"/>
      <c r="AH517" s="84"/>
      <c r="AI517" s="84"/>
      <c r="AJ517" s="84"/>
      <c r="AK517" s="84"/>
      <c r="AL517" s="84"/>
      <c r="AM517" s="84"/>
      <c r="AN517" s="84"/>
      <c r="AO517" s="84"/>
      <c r="AP517" s="84"/>
      <c r="AQ517" s="84"/>
      <c r="AR517" s="84"/>
      <c r="AS517" s="84"/>
      <c r="AT517" s="84"/>
      <c r="AU517" s="84"/>
      <c r="AV517" s="84"/>
      <c r="AW517" s="84"/>
      <c r="AX517" s="84"/>
      <c r="AY517" s="84"/>
      <c r="AZ517" s="84"/>
      <c r="BA517" s="84"/>
      <c r="BB517" s="84"/>
      <c r="BC517" s="84"/>
      <c r="BD517" s="84"/>
      <c r="BE517" s="84"/>
      <c r="BF517" s="84"/>
      <c r="BG517" s="84"/>
      <c r="BH517" s="84"/>
      <c r="BI517" s="84"/>
      <c r="BJ517" s="84"/>
      <c r="BK517" s="84"/>
      <c r="BL517" s="84"/>
      <c r="BM517" s="84"/>
      <c r="BN517" s="84"/>
      <c r="BO517" s="84"/>
      <c r="BP517" s="84"/>
      <c r="BQ517" s="84"/>
      <c r="BR517" s="84"/>
      <c r="BS517" s="84"/>
      <c r="BT517" s="84"/>
      <c r="BU517" s="84"/>
      <c r="BV517" s="84"/>
      <c r="BW517" s="84"/>
      <c r="BX517" s="84"/>
      <c r="BY517" s="84"/>
      <c r="BZ517" s="84"/>
      <c r="CA517" s="84"/>
      <c r="CB517" s="84"/>
      <c r="CC517" s="84"/>
      <c r="CD517" s="84"/>
      <c r="CE517" s="84"/>
      <c r="CF517" s="84"/>
      <c r="CG517" s="84"/>
      <c r="CH517" s="84"/>
      <c r="CI517" s="84"/>
      <c r="CJ517" s="84"/>
      <c r="CK517" s="84"/>
      <c r="CL517" s="84"/>
      <c r="CM517" s="84"/>
      <c r="CN517" s="84"/>
      <c r="CO517" s="84"/>
      <c r="CP517" s="84"/>
      <c r="CQ517" s="84"/>
      <c r="CR517" s="84"/>
      <c r="CS517" s="84"/>
      <c r="CT517" s="84"/>
      <c r="CU517" s="84"/>
      <c r="CV517" s="84"/>
      <c r="CW517" s="84"/>
      <c r="CX517" s="84"/>
      <c r="CY517" s="84"/>
      <c r="CZ517" s="84"/>
      <c r="DA517" s="84"/>
      <c r="DB517" s="84"/>
      <c r="DC517" s="84"/>
      <c r="DD517" s="84"/>
      <c r="DE517" s="84"/>
      <c r="DF517" s="84"/>
      <c r="DG517" s="84"/>
      <c r="DH517" s="84"/>
      <c r="DI517" s="84"/>
      <c r="DJ517" s="84"/>
      <c r="DK517" s="84"/>
      <c r="DL517" s="84"/>
      <c r="DM517" s="84"/>
      <c r="DN517" s="84"/>
      <c r="DO517" s="84"/>
      <c r="DP517" s="84"/>
      <c r="DQ517" s="84"/>
      <c r="DR517" s="84"/>
      <c r="DS517" s="84"/>
      <c r="DT517" s="84"/>
      <c r="DU517" s="84"/>
      <c r="DV517" s="84"/>
      <c r="DW517" s="84"/>
      <c r="DX517" s="84"/>
      <c r="DY517" s="84"/>
      <c r="DZ517" s="84"/>
      <c r="EA517" s="84"/>
      <c r="EB517" s="84"/>
      <c r="EC517" s="84"/>
      <c r="ED517" s="84"/>
      <c r="EE517" s="84"/>
      <c r="EF517" s="84"/>
      <c r="EG517" s="84"/>
      <c r="EH517" s="84"/>
      <c r="EI517" s="84"/>
      <c r="EJ517" s="84"/>
      <c r="EK517" s="84"/>
      <c r="EL517" s="84"/>
      <c r="EM517" s="84"/>
      <c r="EN517" s="84"/>
      <c r="EO517" s="84"/>
      <c r="EP517" s="84"/>
      <c r="EQ517" s="84"/>
      <c r="ER517" s="84"/>
      <c r="ES517" s="84"/>
      <c r="ET517" s="84"/>
      <c r="EU517" s="84"/>
      <c r="EV517" s="84"/>
      <c r="EW517" s="84"/>
      <c r="EX517" s="84"/>
      <c r="EY517" s="84"/>
      <c r="EZ517" s="84"/>
      <c r="FA517" s="84"/>
      <c r="FB517" s="84"/>
      <c r="FC517" s="84"/>
      <c r="FD517" s="84"/>
      <c r="FE517" s="84"/>
      <c r="FF517" s="84"/>
      <c r="FG517" s="84"/>
      <c r="FH517" s="84"/>
      <c r="FI517" s="84"/>
      <c r="FJ517" s="84"/>
      <c r="FK517" s="84"/>
      <c r="FL517" s="84"/>
      <c r="FM517" s="84"/>
      <c r="FN517" s="84"/>
      <c r="FO517" s="84"/>
      <c r="FP517" s="84"/>
      <c r="FQ517" s="84"/>
      <c r="FR517" s="84"/>
      <c r="FS517" s="84"/>
      <c r="FT517" s="84"/>
      <c r="FU517" s="84"/>
      <c r="FV517" s="84"/>
      <c r="FW517" s="84"/>
    </row>
    <row r="518" spans="1:179" ht="15.75">
      <c r="A518" s="108"/>
      <c r="B518" s="176" t="s">
        <v>2537</v>
      </c>
      <c r="C518" s="110" t="s">
        <v>2538</v>
      </c>
      <c r="D518" s="104">
        <v>350</v>
      </c>
      <c r="E518" s="105">
        <f t="shared" si="97"/>
        <v>63</v>
      </c>
      <c r="F518" s="105">
        <f t="shared" si="98"/>
        <v>413</v>
      </c>
      <c r="G518" s="108"/>
      <c r="H518" s="107" t="s">
        <v>2553</v>
      </c>
      <c r="I518" s="106"/>
      <c r="J518" s="106"/>
      <c r="K518" s="106"/>
      <c r="L518" s="129"/>
      <c r="M518" s="129"/>
      <c r="N518" s="130"/>
      <c r="O518" s="131"/>
      <c r="P518" s="132"/>
      <c r="Q518" s="84"/>
      <c r="R518" s="84"/>
      <c r="S518" s="84"/>
      <c r="T518" s="84"/>
      <c r="U518" s="84"/>
      <c r="V518" s="84"/>
      <c r="W518" s="84"/>
      <c r="X518" s="84"/>
      <c r="Y518" s="84"/>
      <c r="Z518" s="84"/>
      <c r="AA518" s="84"/>
      <c r="AB518" s="84"/>
      <c r="AC518" s="84"/>
      <c r="AD518" s="84"/>
      <c r="AE518" s="84"/>
      <c r="AF518" s="84"/>
      <c r="AG518" s="84"/>
      <c r="AH518" s="84"/>
      <c r="AI518" s="84"/>
      <c r="AJ518" s="84"/>
      <c r="AK518" s="84"/>
      <c r="AL518" s="84"/>
      <c r="AM518" s="84"/>
      <c r="AN518" s="84"/>
      <c r="AO518" s="84"/>
      <c r="AP518" s="84"/>
      <c r="AQ518" s="84"/>
      <c r="AR518" s="84"/>
      <c r="AS518" s="84"/>
      <c r="AT518" s="84"/>
      <c r="AU518" s="84"/>
      <c r="AV518" s="84"/>
      <c r="AW518" s="84"/>
      <c r="AX518" s="84"/>
      <c r="AY518" s="84"/>
      <c r="AZ518" s="84"/>
      <c r="BA518" s="84"/>
      <c r="BB518" s="84"/>
      <c r="BC518" s="84"/>
      <c r="BD518" s="84"/>
      <c r="BE518" s="84"/>
      <c r="BF518" s="84"/>
      <c r="BG518" s="84"/>
      <c r="BH518" s="84"/>
      <c r="BI518" s="84"/>
      <c r="BJ518" s="84"/>
      <c r="BK518" s="84"/>
      <c r="BL518" s="84"/>
      <c r="BM518" s="84"/>
      <c r="BN518" s="84"/>
      <c r="BO518" s="84"/>
      <c r="BP518" s="84"/>
      <c r="BQ518" s="84"/>
      <c r="BR518" s="84"/>
      <c r="BS518" s="84"/>
      <c r="BT518" s="84"/>
      <c r="BU518" s="84"/>
      <c r="BV518" s="84"/>
      <c r="BW518" s="84"/>
      <c r="BX518" s="84"/>
      <c r="BY518" s="84"/>
      <c r="BZ518" s="84"/>
      <c r="CA518" s="84"/>
      <c r="CB518" s="84"/>
      <c r="CC518" s="84"/>
      <c r="CD518" s="84"/>
      <c r="CE518" s="84"/>
      <c r="CF518" s="84"/>
      <c r="CG518" s="84"/>
      <c r="CH518" s="84"/>
      <c r="CI518" s="84"/>
      <c r="CJ518" s="84"/>
      <c r="CK518" s="84"/>
      <c r="CL518" s="84"/>
      <c r="CM518" s="84"/>
      <c r="CN518" s="84"/>
      <c r="CO518" s="84"/>
      <c r="CP518" s="84"/>
      <c r="CQ518" s="84"/>
      <c r="CR518" s="84"/>
      <c r="CS518" s="84"/>
      <c r="CT518" s="84"/>
      <c r="CU518" s="84"/>
      <c r="CV518" s="84"/>
      <c r="CW518" s="84"/>
      <c r="CX518" s="84"/>
      <c r="CY518" s="84"/>
      <c r="CZ518" s="84"/>
      <c r="DA518" s="84"/>
      <c r="DB518" s="84"/>
      <c r="DC518" s="84"/>
      <c r="DD518" s="84"/>
      <c r="DE518" s="84"/>
      <c r="DF518" s="84"/>
      <c r="DG518" s="84"/>
      <c r="DH518" s="84"/>
      <c r="DI518" s="84"/>
      <c r="DJ518" s="84"/>
      <c r="DK518" s="84"/>
      <c r="DL518" s="84"/>
      <c r="DM518" s="84"/>
      <c r="DN518" s="84"/>
      <c r="DO518" s="84"/>
      <c r="DP518" s="84"/>
      <c r="DQ518" s="84"/>
      <c r="DR518" s="84"/>
      <c r="DS518" s="84"/>
      <c r="DT518" s="84"/>
      <c r="DU518" s="84"/>
      <c r="DV518" s="84"/>
      <c r="DW518" s="84"/>
      <c r="DX518" s="84"/>
      <c r="DY518" s="84"/>
      <c r="DZ518" s="84"/>
      <c r="EA518" s="84"/>
      <c r="EB518" s="84"/>
      <c r="EC518" s="84"/>
      <c r="ED518" s="84"/>
      <c r="EE518" s="84"/>
      <c r="EF518" s="84"/>
      <c r="EG518" s="84"/>
      <c r="EH518" s="84"/>
      <c r="EI518" s="84"/>
      <c r="EJ518" s="84"/>
      <c r="EK518" s="84"/>
      <c r="EL518" s="84"/>
      <c r="EM518" s="84"/>
      <c r="EN518" s="84"/>
      <c r="EO518" s="84"/>
      <c r="EP518" s="84"/>
      <c r="EQ518" s="84"/>
      <c r="ER518" s="84"/>
      <c r="ES518" s="84"/>
      <c r="ET518" s="84"/>
      <c r="EU518" s="84"/>
      <c r="EV518" s="84"/>
      <c r="EW518" s="84"/>
      <c r="EX518" s="84"/>
      <c r="EY518" s="84"/>
      <c r="EZ518" s="84"/>
      <c r="FA518" s="84"/>
      <c r="FB518" s="84"/>
      <c r="FC518" s="84"/>
      <c r="FD518" s="84"/>
      <c r="FE518" s="84"/>
      <c r="FF518" s="84"/>
      <c r="FG518" s="84"/>
      <c r="FH518" s="84"/>
      <c r="FI518" s="84"/>
      <c r="FJ518" s="84"/>
      <c r="FK518" s="84"/>
      <c r="FL518" s="84"/>
      <c r="FM518" s="84"/>
      <c r="FN518" s="84"/>
      <c r="FO518" s="84"/>
      <c r="FP518" s="84"/>
      <c r="FQ518" s="84"/>
      <c r="FR518" s="84"/>
      <c r="FS518" s="84"/>
      <c r="FT518" s="84"/>
      <c r="FU518" s="84"/>
      <c r="FV518" s="84"/>
      <c r="FW518" s="84"/>
    </row>
    <row r="519" spans="1:179" s="7" customFormat="1" ht="30" customHeight="1">
      <c r="A519" s="108">
        <v>468</v>
      </c>
      <c r="B519" s="176" t="s">
        <v>2540</v>
      </c>
      <c r="C519" s="110" t="s">
        <v>2541</v>
      </c>
      <c r="D519" s="104">
        <v>22.03</v>
      </c>
      <c r="E519" s="212">
        <f t="shared" si="97"/>
        <v>3.9653999999999998</v>
      </c>
      <c r="F519" s="213">
        <f t="shared" si="98"/>
        <v>25.9954</v>
      </c>
      <c r="G519" s="108" t="s">
        <v>2556</v>
      </c>
      <c r="H519" s="110" t="s">
        <v>2557</v>
      </c>
      <c r="I519" s="106">
        <v>100</v>
      </c>
      <c r="J519" s="155">
        <f t="shared" ref="J519:J525" si="99">0.2*I519</f>
        <v>20</v>
      </c>
      <c r="K519" s="106">
        <f t="shared" ref="K519:K528" si="100">I519+J519</f>
        <v>120</v>
      </c>
      <c r="L519" s="129"/>
      <c r="M519" s="129"/>
      <c r="N519" s="130">
        <f>120/1.2</f>
        <v>100</v>
      </c>
      <c r="O519" s="131">
        <f t="shared" ref="O519:O531" si="101">N519*0.2</f>
        <v>20</v>
      </c>
      <c r="P519" s="132">
        <f t="shared" ref="P519:P531" si="102">O519+N519</f>
        <v>120</v>
      </c>
      <c r="Q519" s="84"/>
      <c r="R519" s="84"/>
      <c r="S519" s="84"/>
      <c r="T519" s="84"/>
      <c r="U519" s="84"/>
      <c r="V519" s="84"/>
      <c r="W519" s="84"/>
      <c r="X519" s="84"/>
      <c r="Y519" s="84"/>
      <c r="Z519" s="84"/>
      <c r="AA519" s="84"/>
      <c r="AB519" s="84"/>
      <c r="AC519" s="84"/>
      <c r="AD519" s="84"/>
      <c r="AE519" s="84"/>
      <c r="AF519" s="84"/>
      <c r="AG519" s="84"/>
      <c r="AH519" s="84"/>
      <c r="AI519" s="84"/>
      <c r="AJ519" s="84"/>
      <c r="AK519" s="84"/>
      <c r="AL519" s="84"/>
      <c r="AM519" s="84"/>
      <c r="AN519" s="84"/>
      <c r="AO519" s="84"/>
      <c r="AP519" s="84"/>
      <c r="AQ519" s="84"/>
      <c r="AR519" s="84"/>
      <c r="AS519" s="84"/>
      <c r="AT519" s="84"/>
      <c r="AU519" s="84"/>
      <c r="AV519" s="84"/>
      <c r="AW519" s="84"/>
      <c r="AX519" s="84"/>
      <c r="AY519" s="84"/>
      <c r="AZ519" s="84"/>
      <c r="BA519" s="84"/>
      <c r="BB519" s="84"/>
      <c r="BC519" s="84"/>
      <c r="BD519" s="84"/>
      <c r="BE519" s="84"/>
      <c r="BF519" s="84"/>
      <c r="BG519" s="84"/>
      <c r="BH519" s="84"/>
      <c r="BI519" s="84"/>
      <c r="BJ519" s="84"/>
      <c r="BK519" s="84"/>
      <c r="BL519" s="84"/>
      <c r="BM519" s="84"/>
      <c r="BN519" s="84"/>
      <c r="BO519" s="84"/>
      <c r="BP519" s="84"/>
      <c r="BQ519" s="84"/>
      <c r="BR519" s="84"/>
      <c r="BS519" s="84"/>
      <c r="BT519" s="84"/>
      <c r="BU519" s="84"/>
      <c r="BV519" s="84"/>
      <c r="BW519" s="84"/>
      <c r="BX519" s="84"/>
      <c r="BY519" s="84"/>
      <c r="BZ519" s="84"/>
      <c r="CA519" s="84"/>
      <c r="CB519" s="84"/>
      <c r="CC519" s="84"/>
      <c r="CD519" s="84"/>
      <c r="CE519" s="84"/>
      <c r="CF519" s="84"/>
      <c r="CG519" s="84"/>
      <c r="CH519" s="84"/>
      <c r="CI519" s="84"/>
      <c r="CJ519" s="84"/>
      <c r="CK519" s="84"/>
      <c r="CL519" s="84"/>
      <c r="CM519" s="84"/>
      <c r="CN519" s="84"/>
      <c r="CO519" s="84"/>
      <c r="CP519" s="84"/>
      <c r="CQ519" s="84"/>
      <c r="CR519" s="84"/>
      <c r="CS519" s="84"/>
      <c r="CT519" s="84"/>
      <c r="CU519" s="84"/>
      <c r="CV519" s="84"/>
      <c r="CW519" s="84"/>
      <c r="CX519" s="84"/>
      <c r="CY519" s="84"/>
      <c r="CZ519" s="84"/>
      <c r="DA519" s="84"/>
      <c r="DB519" s="84"/>
      <c r="DC519" s="84"/>
      <c r="DD519" s="84"/>
      <c r="DE519" s="84"/>
      <c r="DF519" s="84"/>
      <c r="DG519" s="84"/>
      <c r="DH519" s="84"/>
      <c r="DI519" s="84"/>
      <c r="DJ519" s="84"/>
      <c r="DK519" s="84"/>
      <c r="DL519" s="84"/>
      <c r="DM519" s="84"/>
      <c r="DN519" s="84"/>
      <c r="DO519" s="84"/>
      <c r="DP519" s="84"/>
      <c r="DQ519" s="84"/>
      <c r="DR519" s="84"/>
      <c r="DS519" s="84"/>
      <c r="DT519" s="84"/>
      <c r="DU519" s="84"/>
      <c r="DV519" s="84"/>
      <c r="DW519" s="84"/>
      <c r="DX519" s="84"/>
      <c r="DY519" s="84"/>
      <c r="DZ519" s="84"/>
      <c r="EA519" s="84"/>
      <c r="EB519" s="84"/>
      <c r="EC519" s="84"/>
      <c r="ED519" s="84"/>
      <c r="EE519" s="84"/>
      <c r="EF519" s="84"/>
      <c r="EG519" s="84"/>
      <c r="EH519" s="84"/>
      <c r="EI519" s="84"/>
      <c r="EJ519" s="84"/>
      <c r="EK519" s="84"/>
      <c r="EL519" s="84"/>
      <c r="EM519" s="84"/>
      <c r="EN519" s="84"/>
      <c r="EO519" s="84"/>
      <c r="EP519" s="84"/>
      <c r="EQ519" s="84"/>
      <c r="ER519" s="84"/>
      <c r="ES519" s="84"/>
      <c r="ET519" s="84"/>
      <c r="EU519" s="84"/>
      <c r="EV519" s="84"/>
      <c r="EW519" s="84"/>
      <c r="EX519" s="84"/>
      <c r="EY519" s="84"/>
      <c r="EZ519" s="84"/>
      <c r="FA519" s="84"/>
      <c r="FB519" s="84"/>
      <c r="FC519" s="84"/>
      <c r="FD519" s="84"/>
      <c r="FE519" s="84"/>
      <c r="FF519" s="84"/>
      <c r="FG519" s="84"/>
      <c r="FH519" s="84"/>
      <c r="FI519" s="84"/>
      <c r="FJ519" s="84"/>
      <c r="FK519" s="84"/>
      <c r="FL519" s="84"/>
      <c r="FM519" s="84"/>
      <c r="FN519" s="84"/>
      <c r="FO519" s="84"/>
      <c r="FP519" s="84"/>
      <c r="FQ519" s="84"/>
      <c r="FR519" s="84"/>
      <c r="FS519" s="84"/>
      <c r="FT519" s="84"/>
      <c r="FU519" s="84"/>
      <c r="FV519" s="84"/>
      <c r="FW519" s="84"/>
    </row>
    <row r="520" spans="1:179" s="7" customFormat="1" ht="30">
      <c r="A520" s="108">
        <v>469</v>
      </c>
      <c r="B520" s="176" t="s">
        <v>2543</v>
      </c>
      <c r="C520" s="110" t="s">
        <v>2544</v>
      </c>
      <c r="D520" s="104">
        <v>100</v>
      </c>
      <c r="E520" s="105">
        <f t="shared" si="97"/>
        <v>18</v>
      </c>
      <c r="F520" s="105">
        <f t="shared" si="98"/>
        <v>118</v>
      </c>
      <c r="G520" s="108" t="s">
        <v>2559</v>
      </c>
      <c r="H520" s="110" t="s">
        <v>2560</v>
      </c>
      <c r="I520" s="106">
        <v>350</v>
      </c>
      <c r="J520" s="155">
        <f t="shared" si="99"/>
        <v>70</v>
      </c>
      <c r="K520" s="106">
        <f t="shared" si="100"/>
        <v>420</v>
      </c>
      <c r="L520" s="129"/>
      <c r="M520" s="129"/>
      <c r="N520" s="130">
        <f>420/1.2</f>
        <v>350</v>
      </c>
      <c r="O520" s="131">
        <f t="shared" si="101"/>
        <v>70</v>
      </c>
      <c r="P520" s="132">
        <f t="shared" si="102"/>
        <v>420</v>
      </c>
      <c r="Q520" s="84"/>
      <c r="R520" s="84"/>
      <c r="S520" s="84"/>
      <c r="T520" s="84"/>
      <c r="U520" s="84"/>
      <c r="V520" s="84"/>
      <c r="W520" s="84"/>
      <c r="X520" s="84"/>
      <c r="Y520" s="84"/>
      <c r="Z520" s="84"/>
      <c r="AA520" s="84"/>
      <c r="AB520" s="84"/>
      <c r="AC520" s="84"/>
      <c r="AD520" s="84"/>
      <c r="AE520" s="84"/>
      <c r="AF520" s="84"/>
      <c r="AG520" s="84"/>
      <c r="AH520" s="84"/>
      <c r="AI520" s="84"/>
      <c r="AJ520" s="84"/>
      <c r="AK520" s="84"/>
      <c r="AL520" s="84"/>
      <c r="AM520" s="84"/>
      <c r="AN520" s="84"/>
      <c r="AO520" s="84"/>
      <c r="AP520" s="84"/>
      <c r="AQ520" s="84"/>
      <c r="AR520" s="84"/>
      <c r="AS520" s="84"/>
      <c r="AT520" s="84"/>
      <c r="AU520" s="84"/>
      <c r="AV520" s="84"/>
      <c r="AW520" s="84"/>
      <c r="AX520" s="84"/>
      <c r="AY520" s="84"/>
      <c r="AZ520" s="84"/>
      <c r="BA520" s="84"/>
      <c r="BB520" s="84"/>
      <c r="BC520" s="84"/>
      <c r="BD520" s="84"/>
      <c r="BE520" s="84"/>
      <c r="BF520" s="84"/>
      <c r="BG520" s="84"/>
      <c r="BH520" s="84"/>
      <c r="BI520" s="84"/>
      <c r="BJ520" s="84"/>
      <c r="BK520" s="84"/>
      <c r="BL520" s="84"/>
      <c r="BM520" s="84"/>
      <c r="BN520" s="84"/>
      <c r="BO520" s="84"/>
      <c r="BP520" s="84"/>
      <c r="BQ520" s="84"/>
      <c r="BR520" s="84"/>
      <c r="BS520" s="84"/>
      <c r="BT520" s="84"/>
      <c r="BU520" s="84"/>
      <c r="BV520" s="84"/>
      <c r="BW520" s="84"/>
      <c r="BX520" s="84"/>
      <c r="BY520" s="84"/>
      <c r="BZ520" s="84"/>
      <c r="CA520" s="84"/>
      <c r="CB520" s="84"/>
      <c r="CC520" s="84"/>
      <c r="CD520" s="84"/>
      <c r="CE520" s="84"/>
      <c r="CF520" s="84"/>
      <c r="CG520" s="84"/>
      <c r="CH520" s="84"/>
      <c r="CI520" s="84"/>
      <c r="CJ520" s="84"/>
      <c r="CK520" s="84"/>
      <c r="CL520" s="84"/>
      <c r="CM520" s="84"/>
      <c r="CN520" s="84"/>
      <c r="CO520" s="84"/>
      <c r="CP520" s="84"/>
      <c r="CQ520" s="84"/>
      <c r="CR520" s="84"/>
      <c r="CS520" s="84"/>
      <c r="CT520" s="84"/>
      <c r="CU520" s="84"/>
      <c r="CV520" s="84"/>
      <c r="CW520" s="84"/>
      <c r="CX520" s="84"/>
      <c r="CY520" s="84"/>
      <c r="CZ520" s="84"/>
      <c r="DA520" s="84"/>
      <c r="DB520" s="84"/>
      <c r="DC520" s="84"/>
      <c r="DD520" s="84"/>
      <c r="DE520" s="84"/>
      <c r="DF520" s="84"/>
      <c r="DG520" s="84"/>
      <c r="DH520" s="84"/>
      <c r="DI520" s="84"/>
      <c r="DJ520" s="84"/>
      <c r="DK520" s="84"/>
      <c r="DL520" s="84"/>
      <c r="DM520" s="84"/>
      <c r="DN520" s="84"/>
      <c r="DO520" s="84"/>
      <c r="DP520" s="84"/>
      <c r="DQ520" s="84"/>
      <c r="DR520" s="84"/>
      <c r="DS520" s="84"/>
      <c r="DT520" s="84"/>
      <c r="DU520" s="84"/>
      <c r="DV520" s="84"/>
      <c r="DW520" s="84"/>
      <c r="DX520" s="84"/>
      <c r="DY520" s="84"/>
      <c r="DZ520" s="84"/>
      <c r="EA520" s="84"/>
      <c r="EB520" s="84"/>
      <c r="EC520" s="84"/>
      <c r="ED520" s="84"/>
      <c r="EE520" s="84"/>
      <c r="EF520" s="84"/>
      <c r="EG520" s="84"/>
      <c r="EH520" s="84"/>
      <c r="EI520" s="84"/>
      <c r="EJ520" s="84"/>
      <c r="EK520" s="84"/>
      <c r="EL520" s="84"/>
      <c r="EM520" s="84"/>
      <c r="EN520" s="84"/>
      <c r="EO520" s="84"/>
      <c r="EP520" s="84"/>
      <c r="EQ520" s="84"/>
      <c r="ER520" s="84"/>
      <c r="ES520" s="84"/>
      <c r="ET520" s="84"/>
      <c r="EU520" s="84"/>
      <c r="EV520" s="84"/>
      <c r="EW520" s="84"/>
      <c r="EX520" s="84"/>
      <c r="EY520" s="84"/>
      <c r="EZ520" s="84"/>
      <c r="FA520" s="84"/>
      <c r="FB520" s="84"/>
      <c r="FC520" s="84"/>
      <c r="FD520" s="84"/>
      <c r="FE520" s="84"/>
      <c r="FF520" s="84"/>
      <c r="FG520" s="84"/>
      <c r="FH520" s="84"/>
      <c r="FI520" s="84"/>
      <c r="FJ520" s="84"/>
      <c r="FK520" s="84"/>
      <c r="FL520" s="84"/>
      <c r="FM520" s="84"/>
      <c r="FN520" s="84"/>
      <c r="FO520" s="84"/>
      <c r="FP520" s="84"/>
      <c r="FQ520" s="84"/>
      <c r="FR520" s="84"/>
      <c r="FS520" s="84"/>
      <c r="FT520" s="84"/>
      <c r="FU520" s="84"/>
      <c r="FV520" s="84"/>
      <c r="FW520" s="84"/>
    </row>
    <row r="521" spans="1:179" s="7" customFormat="1">
      <c r="A521" s="108">
        <v>470</v>
      </c>
      <c r="B521" s="140" t="s">
        <v>2547</v>
      </c>
      <c r="C521" s="194" t="s">
        <v>2548</v>
      </c>
      <c r="D521" s="104">
        <v>100</v>
      </c>
      <c r="E521" s="105">
        <f t="shared" si="97"/>
        <v>18</v>
      </c>
      <c r="F521" s="105">
        <f t="shared" si="98"/>
        <v>118</v>
      </c>
      <c r="G521" s="108" t="s">
        <v>2562</v>
      </c>
      <c r="H521" s="110" t="s">
        <v>3137</v>
      </c>
      <c r="I521" s="106">
        <v>100</v>
      </c>
      <c r="J521" s="155">
        <f t="shared" si="99"/>
        <v>20</v>
      </c>
      <c r="K521" s="106">
        <f t="shared" si="100"/>
        <v>120</v>
      </c>
      <c r="L521" s="129"/>
      <c r="M521" s="129"/>
      <c r="N521" s="130">
        <f>120/1.2</f>
        <v>100</v>
      </c>
      <c r="O521" s="131">
        <f t="shared" si="101"/>
        <v>20</v>
      </c>
      <c r="P521" s="132">
        <f t="shared" si="102"/>
        <v>120</v>
      </c>
      <c r="Q521" s="84"/>
      <c r="R521" s="84"/>
      <c r="S521" s="84"/>
      <c r="T521" s="84"/>
      <c r="U521" s="84"/>
      <c r="V521" s="84"/>
      <c r="W521" s="84"/>
      <c r="X521" s="84"/>
      <c r="Y521" s="84"/>
      <c r="Z521" s="84"/>
      <c r="AA521" s="84"/>
      <c r="AB521" s="84"/>
      <c r="AC521" s="84"/>
      <c r="AD521" s="84"/>
      <c r="AE521" s="84"/>
      <c r="AF521" s="84"/>
      <c r="AG521" s="84"/>
      <c r="AH521" s="84"/>
      <c r="AI521" s="84"/>
      <c r="AJ521" s="84"/>
      <c r="AK521" s="84"/>
      <c r="AL521" s="84"/>
      <c r="AM521" s="84"/>
      <c r="AN521" s="84"/>
      <c r="AO521" s="84"/>
      <c r="AP521" s="84"/>
      <c r="AQ521" s="84"/>
      <c r="AR521" s="84"/>
      <c r="AS521" s="84"/>
      <c r="AT521" s="84"/>
      <c r="AU521" s="84"/>
      <c r="AV521" s="84"/>
      <c r="AW521" s="84"/>
      <c r="AX521" s="84"/>
      <c r="AY521" s="84"/>
      <c r="AZ521" s="84"/>
      <c r="BA521" s="84"/>
      <c r="BB521" s="84"/>
      <c r="BC521" s="84"/>
      <c r="BD521" s="84"/>
      <c r="BE521" s="84"/>
      <c r="BF521" s="84"/>
      <c r="BG521" s="84"/>
      <c r="BH521" s="84"/>
      <c r="BI521" s="84"/>
      <c r="BJ521" s="84"/>
      <c r="BK521" s="84"/>
      <c r="BL521" s="84"/>
      <c r="BM521" s="84"/>
      <c r="BN521" s="84"/>
      <c r="BO521" s="84"/>
      <c r="BP521" s="84"/>
      <c r="BQ521" s="84"/>
      <c r="BR521" s="84"/>
      <c r="BS521" s="84"/>
      <c r="BT521" s="84"/>
      <c r="BU521" s="84"/>
      <c r="BV521" s="84"/>
      <c r="BW521" s="84"/>
      <c r="BX521" s="84"/>
      <c r="BY521" s="84"/>
      <c r="BZ521" s="84"/>
      <c r="CA521" s="84"/>
      <c r="CB521" s="84"/>
      <c r="CC521" s="84"/>
      <c r="CD521" s="84"/>
      <c r="CE521" s="84"/>
      <c r="CF521" s="84"/>
      <c r="CG521" s="84"/>
      <c r="CH521" s="84"/>
      <c r="CI521" s="84"/>
      <c r="CJ521" s="84"/>
      <c r="CK521" s="84"/>
      <c r="CL521" s="84"/>
      <c r="CM521" s="84"/>
      <c r="CN521" s="84"/>
      <c r="CO521" s="84"/>
      <c r="CP521" s="84"/>
      <c r="CQ521" s="84"/>
      <c r="CR521" s="84"/>
      <c r="CS521" s="84"/>
      <c r="CT521" s="84"/>
      <c r="CU521" s="84"/>
      <c r="CV521" s="84"/>
      <c r="CW521" s="84"/>
      <c r="CX521" s="84"/>
      <c r="CY521" s="84"/>
      <c r="CZ521" s="84"/>
      <c r="DA521" s="84"/>
      <c r="DB521" s="84"/>
      <c r="DC521" s="84"/>
      <c r="DD521" s="84"/>
      <c r="DE521" s="84"/>
      <c r="DF521" s="84"/>
      <c r="DG521" s="84"/>
      <c r="DH521" s="84"/>
      <c r="DI521" s="84"/>
      <c r="DJ521" s="84"/>
      <c r="DK521" s="84"/>
      <c r="DL521" s="84"/>
      <c r="DM521" s="84"/>
      <c r="DN521" s="84"/>
      <c r="DO521" s="84"/>
      <c r="DP521" s="84"/>
      <c r="DQ521" s="84"/>
      <c r="DR521" s="84"/>
      <c r="DS521" s="84"/>
      <c r="DT521" s="84"/>
      <c r="DU521" s="84"/>
      <c r="DV521" s="84"/>
      <c r="DW521" s="84"/>
      <c r="DX521" s="84"/>
      <c r="DY521" s="84"/>
      <c r="DZ521" s="84"/>
      <c r="EA521" s="84"/>
      <c r="EB521" s="84"/>
      <c r="EC521" s="84"/>
      <c r="ED521" s="84"/>
      <c r="EE521" s="84"/>
      <c r="EF521" s="84"/>
      <c r="EG521" s="84"/>
      <c r="EH521" s="84"/>
      <c r="EI521" s="84"/>
      <c r="EJ521" s="84"/>
      <c r="EK521" s="84"/>
      <c r="EL521" s="84"/>
      <c r="EM521" s="84"/>
      <c r="EN521" s="84"/>
      <c r="EO521" s="84"/>
      <c r="EP521" s="84"/>
      <c r="EQ521" s="84"/>
      <c r="ER521" s="84"/>
      <c r="ES521" s="84"/>
      <c r="ET521" s="84"/>
      <c r="EU521" s="84"/>
      <c r="EV521" s="84"/>
      <c r="EW521" s="84"/>
      <c r="EX521" s="84"/>
      <c r="EY521" s="84"/>
      <c r="EZ521" s="84"/>
      <c r="FA521" s="84"/>
      <c r="FB521" s="84"/>
      <c r="FC521" s="84"/>
      <c r="FD521" s="84"/>
      <c r="FE521" s="84"/>
      <c r="FF521" s="84"/>
      <c r="FG521" s="84"/>
      <c r="FH521" s="84"/>
      <c r="FI521" s="84"/>
      <c r="FJ521" s="84"/>
      <c r="FK521" s="84"/>
      <c r="FL521" s="84"/>
      <c r="FM521" s="84"/>
      <c r="FN521" s="84"/>
      <c r="FO521" s="84"/>
      <c r="FP521" s="84"/>
      <c r="FQ521" s="84"/>
      <c r="FR521" s="84"/>
      <c r="FS521" s="84"/>
      <c r="FT521" s="84"/>
      <c r="FU521" s="84"/>
      <c r="FV521" s="84"/>
      <c r="FW521" s="84"/>
    </row>
    <row r="522" spans="1:179" s="7" customFormat="1" ht="32.25" customHeight="1">
      <c r="A522" s="108">
        <v>471</v>
      </c>
      <c r="B522" s="108" t="s">
        <v>2551</v>
      </c>
      <c r="C522" s="153" t="s">
        <v>2552</v>
      </c>
      <c r="D522" s="104">
        <v>200</v>
      </c>
      <c r="E522" s="105">
        <f t="shared" si="97"/>
        <v>36</v>
      </c>
      <c r="F522" s="105">
        <f t="shared" si="98"/>
        <v>236</v>
      </c>
      <c r="G522" s="108" t="s">
        <v>2564</v>
      </c>
      <c r="H522" s="110" t="s">
        <v>2565</v>
      </c>
      <c r="I522" s="106">
        <v>50</v>
      </c>
      <c r="J522" s="155">
        <f t="shared" si="99"/>
        <v>10</v>
      </c>
      <c r="K522" s="106">
        <f t="shared" si="100"/>
        <v>60</v>
      </c>
      <c r="L522" s="129"/>
      <c r="M522" s="129"/>
      <c r="N522" s="130">
        <f>60/1.2</f>
        <v>50</v>
      </c>
      <c r="O522" s="131">
        <f t="shared" si="101"/>
        <v>10</v>
      </c>
      <c r="P522" s="132">
        <f t="shared" si="102"/>
        <v>60</v>
      </c>
      <c r="Q522" s="84"/>
      <c r="R522" s="84"/>
      <c r="S522" s="84"/>
      <c r="T522" s="84"/>
      <c r="U522" s="84"/>
      <c r="V522" s="84"/>
      <c r="W522" s="84"/>
      <c r="X522" s="84"/>
      <c r="Y522" s="84"/>
      <c r="Z522" s="84"/>
      <c r="AA522" s="84"/>
      <c r="AB522" s="84"/>
      <c r="AC522" s="84"/>
      <c r="AD522" s="84"/>
      <c r="AE522" s="84"/>
      <c r="AF522" s="84"/>
      <c r="AG522" s="84"/>
      <c r="AH522" s="84"/>
      <c r="AI522" s="84"/>
      <c r="AJ522" s="84"/>
      <c r="AK522" s="84"/>
      <c r="AL522" s="84"/>
      <c r="AM522" s="84"/>
      <c r="AN522" s="84"/>
      <c r="AO522" s="84"/>
      <c r="AP522" s="84"/>
      <c r="AQ522" s="84"/>
      <c r="AR522" s="84"/>
      <c r="AS522" s="84"/>
      <c r="AT522" s="84"/>
      <c r="AU522" s="84"/>
      <c r="AV522" s="84"/>
      <c r="AW522" s="84"/>
      <c r="AX522" s="84"/>
      <c r="AY522" s="84"/>
      <c r="AZ522" s="84"/>
      <c r="BA522" s="84"/>
      <c r="BB522" s="84"/>
      <c r="BC522" s="84"/>
      <c r="BD522" s="84"/>
      <c r="BE522" s="84"/>
      <c r="BF522" s="84"/>
      <c r="BG522" s="84"/>
      <c r="BH522" s="84"/>
      <c r="BI522" s="84"/>
      <c r="BJ522" s="84"/>
      <c r="BK522" s="84"/>
      <c r="BL522" s="84"/>
      <c r="BM522" s="84"/>
      <c r="BN522" s="84"/>
      <c r="BO522" s="84"/>
      <c r="BP522" s="84"/>
      <c r="BQ522" s="84"/>
      <c r="BR522" s="84"/>
      <c r="BS522" s="84"/>
      <c r="BT522" s="84"/>
      <c r="BU522" s="84"/>
      <c r="BV522" s="84"/>
      <c r="BW522" s="84"/>
      <c r="BX522" s="84"/>
      <c r="BY522" s="84"/>
      <c r="BZ522" s="84"/>
      <c r="CA522" s="84"/>
      <c r="CB522" s="84"/>
      <c r="CC522" s="84"/>
      <c r="CD522" s="84"/>
      <c r="CE522" s="84"/>
      <c r="CF522" s="84"/>
      <c r="CG522" s="84"/>
      <c r="CH522" s="84"/>
      <c r="CI522" s="84"/>
      <c r="CJ522" s="84"/>
      <c r="CK522" s="84"/>
      <c r="CL522" s="84"/>
      <c r="CM522" s="84"/>
      <c r="CN522" s="84"/>
      <c r="CO522" s="84"/>
      <c r="CP522" s="84"/>
      <c r="CQ522" s="84"/>
      <c r="CR522" s="84"/>
      <c r="CS522" s="84"/>
      <c r="CT522" s="84"/>
      <c r="CU522" s="84"/>
      <c r="CV522" s="84"/>
      <c r="CW522" s="84"/>
      <c r="CX522" s="84"/>
      <c r="CY522" s="84"/>
      <c r="CZ522" s="84"/>
      <c r="DA522" s="84"/>
      <c r="DB522" s="84"/>
      <c r="DC522" s="84"/>
      <c r="DD522" s="84"/>
      <c r="DE522" s="84"/>
      <c r="DF522" s="84"/>
      <c r="DG522" s="84"/>
      <c r="DH522" s="84"/>
      <c r="DI522" s="84"/>
      <c r="DJ522" s="84"/>
      <c r="DK522" s="84"/>
      <c r="DL522" s="84"/>
      <c r="DM522" s="84"/>
      <c r="DN522" s="84"/>
      <c r="DO522" s="84"/>
      <c r="DP522" s="84"/>
      <c r="DQ522" s="84"/>
      <c r="DR522" s="84"/>
      <c r="DS522" s="84"/>
      <c r="DT522" s="84"/>
      <c r="DU522" s="84"/>
      <c r="DV522" s="84"/>
      <c r="DW522" s="84"/>
      <c r="DX522" s="84"/>
      <c r="DY522" s="84"/>
      <c r="DZ522" s="84"/>
      <c r="EA522" s="84"/>
      <c r="EB522" s="84"/>
      <c r="EC522" s="84"/>
      <c r="ED522" s="84"/>
      <c r="EE522" s="84"/>
      <c r="EF522" s="84"/>
      <c r="EG522" s="84"/>
      <c r="EH522" s="84"/>
      <c r="EI522" s="84"/>
      <c r="EJ522" s="84"/>
      <c r="EK522" s="84"/>
      <c r="EL522" s="84"/>
      <c r="EM522" s="84"/>
      <c r="EN522" s="84"/>
      <c r="EO522" s="84"/>
      <c r="EP522" s="84"/>
      <c r="EQ522" s="84"/>
      <c r="ER522" s="84"/>
      <c r="ES522" s="84"/>
      <c r="ET522" s="84"/>
      <c r="EU522" s="84"/>
      <c r="EV522" s="84"/>
      <c r="EW522" s="84"/>
      <c r="EX522" s="84"/>
      <c r="EY522" s="84"/>
      <c r="EZ522" s="84"/>
      <c r="FA522" s="84"/>
      <c r="FB522" s="84"/>
      <c r="FC522" s="84"/>
      <c r="FD522" s="84"/>
      <c r="FE522" s="84"/>
      <c r="FF522" s="84"/>
      <c r="FG522" s="84"/>
      <c r="FH522" s="84"/>
      <c r="FI522" s="84"/>
      <c r="FJ522" s="84"/>
      <c r="FK522" s="84"/>
      <c r="FL522" s="84"/>
      <c r="FM522" s="84"/>
      <c r="FN522" s="84"/>
      <c r="FO522" s="84"/>
      <c r="FP522" s="84"/>
      <c r="FQ522" s="84"/>
      <c r="FR522" s="84"/>
      <c r="FS522" s="84"/>
      <c r="FT522" s="84"/>
      <c r="FU522" s="84"/>
      <c r="FV522" s="84"/>
      <c r="FW522" s="84"/>
    </row>
    <row r="523" spans="1:179" s="7" customFormat="1" ht="22.5" customHeight="1">
      <c r="A523" s="108">
        <v>472</v>
      </c>
      <c r="B523" s="108" t="s">
        <v>2554</v>
      </c>
      <c r="C523" s="153" t="s">
        <v>2555</v>
      </c>
      <c r="D523" s="104"/>
      <c r="E523" s="105"/>
      <c r="F523" s="105"/>
      <c r="G523" s="108" t="s">
        <v>2567</v>
      </c>
      <c r="H523" s="194" t="s">
        <v>2548</v>
      </c>
      <c r="I523" s="106">
        <v>100</v>
      </c>
      <c r="J523" s="155">
        <f t="shared" si="99"/>
        <v>20</v>
      </c>
      <c r="K523" s="106">
        <f t="shared" si="100"/>
        <v>120</v>
      </c>
      <c r="L523" s="129"/>
      <c r="M523" s="129"/>
      <c r="N523" s="130">
        <f>120/1.2</f>
        <v>100</v>
      </c>
      <c r="O523" s="131">
        <f t="shared" si="101"/>
        <v>20</v>
      </c>
      <c r="P523" s="132">
        <f t="shared" si="102"/>
        <v>120</v>
      </c>
      <c r="Q523" s="84"/>
      <c r="R523" s="84"/>
      <c r="S523" s="84"/>
      <c r="T523" s="84"/>
      <c r="U523" s="84"/>
      <c r="V523" s="84"/>
      <c r="W523" s="84"/>
      <c r="X523" s="84"/>
      <c r="Y523" s="84"/>
      <c r="Z523" s="84"/>
      <c r="AA523" s="84"/>
      <c r="AB523" s="84"/>
      <c r="AC523" s="84"/>
      <c r="AD523" s="84"/>
      <c r="AE523" s="84"/>
      <c r="AF523" s="84"/>
      <c r="AG523" s="84"/>
      <c r="AH523" s="84"/>
      <c r="AI523" s="84"/>
      <c r="AJ523" s="84"/>
      <c r="AK523" s="84"/>
      <c r="AL523" s="84"/>
      <c r="AM523" s="84"/>
      <c r="AN523" s="84"/>
      <c r="AO523" s="84"/>
      <c r="AP523" s="84"/>
      <c r="AQ523" s="84"/>
      <c r="AR523" s="84"/>
      <c r="AS523" s="84"/>
      <c r="AT523" s="84"/>
      <c r="AU523" s="84"/>
      <c r="AV523" s="84"/>
      <c r="AW523" s="84"/>
      <c r="AX523" s="84"/>
      <c r="AY523" s="84"/>
      <c r="AZ523" s="84"/>
      <c r="BA523" s="84"/>
      <c r="BB523" s="84"/>
      <c r="BC523" s="84"/>
      <c r="BD523" s="84"/>
      <c r="BE523" s="84"/>
      <c r="BF523" s="84"/>
      <c r="BG523" s="84"/>
      <c r="BH523" s="84"/>
      <c r="BI523" s="84"/>
      <c r="BJ523" s="84"/>
      <c r="BK523" s="84"/>
      <c r="BL523" s="84"/>
      <c r="BM523" s="84"/>
      <c r="BN523" s="84"/>
      <c r="BO523" s="84"/>
      <c r="BP523" s="84"/>
      <c r="BQ523" s="84"/>
      <c r="BR523" s="84"/>
      <c r="BS523" s="84"/>
      <c r="BT523" s="84"/>
      <c r="BU523" s="84"/>
      <c r="BV523" s="84"/>
      <c r="BW523" s="84"/>
      <c r="BX523" s="84"/>
      <c r="BY523" s="84"/>
      <c r="BZ523" s="84"/>
      <c r="CA523" s="84"/>
      <c r="CB523" s="84"/>
      <c r="CC523" s="84"/>
      <c r="CD523" s="84"/>
      <c r="CE523" s="84"/>
      <c r="CF523" s="84"/>
      <c r="CG523" s="84"/>
      <c r="CH523" s="84"/>
      <c r="CI523" s="84"/>
      <c r="CJ523" s="84"/>
      <c r="CK523" s="84"/>
      <c r="CL523" s="84"/>
      <c r="CM523" s="84"/>
      <c r="CN523" s="84"/>
      <c r="CO523" s="84"/>
      <c r="CP523" s="84"/>
      <c r="CQ523" s="84"/>
      <c r="CR523" s="84"/>
      <c r="CS523" s="84"/>
      <c r="CT523" s="84"/>
      <c r="CU523" s="84"/>
      <c r="CV523" s="84"/>
      <c r="CW523" s="84"/>
      <c r="CX523" s="84"/>
      <c r="CY523" s="84"/>
      <c r="CZ523" s="84"/>
      <c r="DA523" s="84"/>
      <c r="DB523" s="84"/>
      <c r="DC523" s="84"/>
      <c r="DD523" s="84"/>
      <c r="DE523" s="84"/>
      <c r="DF523" s="84"/>
      <c r="DG523" s="84"/>
      <c r="DH523" s="84"/>
      <c r="DI523" s="84"/>
      <c r="DJ523" s="84"/>
      <c r="DK523" s="84"/>
      <c r="DL523" s="84"/>
      <c r="DM523" s="84"/>
      <c r="DN523" s="84"/>
      <c r="DO523" s="84"/>
      <c r="DP523" s="84"/>
      <c r="DQ523" s="84"/>
      <c r="DR523" s="84"/>
      <c r="DS523" s="84"/>
      <c r="DT523" s="84"/>
      <c r="DU523" s="84"/>
      <c r="DV523" s="84"/>
      <c r="DW523" s="84"/>
      <c r="DX523" s="84"/>
      <c r="DY523" s="84"/>
      <c r="DZ523" s="84"/>
      <c r="EA523" s="84"/>
      <c r="EB523" s="84"/>
      <c r="EC523" s="84"/>
      <c r="ED523" s="84"/>
      <c r="EE523" s="84"/>
      <c r="EF523" s="84"/>
      <c r="EG523" s="84"/>
      <c r="EH523" s="84"/>
      <c r="EI523" s="84"/>
      <c r="EJ523" s="84"/>
      <c r="EK523" s="84"/>
      <c r="EL523" s="84"/>
      <c r="EM523" s="84"/>
      <c r="EN523" s="84"/>
      <c r="EO523" s="84"/>
      <c r="EP523" s="84"/>
      <c r="EQ523" s="84"/>
      <c r="ER523" s="84"/>
      <c r="ES523" s="84"/>
      <c r="ET523" s="84"/>
      <c r="EU523" s="84"/>
      <c r="EV523" s="84"/>
      <c r="EW523" s="84"/>
      <c r="EX523" s="84"/>
      <c r="EY523" s="84"/>
      <c r="EZ523" s="84"/>
      <c r="FA523" s="84"/>
      <c r="FB523" s="84"/>
      <c r="FC523" s="84"/>
      <c r="FD523" s="84"/>
      <c r="FE523" s="84"/>
      <c r="FF523" s="84"/>
      <c r="FG523" s="84"/>
      <c r="FH523" s="84"/>
      <c r="FI523" s="84"/>
      <c r="FJ523" s="84"/>
      <c r="FK523" s="84"/>
      <c r="FL523" s="84"/>
      <c r="FM523" s="84"/>
      <c r="FN523" s="84"/>
      <c r="FO523" s="84"/>
      <c r="FP523" s="84"/>
      <c r="FQ523" s="84"/>
      <c r="FR523" s="84"/>
      <c r="FS523" s="84"/>
      <c r="FT523" s="84"/>
      <c r="FU523" s="84"/>
      <c r="FV523" s="84"/>
      <c r="FW523" s="84"/>
    </row>
    <row r="524" spans="1:179" s="7" customFormat="1" ht="29.25" customHeight="1">
      <c r="A524" s="108">
        <v>473</v>
      </c>
      <c r="B524" s="108"/>
      <c r="C524" s="153"/>
      <c r="D524" s="104"/>
      <c r="E524" s="105"/>
      <c r="F524" s="105"/>
      <c r="G524" s="108" t="s">
        <v>2571</v>
      </c>
      <c r="H524" s="153" t="s">
        <v>2572</v>
      </c>
      <c r="I524" s="106">
        <v>200</v>
      </c>
      <c r="J524" s="155">
        <f t="shared" si="99"/>
        <v>40</v>
      </c>
      <c r="K524" s="106">
        <f t="shared" si="100"/>
        <v>240</v>
      </c>
      <c r="L524" s="129"/>
      <c r="M524" s="129"/>
      <c r="N524" s="130">
        <f>240/1.2</f>
        <v>200</v>
      </c>
      <c r="O524" s="131">
        <f t="shared" si="101"/>
        <v>40</v>
      </c>
      <c r="P524" s="132">
        <f t="shared" si="102"/>
        <v>240</v>
      </c>
      <c r="Q524" s="84"/>
      <c r="R524" s="84"/>
      <c r="S524" s="84"/>
      <c r="T524" s="84"/>
      <c r="U524" s="84"/>
      <c r="V524" s="84"/>
      <c r="W524" s="84"/>
      <c r="X524" s="84"/>
      <c r="Y524" s="84"/>
      <c r="Z524" s="84"/>
      <c r="AA524" s="84"/>
      <c r="AB524" s="84"/>
      <c r="AC524" s="84"/>
      <c r="AD524" s="84"/>
      <c r="AE524" s="84"/>
      <c r="AF524" s="84"/>
      <c r="AG524" s="84"/>
      <c r="AH524" s="84"/>
      <c r="AI524" s="84"/>
      <c r="AJ524" s="84"/>
      <c r="AK524" s="84"/>
      <c r="AL524" s="84"/>
      <c r="AM524" s="84"/>
      <c r="AN524" s="84"/>
      <c r="AO524" s="84"/>
      <c r="AP524" s="84"/>
      <c r="AQ524" s="84"/>
      <c r="AR524" s="84"/>
      <c r="AS524" s="84"/>
      <c r="AT524" s="84"/>
      <c r="AU524" s="84"/>
      <c r="AV524" s="84"/>
      <c r="AW524" s="84"/>
      <c r="AX524" s="84"/>
      <c r="AY524" s="84"/>
      <c r="AZ524" s="84"/>
      <c r="BA524" s="84"/>
      <c r="BB524" s="84"/>
      <c r="BC524" s="84"/>
      <c r="BD524" s="84"/>
      <c r="BE524" s="84"/>
      <c r="BF524" s="84"/>
      <c r="BG524" s="84"/>
      <c r="BH524" s="84"/>
      <c r="BI524" s="84"/>
      <c r="BJ524" s="84"/>
      <c r="BK524" s="84"/>
      <c r="BL524" s="84"/>
      <c r="BM524" s="84"/>
      <c r="BN524" s="84"/>
      <c r="BO524" s="84"/>
      <c r="BP524" s="84"/>
      <c r="BQ524" s="84"/>
      <c r="BR524" s="84"/>
      <c r="BS524" s="84"/>
      <c r="BT524" s="84"/>
      <c r="BU524" s="84"/>
      <c r="BV524" s="84"/>
      <c r="BW524" s="84"/>
      <c r="BX524" s="84"/>
      <c r="BY524" s="84"/>
      <c r="BZ524" s="84"/>
      <c r="CA524" s="84"/>
      <c r="CB524" s="84"/>
      <c r="CC524" s="84"/>
      <c r="CD524" s="84"/>
      <c r="CE524" s="84"/>
      <c r="CF524" s="84"/>
      <c r="CG524" s="84"/>
      <c r="CH524" s="84"/>
      <c r="CI524" s="84"/>
      <c r="CJ524" s="84"/>
      <c r="CK524" s="84"/>
      <c r="CL524" s="84"/>
      <c r="CM524" s="84"/>
      <c r="CN524" s="84"/>
      <c r="CO524" s="84"/>
      <c r="CP524" s="84"/>
      <c r="CQ524" s="84"/>
      <c r="CR524" s="84"/>
      <c r="CS524" s="84"/>
      <c r="CT524" s="84"/>
      <c r="CU524" s="84"/>
      <c r="CV524" s="84"/>
      <c r="CW524" s="84"/>
      <c r="CX524" s="84"/>
      <c r="CY524" s="84"/>
      <c r="CZ524" s="84"/>
      <c r="DA524" s="84"/>
      <c r="DB524" s="84"/>
      <c r="DC524" s="84"/>
      <c r="DD524" s="84"/>
      <c r="DE524" s="84"/>
      <c r="DF524" s="84"/>
      <c r="DG524" s="84"/>
      <c r="DH524" s="84"/>
      <c r="DI524" s="84"/>
      <c r="DJ524" s="84"/>
      <c r="DK524" s="84"/>
      <c r="DL524" s="84"/>
      <c r="DM524" s="84"/>
      <c r="DN524" s="84"/>
      <c r="DO524" s="84"/>
      <c r="DP524" s="84"/>
      <c r="DQ524" s="84"/>
      <c r="DR524" s="84"/>
      <c r="DS524" s="84"/>
      <c r="DT524" s="84"/>
      <c r="DU524" s="84"/>
      <c r="DV524" s="84"/>
      <c r="DW524" s="84"/>
      <c r="DX524" s="84"/>
      <c r="DY524" s="84"/>
      <c r="DZ524" s="84"/>
      <c r="EA524" s="84"/>
      <c r="EB524" s="84"/>
      <c r="EC524" s="84"/>
      <c r="ED524" s="84"/>
      <c r="EE524" s="84"/>
      <c r="EF524" s="84"/>
      <c r="EG524" s="84"/>
      <c r="EH524" s="84"/>
      <c r="EI524" s="84"/>
      <c r="EJ524" s="84"/>
      <c r="EK524" s="84"/>
      <c r="EL524" s="84"/>
      <c r="EM524" s="84"/>
      <c r="EN524" s="84"/>
      <c r="EO524" s="84"/>
      <c r="EP524" s="84"/>
      <c r="EQ524" s="84"/>
      <c r="ER524" s="84"/>
      <c r="ES524" s="84"/>
      <c r="ET524" s="84"/>
      <c r="EU524" s="84"/>
      <c r="EV524" s="84"/>
      <c r="EW524" s="84"/>
      <c r="EX524" s="84"/>
      <c r="EY524" s="84"/>
      <c r="EZ524" s="84"/>
      <c r="FA524" s="84"/>
      <c r="FB524" s="84"/>
      <c r="FC524" s="84"/>
      <c r="FD524" s="84"/>
      <c r="FE524" s="84"/>
      <c r="FF524" s="84"/>
      <c r="FG524" s="84"/>
      <c r="FH524" s="84"/>
      <c r="FI524" s="84"/>
      <c r="FJ524" s="84"/>
      <c r="FK524" s="84"/>
      <c r="FL524" s="84"/>
      <c r="FM524" s="84"/>
      <c r="FN524" s="84"/>
      <c r="FO524" s="84"/>
      <c r="FP524" s="84"/>
      <c r="FQ524" s="84"/>
      <c r="FR524" s="84"/>
      <c r="FS524" s="84"/>
      <c r="FT524" s="84"/>
      <c r="FU524" s="84"/>
      <c r="FV524" s="84"/>
      <c r="FW524" s="84"/>
    </row>
    <row r="525" spans="1:179" s="7" customFormat="1" ht="31.5" customHeight="1">
      <c r="A525" s="108">
        <v>474</v>
      </c>
      <c r="B525" s="108"/>
      <c r="C525" s="153"/>
      <c r="D525" s="104"/>
      <c r="E525" s="105"/>
      <c r="F525" s="105"/>
      <c r="G525" s="108" t="s">
        <v>2573</v>
      </c>
      <c r="H525" s="153" t="s">
        <v>2574</v>
      </c>
      <c r="I525" s="106">
        <v>350</v>
      </c>
      <c r="J525" s="155">
        <f t="shared" si="99"/>
        <v>70</v>
      </c>
      <c r="K525" s="106">
        <f t="shared" si="100"/>
        <v>420</v>
      </c>
      <c r="L525" s="129"/>
      <c r="M525" s="129"/>
      <c r="N525" s="130">
        <f>420/1.2</f>
        <v>350</v>
      </c>
      <c r="O525" s="131">
        <f t="shared" si="101"/>
        <v>70</v>
      </c>
      <c r="P525" s="132">
        <f t="shared" si="102"/>
        <v>420</v>
      </c>
      <c r="Q525" s="84"/>
      <c r="R525" s="84"/>
      <c r="S525" s="84"/>
      <c r="T525" s="84"/>
      <c r="U525" s="84"/>
      <c r="V525" s="84"/>
      <c r="W525" s="84"/>
      <c r="X525" s="84"/>
      <c r="Y525" s="84"/>
      <c r="Z525" s="84"/>
      <c r="AA525" s="84"/>
      <c r="AB525" s="84"/>
      <c r="AC525" s="84"/>
      <c r="AD525" s="84"/>
      <c r="AE525" s="84"/>
      <c r="AF525" s="84"/>
      <c r="AG525" s="84"/>
      <c r="AH525" s="84"/>
      <c r="AI525" s="84"/>
      <c r="AJ525" s="84"/>
      <c r="AK525" s="84"/>
      <c r="AL525" s="84"/>
      <c r="AM525" s="84"/>
      <c r="AN525" s="84"/>
      <c r="AO525" s="84"/>
      <c r="AP525" s="84"/>
      <c r="AQ525" s="84"/>
      <c r="AR525" s="84"/>
      <c r="AS525" s="84"/>
      <c r="AT525" s="84"/>
      <c r="AU525" s="84"/>
      <c r="AV525" s="84"/>
      <c r="AW525" s="84"/>
      <c r="AX525" s="84"/>
      <c r="AY525" s="84"/>
      <c r="AZ525" s="84"/>
      <c r="BA525" s="84"/>
      <c r="BB525" s="84"/>
      <c r="BC525" s="84"/>
      <c r="BD525" s="84"/>
      <c r="BE525" s="84"/>
      <c r="BF525" s="84"/>
      <c r="BG525" s="84"/>
      <c r="BH525" s="84"/>
      <c r="BI525" s="84"/>
      <c r="BJ525" s="84"/>
      <c r="BK525" s="84"/>
      <c r="BL525" s="84"/>
      <c r="BM525" s="84"/>
      <c r="BN525" s="84"/>
      <c r="BO525" s="84"/>
      <c r="BP525" s="84"/>
      <c r="BQ525" s="84"/>
      <c r="BR525" s="84"/>
      <c r="BS525" s="84"/>
      <c r="BT525" s="84"/>
      <c r="BU525" s="84"/>
      <c r="BV525" s="84"/>
      <c r="BW525" s="84"/>
      <c r="BX525" s="84"/>
      <c r="BY525" s="84"/>
      <c r="BZ525" s="84"/>
      <c r="CA525" s="84"/>
      <c r="CB525" s="84"/>
      <c r="CC525" s="84"/>
      <c r="CD525" s="84"/>
      <c r="CE525" s="84"/>
      <c r="CF525" s="84"/>
      <c r="CG525" s="84"/>
      <c r="CH525" s="84"/>
      <c r="CI525" s="84"/>
      <c r="CJ525" s="84"/>
      <c r="CK525" s="84"/>
      <c r="CL525" s="84"/>
      <c r="CM525" s="84"/>
      <c r="CN525" s="84"/>
      <c r="CO525" s="84"/>
      <c r="CP525" s="84"/>
      <c r="CQ525" s="84"/>
      <c r="CR525" s="84"/>
      <c r="CS525" s="84"/>
      <c r="CT525" s="84"/>
      <c r="CU525" s="84"/>
      <c r="CV525" s="84"/>
      <c r="CW525" s="84"/>
      <c r="CX525" s="84"/>
      <c r="CY525" s="84"/>
      <c r="CZ525" s="84"/>
      <c r="DA525" s="84"/>
      <c r="DB525" s="84"/>
      <c r="DC525" s="84"/>
      <c r="DD525" s="84"/>
      <c r="DE525" s="84"/>
      <c r="DF525" s="84"/>
      <c r="DG525" s="84"/>
      <c r="DH525" s="84"/>
      <c r="DI525" s="84"/>
      <c r="DJ525" s="84"/>
      <c r="DK525" s="84"/>
      <c r="DL525" s="84"/>
      <c r="DM525" s="84"/>
      <c r="DN525" s="84"/>
      <c r="DO525" s="84"/>
      <c r="DP525" s="84"/>
      <c r="DQ525" s="84"/>
      <c r="DR525" s="84"/>
      <c r="DS525" s="84"/>
      <c r="DT525" s="84"/>
      <c r="DU525" s="84"/>
      <c r="DV525" s="84"/>
      <c r="DW525" s="84"/>
      <c r="DX525" s="84"/>
      <c r="DY525" s="84"/>
      <c r="DZ525" s="84"/>
      <c r="EA525" s="84"/>
      <c r="EB525" s="84"/>
      <c r="EC525" s="84"/>
      <c r="ED525" s="84"/>
      <c r="EE525" s="84"/>
      <c r="EF525" s="84"/>
      <c r="EG525" s="84"/>
      <c r="EH525" s="84"/>
      <c r="EI525" s="84"/>
      <c r="EJ525" s="84"/>
      <c r="EK525" s="84"/>
      <c r="EL525" s="84"/>
      <c r="EM525" s="84"/>
      <c r="EN525" s="84"/>
      <c r="EO525" s="84"/>
      <c r="EP525" s="84"/>
      <c r="EQ525" s="84"/>
      <c r="ER525" s="84"/>
      <c r="ES525" s="84"/>
      <c r="ET525" s="84"/>
      <c r="EU525" s="84"/>
      <c r="EV525" s="84"/>
      <c r="EW525" s="84"/>
      <c r="EX525" s="84"/>
      <c r="EY525" s="84"/>
      <c r="EZ525" s="84"/>
      <c r="FA525" s="84"/>
      <c r="FB525" s="84"/>
      <c r="FC525" s="84"/>
      <c r="FD525" s="84"/>
      <c r="FE525" s="84"/>
      <c r="FF525" s="84"/>
      <c r="FG525" s="84"/>
      <c r="FH525" s="84"/>
      <c r="FI525" s="84"/>
      <c r="FJ525" s="84"/>
      <c r="FK525" s="84"/>
      <c r="FL525" s="84"/>
      <c r="FM525" s="84"/>
      <c r="FN525" s="84"/>
      <c r="FO525" s="84"/>
      <c r="FP525" s="84"/>
      <c r="FQ525" s="84"/>
      <c r="FR525" s="84"/>
      <c r="FS525" s="84"/>
      <c r="FT525" s="84"/>
      <c r="FU525" s="84"/>
      <c r="FV525" s="84"/>
      <c r="FW525" s="84"/>
    </row>
    <row r="526" spans="1:179" s="7" customFormat="1">
      <c r="A526" s="108">
        <v>475</v>
      </c>
      <c r="B526" s="108"/>
      <c r="C526" s="153"/>
      <c r="D526" s="104"/>
      <c r="E526" s="105"/>
      <c r="F526" s="105"/>
      <c r="G526" s="109" t="s">
        <v>2575</v>
      </c>
      <c r="H526" s="214" t="s">
        <v>2576</v>
      </c>
      <c r="I526" s="106">
        <v>250</v>
      </c>
      <c r="J526" s="155">
        <f>I526*0.2</f>
        <v>50</v>
      </c>
      <c r="K526" s="106">
        <f t="shared" si="100"/>
        <v>300</v>
      </c>
      <c r="L526" s="129"/>
      <c r="M526" s="129"/>
      <c r="N526" s="130">
        <f>300/1.2</f>
        <v>250</v>
      </c>
      <c r="O526" s="131">
        <f t="shared" si="101"/>
        <v>50</v>
      </c>
      <c r="P526" s="132">
        <f t="shared" si="102"/>
        <v>300</v>
      </c>
      <c r="Q526" s="84"/>
      <c r="R526" s="84"/>
      <c r="S526" s="84"/>
      <c r="T526" s="84"/>
      <c r="U526" s="84"/>
      <c r="V526" s="84"/>
      <c r="W526" s="84"/>
      <c r="X526" s="84"/>
      <c r="Y526" s="84"/>
      <c r="Z526" s="84"/>
      <c r="AA526" s="84"/>
      <c r="AB526" s="84"/>
      <c r="AC526" s="84"/>
      <c r="AD526" s="84"/>
      <c r="AE526" s="84"/>
      <c r="AF526" s="84"/>
      <c r="AG526" s="84"/>
      <c r="AH526" s="84"/>
      <c r="AI526" s="84"/>
      <c r="AJ526" s="84"/>
      <c r="AK526" s="84"/>
      <c r="AL526" s="84"/>
      <c r="AM526" s="84"/>
      <c r="AN526" s="84"/>
      <c r="AO526" s="84"/>
      <c r="AP526" s="84"/>
      <c r="AQ526" s="84"/>
      <c r="AR526" s="84"/>
      <c r="AS526" s="84"/>
      <c r="AT526" s="84"/>
      <c r="AU526" s="84"/>
      <c r="AV526" s="84"/>
      <c r="AW526" s="84"/>
      <c r="AX526" s="84"/>
      <c r="AY526" s="84"/>
      <c r="AZ526" s="84"/>
      <c r="BA526" s="84"/>
      <c r="BB526" s="84"/>
      <c r="BC526" s="84"/>
      <c r="BD526" s="84"/>
      <c r="BE526" s="84"/>
      <c r="BF526" s="84"/>
      <c r="BG526" s="84"/>
      <c r="BH526" s="84"/>
      <c r="BI526" s="84"/>
      <c r="BJ526" s="84"/>
      <c r="BK526" s="84"/>
      <c r="BL526" s="84"/>
      <c r="BM526" s="84"/>
      <c r="BN526" s="84"/>
      <c r="BO526" s="84"/>
      <c r="BP526" s="84"/>
      <c r="BQ526" s="84"/>
      <c r="BR526" s="84"/>
      <c r="BS526" s="84"/>
      <c r="BT526" s="84"/>
      <c r="BU526" s="84"/>
      <c r="BV526" s="84"/>
      <c r="BW526" s="84"/>
      <c r="BX526" s="84"/>
      <c r="BY526" s="84"/>
      <c r="BZ526" s="84"/>
      <c r="CA526" s="84"/>
      <c r="CB526" s="84"/>
      <c r="CC526" s="84"/>
      <c r="CD526" s="84"/>
      <c r="CE526" s="84"/>
      <c r="CF526" s="84"/>
      <c r="CG526" s="84"/>
      <c r="CH526" s="84"/>
      <c r="CI526" s="84"/>
      <c r="CJ526" s="84"/>
      <c r="CK526" s="84"/>
      <c r="CL526" s="84"/>
      <c r="CM526" s="84"/>
      <c r="CN526" s="84"/>
      <c r="CO526" s="84"/>
      <c r="CP526" s="84"/>
      <c r="CQ526" s="84"/>
      <c r="CR526" s="84"/>
      <c r="CS526" s="84"/>
      <c r="CT526" s="84"/>
      <c r="CU526" s="84"/>
      <c r="CV526" s="84"/>
      <c r="CW526" s="84"/>
      <c r="CX526" s="84"/>
      <c r="CY526" s="84"/>
      <c r="CZ526" s="84"/>
      <c r="DA526" s="84"/>
      <c r="DB526" s="84"/>
      <c r="DC526" s="84"/>
      <c r="DD526" s="84"/>
      <c r="DE526" s="84"/>
      <c r="DF526" s="84"/>
      <c r="DG526" s="84"/>
      <c r="DH526" s="84"/>
      <c r="DI526" s="84"/>
      <c r="DJ526" s="84"/>
      <c r="DK526" s="84"/>
      <c r="DL526" s="84"/>
      <c r="DM526" s="84"/>
      <c r="DN526" s="84"/>
      <c r="DO526" s="84"/>
      <c r="DP526" s="84"/>
      <c r="DQ526" s="84"/>
      <c r="DR526" s="84"/>
      <c r="DS526" s="84"/>
      <c r="DT526" s="84"/>
      <c r="DU526" s="84"/>
      <c r="DV526" s="84"/>
      <c r="DW526" s="84"/>
      <c r="DX526" s="84"/>
      <c r="DY526" s="84"/>
      <c r="DZ526" s="84"/>
      <c r="EA526" s="84"/>
      <c r="EB526" s="84"/>
      <c r="EC526" s="84"/>
      <c r="ED526" s="84"/>
      <c r="EE526" s="84"/>
      <c r="EF526" s="84"/>
      <c r="EG526" s="84"/>
      <c r="EH526" s="84"/>
      <c r="EI526" s="84"/>
      <c r="EJ526" s="84"/>
      <c r="EK526" s="84"/>
      <c r="EL526" s="84"/>
      <c r="EM526" s="84"/>
      <c r="EN526" s="84"/>
      <c r="EO526" s="84"/>
      <c r="EP526" s="84"/>
      <c r="EQ526" s="84"/>
      <c r="ER526" s="84"/>
      <c r="ES526" s="84"/>
      <c r="ET526" s="84"/>
      <c r="EU526" s="84"/>
      <c r="EV526" s="84"/>
      <c r="EW526" s="84"/>
      <c r="EX526" s="84"/>
      <c r="EY526" s="84"/>
      <c r="EZ526" s="84"/>
      <c r="FA526" s="84"/>
      <c r="FB526" s="84"/>
      <c r="FC526" s="84"/>
      <c r="FD526" s="84"/>
      <c r="FE526" s="84"/>
      <c r="FF526" s="84"/>
      <c r="FG526" s="84"/>
      <c r="FH526" s="84"/>
      <c r="FI526" s="84"/>
      <c r="FJ526" s="84"/>
      <c r="FK526" s="84"/>
      <c r="FL526" s="84"/>
      <c r="FM526" s="84"/>
      <c r="FN526" s="84"/>
      <c r="FO526" s="84"/>
      <c r="FP526" s="84"/>
      <c r="FQ526" s="84"/>
      <c r="FR526" s="84"/>
      <c r="FS526" s="84"/>
      <c r="FT526" s="84"/>
      <c r="FU526" s="84"/>
      <c r="FV526" s="84"/>
      <c r="FW526" s="84"/>
    </row>
    <row r="527" spans="1:179" s="7" customFormat="1" ht="15.75" customHeight="1">
      <c r="A527" s="108">
        <v>476</v>
      </c>
      <c r="B527" s="108"/>
      <c r="C527" s="103" t="s">
        <v>2566</v>
      </c>
      <c r="D527" s="104"/>
      <c r="E527" s="105"/>
      <c r="F527" s="105"/>
      <c r="G527" s="108" t="s">
        <v>2577</v>
      </c>
      <c r="H527" s="110" t="s">
        <v>2578</v>
      </c>
      <c r="I527" s="106">
        <v>100</v>
      </c>
      <c r="J527" s="155">
        <f>0.2*I527</f>
        <v>20</v>
      </c>
      <c r="K527" s="106">
        <f t="shared" si="100"/>
        <v>120</v>
      </c>
      <c r="L527" s="129"/>
      <c r="M527" s="129"/>
      <c r="N527" s="130">
        <f>120/1.2</f>
        <v>100</v>
      </c>
      <c r="O527" s="131">
        <f t="shared" si="101"/>
        <v>20</v>
      </c>
      <c r="P527" s="132">
        <f t="shared" si="102"/>
        <v>120</v>
      </c>
      <c r="Q527" s="84"/>
      <c r="R527" s="84"/>
      <c r="S527" s="84"/>
      <c r="T527" s="84"/>
      <c r="U527" s="84"/>
      <c r="V527" s="84"/>
      <c r="W527" s="84"/>
      <c r="X527" s="84"/>
      <c r="Y527" s="84"/>
      <c r="Z527" s="84"/>
      <c r="AA527" s="84"/>
      <c r="AB527" s="84"/>
      <c r="AC527" s="84"/>
      <c r="AD527" s="84"/>
      <c r="AE527" s="84"/>
      <c r="AF527" s="84"/>
      <c r="AG527" s="84"/>
      <c r="AH527" s="84"/>
      <c r="AI527" s="84"/>
      <c r="AJ527" s="84"/>
      <c r="AK527" s="84"/>
      <c r="AL527" s="84"/>
      <c r="AM527" s="84"/>
      <c r="AN527" s="84"/>
      <c r="AO527" s="84"/>
      <c r="AP527" s="84"/>
      <c r="AQ527" s="84"/>
      <c r="AR527" s="84"/>
      <c r="AS527" s="84"/>
      <c r="AT527" s="84"/>
      <c r="AU527" s="84"/>
      <c r="AV527" s="84"/>
      <c r="AW527" s="84"/>
      <c r="AX527" s="84"/>
      <c r="AY527" s="84"/>
      <c r="AZ527" s="84"/>
      <c r="BA527" s="84"/>
      <c r="BB527" s="84"/>
      <c r="BC527" s="84"/>
      <c r="BD527" s="84"/>
      <c r="BE527" s="84"/>
      <c r="BF527" s="84"/>
      <c r="BG527" s="84"/>
      <c r="BH527" s="84"/>
      <c r="BI527" s="84"/>
      <c r="BJ527" s="84"/>
      <c r="BK527" s="84"/>
      <c r="BL527" s="84"/>
      <c r="BM527" s="84"/>
      <c r="BN527" s="84"/>
      <c r="BO527" s="84"/>
      <c r="BP527" s="84"/>
      <c r="BQ527" s="84"/>
      <c r="BR527" s="84"/>
      <c r="BS527" s="84"/>
      <c r="BT527" s="84"/>
      <c r="BU527" s="84"/>
      <c r="BV527" s="84"/>
      <c r="BW527" s="84"/>
      <c r="BX527" s="84"/>
      <c r="BY527" s="84"/>
      <c r="BZ527" s="84"/>
      <c r="CA527" s="84"/>
      <c r="CB527" s="84"/>
      <c r="CC527" s="84"/>
      <c r="CD527" s="84"/>
      <c r="CE527" s="84"/>
      <c r="CF527" s="84"/>
      <c r="CG527" s="84"/>
      <c r="CH527" s="84"/>
      <c r="CI527" s="84"/>
      <c r="CJ527" s="84"/>
      <c r="CK527" s="84"/>
      <c r="CL527" s="84"/>
      <c r="CM527" s="84"/>
      <c r="CN527" s="84"/>
      <c r="CO527" s="84"/>
      <c r="CP527" s="84"/>
      <c r="CQ527" s="84"/>
      <c r="CR527" s="84"/>
      <c r="CS527" s="84"/>
      <c r="CT527" s="84"/>
      <c r="CU527" s="84"/>
      <c r="CV527" s="84"/>
      <c r="CW527" s="84"/>
      <c r="CX527" s="84"/>
      <c r="CY527" s="84"/>
      <c r="CZ527" s="84"/>
      <c r="DA527" s="84"/>
      <c r="DB527" s="84"/>
      <c r="DC527" s="84"/>
      <c r="DD527" s="84"/>
      <c r="DE527" s="84"/>
      <c r="DF527" s="84"/>
      <c r="DG527" s="84"/>
      <c r="DH527" s="84"/>
      <c r="DI527" s="84"/>
      <c r="DJ527" s="84"/>
      <c r="DK527" s="84"/>
      <c r="DL527" s="84"/>
      <c r="DM527" s="84"/>
      <c r="DN527" s="84"/>
      <c r="DO527" s="84"/>
      <c r="DP527" s="84"/>
      <c r="DQ527" s="84"/>
      <c r="DR527" s="84"/>
      <c r="DS527" s="84"/>
      <c r="DT527" s="84"/>
      <c r="DU527" s="84"/>
      <c r="DV527" s="84"/>
      <c r="DW527" s="84"/>
      <c r="DX527" s="84"/>
      <c r="DY527" s="84"/>
      <c r="DZ527" s="84"/>
      <c r="EA527" s="84"/>
      <c r="EB527" s="84"/>
      <c r="EC527" s="84"/>
      <c r="ED527" s="84"/>
      <c r="EE527" s="84"/>
      <c r="EF527" s="84"/>
      <c r="EG527" s="84"/>
      <c r="EH527" s="84"/>
      <c r="EI527" s="84"/>
      <c r="EJ527" s="84"/>
      <c r="EK527" s="84"/>
      <c r="EL527" s="84"/>
      <c r="EM527" s="84"/>
      <c r="EN527" s="84"/>
      <c r="EO527" s="84"/>
      <c r="EP527" s="84"/>
      <c r="EQ527" s="84"/>
      <c r="ER527" s="84"/>
      <c r="ES527" s="84"/>
      <c r="ET527" s="84"/>
      <c r="EU527" s="84"/>
      <c r="EV527" s="84"/>
      <c r="EW527" s="84"/>
      <c r="EX527" s="84"/>
      <c r="EY527" s="84"/>
      <c r="EZ527" s="84"/>
      <c r="FA527" s="84"/>
      <c r="FB527" s="84"/>
      <c r="FC527" s="84"/>
      <c r="FD527" s="84"/>
      <c r="FE527" s="84"/>
      <c r="FF527" s="84"/>
      <c r="FG527" s="84"/>
      <c r="FH527" s="84"/>
      <c r="FI527" s="84"/>
      <c r="FJ527" s="84"/>
      <c r="FK527" s="84"/>
      <c r="FL527" s="84"/>
      <c r="FM527" s="84"/>
      <c r="FN527" s="84"/>
      <c r="FO527" s="84"/>
      <c r="FP527" s="84"/>
      <c r="FQ527" s="84"/>
      <c r="FR527" s="84"/>
      <c r="FS527" s="84"/>
      <c r="FT527" s="84"/>
      <c r="FU527" s="84"/>
      <c r="FV527" s="84"/>
      <c r="FW527" s="84"/>
    </row>
    <row r="528" spans="1:179" s="7" customFormat="1" ht="16.5" customHeight="1">
      <c r="A528" s="108">
        <v>477</v>
      </c>
      <c r="B528" s="143" t="s">
        <v>2569</v>
      </c>
      <c r="C528" s="143" t="s">
        <v>2570</v>
      </c>
      <c r="D528" s="104">
        <v>350</v>
      </c>
      <c r="E528" s="105">
        <f>D528*0.18</f>
        <v>63</v>
      </c>
      <c r="F528" s="105">
        <f>D528+E528</f>
        <v>413</v>
      </c>
      <c r="G528" s="108" t="s">
        <v>2579</v>
      </c>
      <c r="H528" s="110" t="s">
        <v>2580</v>
      </c>
      <c r="I528" s="106">
        <v>150</v>
      </c>
      <c r="J528" s="155">
        <f>0.2*I528</f>
        <v>30</v>
      </c>
      <c r="K528" s="106">
        <f t="shared" si="100"/>
        <v>180</v>
      </c>
      <c r="L528" s="129"/>
      <c r="M528" s="129"/>
      <c r="N528" s="130">
        <f>180/1.2</f>
        <v>150</v>
      </c>
      <c r="O528" s="131">
        <f t="shared" si="101"/>
        <v>30</v>
      </c>
      <c r="P528" s="132">
        <f t="shared" si="102"/>
        <v>180</v>
      </c>
      <c r="Q528" s="84"/>
      <c r="R528" s="84"/>
      <c r="S528" s="84"/>
      <c r="T528" s="84"/>
      <c r="U528" s="84"/>
      <c r="V528" s="84"/>
      <c r="W528" s="84"/>
      <c r="X528" s="84"/>
      <c r="Y528" s="84"/>
      <c r="Z528" s="84"/>
      <c r="AA528" s="84"/>
      <c r="AB528" s="84"/>
      <c r="AC528" s="84"/>
      <c r="AD528" s="84"/>
      <c r="AE528" s="84"/>
      <c r="AF528" s="84"/>
      <c r="AG528" s="84"/>
      <c r="AH528" s="84"/>
      <c r="AI528" s="84"/>
      <c r="AJ528" s="84"/>
      <c r="AK528" s="84"/>
      <c r="AL528" s="84"/>
      <c r="AM528" s="84"/>
      <c r="AN528" s="84"/>
      <c r="AO528" s="84"/>
      <c r="AP528" s="84"/>
      <c r="AQ528" s="84"/>
      <c r="AR528" s="84"/>
      <c r="AS528" s="84"/>
      <c r="AT528" s="84"/>
      <c r="AU528" s="84"/>
      <c r="AV528" s="84"/>
      <c r="AW528" s="84"/>
      <c r="AX528" s="84"/>
      <c r="AY528" s="84"/>
      <c r="AZ528" s="84"/>
      <c r="BA528" s="84"/>
      <c r="BB528" s="84"/>
      <c r="BC528" s="84"/>
      <c r="BD528" s="84"/>
      <c r="BE528" s="84"/>
      <c r="BF528" s="84"/>
      <c r="BG528" s="84"/>
      <c r="BH528" s="84"/>
      <c r="BI528" s="84"/>
      <c r="BJ528" s="84"/>
      <c r="BK528" s="84"/>
      <c r="BL528" s="84"/>
      <c r="BM528" s="84"/>
      <c r="BN528" s="84"/>
      <c r="BO528" s="84"/>
      <c r="BP528" s="84"/>
      <c r="BQ528" s="84"/>
      <c r="BR528" s="84"/>
      <c r="BS528" s="84"/>
      <c r="BT528" s="84"/>
      <c r="BU528" s="84"/>
      <c r="BV528" s="84"/>
      <c r="BW528" s="84"/>
      <c r="BX528" s="84"/>
      <c r="BY528" s="84"/>
      <c r="BZ528" s="84"/>
      <c r="CA528" s="84"/>
      <c r="CB528" s="84"/>
      <c r="CC528" s="84"/>
      <c r="CD528" s="84"/>
      <c r="CE528" s="84"/>
      <c r="CF528" s="84"/>
      <c r="CG528" s="84"/>
      <c r="CH528" s="84"/>
      <c r="CI528" s="84"/>
      <c r="CJ528" s="84"/>
      <c r="CK528" s="84"/>
      <c r="CL528" s="84"/>
      <c r="CM528" s="84"/>
      <c r="CN528" s="84"/>
      <c r="CO528" s="84"/>
      <c r="CP528" s="84"/>
      <c r="CQ528" s="84"/>
      <c r="CR528" s="84"/>
      <c r="CS528" s="84"/>
      <c r="CT528" s="84"/>
      <c r="CU528" s="84"/>
      <c r="CV528" s="84"/>
      <c r="CW528" s="84"/>
      <c r="CX528" s="84"/>
      <c r="CY528" s="84"/>
      <c r="CZ528" s="84"/>
      <c r="DA528" s="84"/>
      <c r="DB528" s="84"/>
      <c r="DC528" s="84"/>
      <c r="DD528" s="84"/>
      <c r="DE528" s="84"/>
      <c r="DF528" s="84"/>
      <c r="DG528" s="84"/>
      <c r="DH528" s="84"/>
      <c r="DI528" s="84"/>
      <c r="DJ528" s="84"/>
      <c r="DK528" s="84"/>
      <c r="DL528" s="84"/>
      <c r="DM528" s="84"/>
      <c r="DN528" s="84"/>
      <c r="DO528" s="84"/>
      <c r="DP528" s="84"/>
      <c r="DQ528" s="84"/>
      <c r="DR528" s="84"/>
      <c r="DS528" s="84"/>
      <c r="DT528" s="84"/>
      <c r="DU528" s="84"/>
      <c r="DV528" s="84"/>
      <c r="DW528" s="84"/>
      <c r="DX528" s="84"/>
      <c r="DY528" s="84"/>
      <c r="DZ528" s="84"/>
      <c r="EA528" s="84"/>
      <c r="EB528" s="84"/>
      <c r="EC528" s="84"/>
      <c r="ED528" s="84"/>
      <c r="EE528" s="84"/>
      <c r="EF528" s="84"/>
      <c r="EG528" s="84"/>
      <c r="EH528" s="84"/>
      <c r="EI528" s="84"/>
      <c r="EJ528" s="84"/>
      <c r="EK528" s="84"/>
      <c r="EL528" s="84"/>
      <c r="EM528" s="84"/>
      <c r="EN528" s="84"/>
      <c r="EO528" s="84"/>
      <c r="EP528" s="84"/>
      <c r="EQ528" s="84"/>
      <c r="ER528" s="84"/>
      <c r="ES528" s="84"/>
      <c r="ET528" s="84"/>
      <c r="EU528" s="84"/>
      <c r="EV528" s="84"/>
      <c r="EW528" s="84"/>
      <c r="EX528" s="84"/>
      <c r="EY528" s="84"/>
      <c r="EZ528" s="84"/>
      <c r="FA528" s="84"/>
      <c r="FB528" s="84"/>
      <c r="FC528" s="84"/>
      <c r="FD528" s="84"/>
      <c r="FE528" s="84"/>
      <c r="FF528" s="84"/>
      <c r="FG528" s="84"/>
      <c r="FH528" s="84"/>
      <c r="FI528" s="84"/>
      <c r="FJ528" s="84"/>
      <c r="FK528" s="84"/>
      <c r="FL528" s="84"/>
      <c r="FM528" s="84"/>
      <c r="FN528" s="84"/>
      <c r="FO528" s="84"/>
      <c r="FP528" s="84"/>
      <c r="FQ528" s="84"/>
      <c r="FR528" s="84"/>
      <c r="FS528" s="84"/>
      <c r="FT528" s="84"/>
      <c r="FU528" s="84"/>
      <c r="FV528" s="84"/>
      <c r="FW528" s="84"/>
    </row>
    <row r="529" spans="1:179" s="7" customFormat="1" ht="30" customHeight="1">
      <c r="A529" s="108">
        <v>478</v>
      </c>
      <c r="B529" s="143"/>
      <c r="C529" s="143"/>
      <c r="D529" s="104"/>
      <c r="E529" s="105"/>
      <c r="F529" s="105"/>
      <c r="G529" s="108" t="s">
        <v>2583</v>
      </c>
      <c r="H529" s="153" t="s">
        <v>2584</v>
      </c>
      <c r="I529" s="106">
        <v>150</v>
      </c>
      <c r="J529" s="155">
        <f>0.2*I529</f>
        <v>30</v>
      </c>
      <c r="K529" s="155">
        <f>J529+I529</f>
        <v>180</v>
      </c>
      <c r="L529" s="129"/>
      <c r="M529" s="129"/>
      <c r="N529" s="130">
        <f>180/1.2</f>
        <v>150</v>
      </c>
      <c r="O529" s="131">
        <f t="shared" si="101"/>
        <v>30</v>
      </c>
      <c r="P529" s="132">
        <f t="shared" si="102"/>
        <v>180</v>
      </c>
      <c r="Q529" s="84"/>
      <c r="R529" s="84"/>
      <c r="S529" s="84"/>
      <c r="T529" s="84"/>
      <c r="U529" s="84"/>
      <c r="V529" s="84"/>
      <c r="W529" s="84"/>
      <c r="X529" s="84"/>
      <c r="Y529" s="84"/>
      <c r="Z529" s="84"/>
      <c r="AA529" s="84"/>
      <c r="AB529" s="84"/>
      <c r="AC529" s="84"/>
      <c r="AD529" s="84"/>
      <c r="AE529" s="84"/>
      <c r="AF529" s="84"/>
      <c r="AG529" s="84"/>
      <c r="AH529" s="84"/>
      <c r="AI529" s="84"/>
      <c r="AJ529" s="84"/>
      <c r="AK529" s="84"/>
      <c r="AL529" s="84"/>
      <c r="AM529" s="84"/>
      <c r="AN529" s="84"/>
      <c r="AO529" s="84"/>
      <c r="AP529" s="84"/>
      <c r="AQ529" s="84"/>
      <c r="AR529" s="84"/>
      <c r="AS529" s="84"/>
      <c r="AT529" s="84"/>
      <c r="AU529" s="84"/>
      <c r="AV529" s="84"/>
      <c r="AW529" s="84"/>
      <c r="AX529" s="84"/>
      <c r="AY529" s="84"/>
      <c r="AZ529" s="84"/>
      <c r="BA529" s="84"/>
      <c r="BB529" s="84"/>
      <c r="BC529" s="84"/>
      <c r="BD529" s="84"/>
      <c r="BE529" s="84"/>
      <c r="BF529" s="84"/>
      <c r="BG529" s="84"/>
      <c r="BH529" s="84"/>
      <c r="BI529" s="84"/>
      <c r="BJ529" s="84"/>
      <c r="BK529" s="84"/>
      <c r="BL529" s="84"/>
      <c r="BM529" s="84"/>
      <c r="BN529" s="84"/>
      <c r="BO529" s="84"/>
      <c r="BP529" s="84"/>
      <c r="BQ529" s="84"/>
      <c r="BR529" s="84"/>
      <c r="BS529" s="84"/>
      <c r="BT529" s="84"/>
      <c r="BU529" s="84"/>
      <c r="BV529" s="84"/>
      <c r="BW529" s="84"/>
      <c r="BX529" s="84"/>
      <c r="BY529" s="84"/>
      <c r="BZ529" s="84"/>
      <c r="CA529" s="84"/>
      <c r="CB529" s="84"/>
      <c r="CC529" s="84"/>
      <c r="CD529" s="84"/>
      <c r="CE529" s="84"/>
      <c r="CF529" s="84"/>
      <c r="CG529" s="84"/>
      <c r="CH529" s="84"/>
      <c r="CI529" s="84"/>
      <c r="CJ529" s="84"/>
      <c r="CK529" s="84"/>
      <c r="CL529" s="84"/>
      <c r="CM529" s="84"/>
      <c r="CN529" s="84"/>
      <c r="CO529" s="84"/>
      <c r="CP529" s="84"/>
      <c r="CQ529" s="84"/>
      <c r="CR529" s="84"/>
      <c r="CS529" s="84"/>
      <c r="CT529" s="84"/>
      <c r="CU529" s="84"/>
      <c r="CV529" s="84"/>
      <c r="CW529" s="84"/>
      <c r="CX529" s="84"/>
      <c r="CY529" s="84"/>
      <c r="CZ529" s="84"/>
      <c r="DA529" s="84"/>
      <c r="DB529" s="84"/>
      <c r="DC529" s="84"/>
      <c r="DD529" s="84"/>
      <c r="DE529" s="84"/>
      <c r="DF529" s="84"/>
      <c r="DG529" s="84"/>
      <c r="DH529" s="84"/>
      <c r="DI529" s="84"/>
      <c r="DJ529" s="84"/>
      <c r="DK529" s="84"/>
      <c r="DL529" s="84"/>
      <c r="DM529" s="84"/>
      <c r="DN529" s="84"/>
      <c r="DO529" s="84"/>
      <c r="DP529" s="84"/>
      <c r="DQ529" s="84"/>
      <c r="DR529" s="84"/>
      <c r="DS529" s="84"/>
      <c r="DT529" s="84"/>
      <c r="DU529" s="84"/>
      <c r="DV529" s="84"/>
      <c r="DW529" s="84"/>
      <c r="DX529" s="84"/>
      <c r="DY529" s="84"/>
      <c r="DZ529" s="84"/>
      <c r="EA529" s="84"/>
      <c r="EB529" s="84"/>
      <c r="EC529" s="84"/>
      <c r="ED529" s="84"/>
      <c r="EE529" s="84"/>
      <c r="EF529" s="84"/>
      <c r="EG529" s="84"/>
      <c r="EH529" s="84"/>
      <c r="EI529" s="84"/>
      <c r="EJ529" s="84"/>
      <c r="EK529" s="84"/>
      <c r="EL529" s="84"/>
      <c r="EM529" s="84"/>
      <c r="EN529" s="84"/>
      <c r="EO529" s="84"/>
      <c r="EP529" s="84"/>
      <c r="EQ529" s="84"/>
      <c r="ER529" s="84"/>
      <c r="ES529" s="84"/>
      <c r="ET529" s="84"/>
      <c r="EU529" s="84"/>
      <c r="EV529" s="84"/>
      <c r="EW529" s="84"/>
      <c r="EX529" s="84"/>
      <c r="EY529" s="84"/>
      <c r="EZ529" s="84"/>
      <c r="FA529" s="84"/>
      <c r="FB529" s="84"/>
      <c r="FC529" s="84"/>
      <c r="FD529" s="84"/>
      <c r="FE529" s="84"/>
      <c r="FF529" s="84"/>
      <c r="FG529" s="84"/>
      <c r="FH529" s="84"/>
      <c r="FI529" s="84"/>
      <c r="FJ529" s="84"/>
      <c r="FK529" s="84"/>
      <c r="FL529" s="84"/>
      <c r="FM529" s="84"/>
      <c r="FN529" s="84"/>
      <c r="FO529" s="84"/>
      <c r="FP529" s="84"/>
      <c r="FQ529" s="84"/>
      <c r="FR529" s="84"/>
      <c r="FS529" s="84"/>
      <c r="FT529" s="84"/>
      <c r="FU529" s="84"/>
      <c r="FV529" s="84"/>
      <c r="FW529" s="84"/>
    </row>
    <row r="530" spans="1:179" s="7" customFormat="1" ht="28.5" customHeight="1">
      <c r="A530" s="108">
        <v>479</v>
      </c>
      <c r="B530" s="143"/>
      <c r="C530" s="143"/>
      <c r="D530" s="104"/>
      <c r="E530" s="105"/>
      <c r="F530" s="105"/>
      <c r="G530" s="108" t="s">
        <v>2587</v>
      </c>
      <c r="H530" s="215" t="s">
        <v>2588</v>
      </c>
      <c r="I530" s="105">
        <v>250</v>
      </c>
      <c r="J530" s="155">
        <f>I530*0.2</f>
        <v>50</v>
      </c>
      <c r="K530" s="156">
        <f>J530+I530</f>
        <v>300</v>
      </c>
      <c r="L530" s="129"/>
      <c r="M530" s="129"/>
      <c r="N530" s="130">
        <f>300/1.2</f>
        <v>250</v>
      </c>
      <c r="O530" s="131">
        <f t="shared" si="101"/>
        <v>50</v>
      </c>
      <c r="P530" s="132">
        <f t="shared" si="102"/>
        <v>300</v>
      </c>
      <c r="Q530" s="84"/>
      <c r="R530" s="84"/>
      <c r="S530" s="84"/>
      <c r="T530" s="84"/>
      <c r="U530" s="84"/>
      <c r="V530" s="84"/>
      <c r="W530" s="84"/>
      <c r="X530" s="84"/>
      <c r="Y530" s="84"/>
      <c r="Z530" s="84"/>
      <c r="AA530" s="84"/>
      <c r="AB530" s="84"/>
      <c r="AC530" s="84"/>
      <c r="AD530" s="84"/>
      <c r="AE530" s="84"/>
      <c r="AF530" s="84"/>
      <c r="AG530" s="84"/>
      <c r="AH530" s="84"/>
      <c r="AI530" s="84"/>
      <c r="AJ530" s="84"/>
      <c r="AK530" s="84"/>
      <c r="AL530" s="84"/>
      <c r="AM530" s="84"/>
      <c r="AN530" s="84"/>
      <c r="AO530" s="84"/>
      <c r="AP530" s="84"/>
      <c r="AQ530" s="84"/>
      <c r="AR530" s="84"/>
      <c r="AS530" s="84"/>
      <c r="AT530" s="84"/>
      <c r="AU530" s="84"/>
      <c r="AV530" s="84"/>
      <c r="AW530" s="84"/>
      <c r="AX530" s="84"/>
      <c r="AY530" s="84"/>
      <c r="AZ530" s="84"/>
      <c r="BA530" s="84"/>
      <c r="BB530" s="84"/>
      <c r="BC530" s="84"/>
      <c r="BD530" s="84"/>
      <c r="BE530" s="84"/>
      <c r="BF530" s="84"/>
      <c r="BG530" s="84"/>
      <c r="BH530" s="84"/>
      <c r="BI530" s="84"/>
      <c r="BJ530" s="84"/>
      <c r="BK530" s="84"/>
      <c r="BL530" s="84"/>
      <c r="BM530" s="84"/>
      <c r="BN530" s="84"/>
      <c r="BO530" s="84"/>
      <c r="BP530" s="84"/>
      <c r="BQ530" s="84"/>
      <c r="BR530" s="84"/>
      <c r="BS530" s="84"/>
      <c r="BT530" s="84"/>
      <c r="BU530" s="84"/>
      <c r="BV530" s="84"/>
      <c r="BW530" s="84"/>
      <c r="BX530" s="84"/>
      <c r="BY530" s="84"/>
      <c r="BZ530" s="84"/>
      <c r="CA530" s="84"/>
      <c r="CB530" s="84"/>
      <c r="CC530" s="84"/>
      <c r="CD530" s="84"/>
      <c r="CE530" s="84"/>
      <c r="CF530" s="84"/>
      <c r="CG530" s="84"/>
      <c r="CH530" s="84"/>
      <c r="CI530" s="84"/>
      <c r="CJ530" s="84"/>
      <c r="CK530" s="84"/>
      <c r="CL530" s="84"/>
      <c r="CM530" s="84"/>
      <c r="CN530" s="84"/>
      <c r="CO530" s="84"/>
      <c r="CP530" s="84"/>
      <c r="CQ530" s="84"/>
      <c r="CR530" s="84"/>
      <c r="CS530" s="84"/>
      <c r="CT530" s="84"/>
      <c r="CU530" s="84"/>
      <c r="CV530" s="84"/>
      <c r="CW530" s="84"/>
      <c r="CX530" s="84"/>
      <c r="CY530" s="84"/>
      <c r="CZ530" s="84"/>
      <c r="DA530" s="84"/>
      <c r="DB530" s="84"/>
      <c r="DC530" s="84"/>
      <c r="DD530" s="84"/>
      <c r="DE530" s="84"/>
      <c r="DF530" s="84"/>
      <c r="DG530" s="84"/>
      <c r="DH530" s="84"/>
      <c r="DI530" s="84"/>
      <c r="DJ530" s="84"/>
      <c r="DK530" s="84"/>
      <c r="DL530" s="84"/>
      <c r="DM530" s="84"/>
      <c r="DN530" s="84"/>
      <c r="DO530" s="84"/>
      <c r="DP530" s="84"/>
      <c r="DQ530" s="84"/>
      <c r="DR530" s="84"/>
      <c r="DS530" s="84"/>
      <c r="DT530" s="84"/>
      <c r="DU530" s="84"/>
      <c r="DV530" s="84"/>
      <c r="DW530" s="84"/>
      <c r="DX530" s="84"/>
      <c r="DY530" s="84"/>
      <c r="DZ530" s="84"/>
      <c r="EA530" s="84"/>
      <c r="EB530" s="84"/>
      <c r="EC530" s="84"/>
      <c r="ED530" s="84"/>
      <c r="EE530" s="84"/>
      <c r="EF530" s="84"/>
      <c r="EG530" s="84"/>
      <c r="EH530" s="84"/>
      <c r="EI530" s="84"/>
      <c r="EJ530" s="84"/>
      <c r="EK530" s="84"/>
      <c r="EL530" s="84"/>
      <c r="EM530" s="84"/>
      <c r="EN530" s="84"/>
      <c r="EO530" s="84"/>
      <c r="EP530" s="84"/>
      <c r="EQ530" s="84"/>
      <c r="ER530" s="84"/>
      <c r="ES530" s="84"/>
      <c r="ET530" s="84"/>
      <c r="EU530" s="84"/>
      <c r="EV530" s="84"/>
      <c r="EW530" s="84"/>
      <c r="EX530" s="84"/>
      <c r="EY530" s="84"/>
      <c r="EZ530" s="84"/>
      <c r="FA530" s="84"/>
      <c r="FB530" s="84"/>
      <c r="FC530" s="84"/>
      <c r="FD530" s="84"/>
      <c r="FE530" s="84"/>
      <c r="FF530" s="84"/>
      <c r="FG530" s="84"/>
      <c r="FH530" s="84"/>
      <c r="FI530" s="84"/>
      <c r="FJ530" s="84"/>
      <c r="FK530" s="84"/>
      <c r="FL530" s="84"/>
      <c r="FM530" s="84"/>
      <c r="FN530" s="84"/>
      <c r="FO530" s="84"/>
      <c r="FP530" s="84"/>
      <c r="FQ530" s="84"/>
      <c r="FR530" s="84"/>
      <c r="FS530" s="84"/>
      <c r="FT530" s="84"/>
      <c r="FU530" s="84"/>
      <c r="FV530" s="84"/>
      <c r="FW530" s="84"/>
    </row>
    <row r="531" spans="1:179" s="7" customFormat="1" ht="20.25" customHeight="1">
      <c r="A531" s="108">
        <v>480</v>
      </c>
      <c r="B531" s="143"/>
      <c r="C531" s="143"/>
      <c r="D531" s="104"/>
      <c r="E531" s="105"/>
      <c r="F531" s="105"/>
      <c r="G531" s="108" t="s">
        <v>2592</v>
      </c>
      <c r="H531" s="110" t="s">
        <v>2593</v>
      </c>
      <c r="I531" s="105">
        <v>583.33000000000004</v>
      </c>
      <c r="J531" s="155">
        <f>I531*0.2</f>
        <v>116.666</v>
      </c>
      <c r="K531" s="156">
        <f>J531+I531</f>
        <v>699.99599999999998</v>
      </c>
      <c r="L531" s="129"/>
      <c r="M531" s="129"/>
      <c r="N531" s="130">
        <f>700/1.2</f>
        <v>583.33333333333303</v>
      </c>
      <c r="O531" s="131">
        <f t="shared" si="101"/>
        <v>116.666666666667</v>
      </c>
      <c r="P531" s="132">
        <f t="shared" si="102"/>
        <v>700</v>
      </c>
      <c r="Q531" s="84"/>
      <c r="R531" s="84"/>
      <c r="S531" s="84"/>
      <c r="T531" s="84"/>
      <c r="U531" s="84"/>
      <c r="V531" s="84"/>
      <c r="W531" s="84"/>
      <c r="X531" s="84"/>
      <c r="Y531" s="84"/>
      <c r="Z531" s="84"/>
      <c r="AA531" s="84"/>
      <c r="AB531" s="84"/>
      <c r="AC531" s="84"/>
      <c r="AD531" s="84"/>
      <c r="AE531" s="84"/>
      <c r="AF531" s="84"/>
      <c r="AG531" s="84"/>
      <c r="AH531" s="84"/>
      <c r="AI531" s="84"/>
      <c r="AJ531" s="84"/>
      <c r="AK531" s="84"/>
      <c r="AL531" s="84"/>
      <c r="AM531" s="84"/>
      <c r="AN531" s="84"/>
      <c r="AO531" s="84"/>
      <c r="AP531" s="84"/>
      <c r="AQ531" s="84"/>
      <c r="AR531" s="84"/>
      <c r="AS531" s="84"/>
      <c r="AT531" s="84"/>
      <c r="AU531" s="84"/>
      <c r="AV531" s="84"/>
      <c r="AW531" s="84"/>
      <c r="AX531" s="84"/>
      <c r="AY531" s="84"/>
      <c r="AZ531" s="84"/>
      <c r="BA531" s="84"/>
      <c r="BB531" s="84"/>
      <c r="BC531" s="84"/>
      <c r="BD531" s="84"/>
      <c r="BE531" s="84"/>
      <c r="BF531" s="84"/>
      <c r="BG531" s="84"/>
      <c r="BH531" s="84"/>
      <c r="BI531" s="84"/>
      <c r="BJ531" s="84"/>
      <c r="BK531" s="84"/>
      <c r="BL531" s="84"/>
      <c r="BM531" s="84"/>
      <c r="BN531" s="84"/>
      <c r="BO531" s="84"/>
      <c r="BP531" s="84"/>
      <c r="BQ531" s="84"/>
      <c r="BR531" s="84"/>
      <c r="BS531" s="84"/>
      <c r="BT531" s="84"/>
      <c r="BU531" s="84"/>
      <c r="BV531" s="84"/>
      <c r="BW531" s="84"/>
      <c r="BX531" s="84"/>
      <c r="BY531" s="84"/>
      <c r="BZ531" s="84"/>
      <c r="CA531" s="84"/>
      <c r="CB531" s="84"/>
      <c r="CC531" s="84"/>
      <c r="CD531" s="84"/>
      <c r="CE531" s="84"/>
      <c r="CF531" s="84"/>
      <c r="CG531" s="84"/>
      <c r="CH531" s="84"/>
      <c r="CI531" s="84"/>
      <c r="CJ531" s="84"/>
      <c r="CK531" s="84"/>
      <c r="CL531" s="84"/>
      <c r="CM531" s="84"/>
      <c r="CN531" s="84"/>
      <c r="CO531" s="84"/>
      <c r="CP531" s="84"/>
      <c r="CQ531" s="84"/>
      <c r="CR531" s="84"/>
      <c r="CS531" s="84"/>
      <c r="CT531" s="84"/>
      <c r="CU531" s="84"/>
      <c r="CV531" s="84"/>
      <c r="CW531" s="84"/>
      <c r="CX531" s="84"/>
      <c r="CY531" s="84"/>
      <c r="CZ531" s="84"/>
      <c r="DA531" s="84"/>
      <c r="DB531" s="84"/>
      <c r="DC531" s="84"/>
      <c r="DD531" s="84"/>
      <c r="DE531" s="84"/>
      <c r="DF531" s="84"/>
      <c r="DG531" s="84"/>
      <c r="DH531" s="84"/>
      <c r="DI531" s="84"/>
      <c r="DJ531" s="84"/>
      <c r="DK531" s="84"/>
      <c r="DL531" s="84"/>
      <c r="DM531" s="84"/>
      <c r="DN531" s="84"/>
      <c r="DO531" s="84"/>
      <c r="DP531" s="84"/>
      <c r="DQ531" s="84"/>
      <c r="DR531" s="84"/>
      <c r="DS531" s="84"/>
      <c r="DT531" s="84"/>
      <c r="DU531" s="84"/>
      <c r="DV531" s="84"/>
      <c r="DW531" s="84"/>
      <c r="DX531" s="84"/>
      <c r="DY531" s="84"/>
      <c r="DZ531" s="84"/>
      <c r="EA531" s="84"/>
      <c r="EB531" s="84"/>
      <c r="EC531" s="84"/>
      <c r="ED531" s="84"/>
      <c r="EE531" s="84"/>
      <c r="EF531" s="84"/>
      <c r="EG531" s="84"/>
      <c r="EH531" s="84"/>
      <c r="EI531" s="84"/>
      <c r="EJ531" s="84"/>
      <c r="EK531" s="84"/>
      <c r="EL531" s="84"/>
      <c r="EM531" s="84"/>
      <c r="EN531" s="84"/>
      <c r="EO531" s="84"/>
      <c r="EP531" s="84"/>
      <c r="EQ531" s="84"/>
      <c r="ER531" s="84"/>
      <c r="ES531" s="84"/>
      <c r="ET531" s="84"/>
      <c r="EU531" s="84"/>
      <c r="EV531" s="84"/>
      <c r="EW531" s="84"/>
      <c r="EX531" s="84"/>
      <c r="EY531" s="84"/>
      <c r="EZ531" s="84"/>
      <c r="FA531" s="84"/>
      <c r="FB531" s="84"/>
      <c r="FC531" s="84"/>
      <c r="FD531" s="84"/>
      <c r="FE531" s="84"/>
      <c r="FF531" s="84"/>
      <c r="FG531" s="84"/>
      <c r="FH531" s="84"/>
      <c r="FI531" s="84"/>
      <c r="FJ531" s="84"/>
      <c r="FK531" s="84"/>
      <c r="FL531" s="84"/>
      <c r="FM531" s="84"/>
      <c r="FN531" s="84"/>
      <c r="FO531" s="84"/>
      <c r="FP531" s="84"/>
      <c r="FQ531" s="84"/>
      <c r="FR531" s="84"/>
      <c r="FS531" s="84"/>
      <c r="FT531" s="84"/>
      <c r="FU531" s="84"/>
      <c r="FV531" s="84"/>
      <c r="FW531" s="84"/>
    </row>
    <row r="532" spans="1:179" ht="17.45" customHeight="1">
      <c r="A532" s="112"/>
      <c r="B532" s="140" t="s">
        <v>2581</v>
      </c>
      <c r="C532" s="143" t="s">
        <v>2582</v>
      </c>
      <c r="D532" s="166">
        <v>508.48</v>
      </c>
      <c r="E532" s="144">
        <v>91.53</v>
      </c>
      <c r="F532" s="166">
        <v>600</v>
      </c>
      <c r="G532" s="108"/>
      <c r="H532" s="216" t="s">
        <v>2627</v>
      </c>
      <c r="I532" s="223"/>
      <c r="J532" s="223"/>
      <c r="K532" s="223"/>
      <c r="L532" s="129"/>
      <c r="M532" s="129"/>
      <c r="N532" s="130"/>
      <c r="O532" s="131"/>
      <c r="P532" s="132"/>
      <c r="Q532" s="84"/>
      <c r="R532" s="84"/>
      <c r="S532" s="84"/>
      <c r="T532" s="84"/>
      <c r="U532" s="84"/>
      <c r="V532" s="84"/>
      <c r="W532" s="84"/>
      <c r="X532" s="84"/>
      <c r="Y532" s="84"/>
      <c r="Z532" s="84"/>
      <c r="AA532" s="84"/>
      <c r="AB532" s="84"/>
      <c r="AC532" s="84"/>
      <c r="AD532" s="84"/>
      <c r="AE532" s="84"/>
      <c r="AF532" s="84"/>
      <c r="AG532" s="84"/>
      <c r="AH532" s="84"/>
      <c r="AI532" s="84"/>
      <c r="AJ532" s="84"/>
      <c r="AK532" s="84"/>
      <c r="AL532" s="84"/>
      <c r="AM532" s="84"/>
      <c r="AN532" s="84"/>
      <c r="AO532" s="84"/>
      <c r="AP532" s="84"/>
      <c r="AQ532" s="84"/>
      <c r="AR532" s="84"/>
      <c r="AS532" s="84"/>
      <c r="AT532" s="84"/>
      <c r="AU532" s="84"/>
      <c r="AV532" s="84"/>
      <c r="AW532" s="84"/>
      <c r="AX532" s="84"/>
      <c r="AY532" s="84"/>
      <c r="AZ532" s="84"/>
      <c r="BA532" s="84"/>
      <c r="BB532" s="84"/>
      <c r="BC532" s="84"/>
      <c r="BD532" s="84"/>
      <c r="BE532" s="84"/>
      <c r="BF532" s="84"/>
      <c r="BG532" s="84"/>
      <c r="BH532" s="84"/>
      <c r="BI532" s="84"/>
      <c r="BJ532" s="84"/>
      <c r="BK532" s="84"/>
      <c r="BL532" s="84"/>
      <c r="BM532" s="84"/>
      <c r="BN532" s="84"/>
      <c r="BO532" s="84"/>
      <c r="BP532" s="84"/>
      <c r="BQ532" s="84"/>
      <c r="BR532" s="84"/>
      <c r="BS532" s="84"/>
      <c r="BT532" s="84"/>
      <c r="BU532" s="84"/>
      <c r="BV532" s="84"/>
      <c r="BW532" s="84"/>
      <c r="BX532" s="84"/>
      <c r="BY532" s="84"/>
      <c r="BZ532" s="84"/>
      <c r="CA532" s="84"/>
      <c r="CB532" s="84"/>
      <c r="CC532" s="84"/>
      <c r="CD532" s="84"/>
      <c r="CE532" s="84"/>
      <c r="CF532" s="84"/>
      <c r="CG532" s="84"/>
      <c r="CH532" s="84"/>
      <c r="CI532" s="84"/>
      <c r="CJ532" s="84"/>
      <c r="CK532" s="84"/>
      <c r="CL532" s="84"/>
      <c r="CM532" s="84"/>
      <c r="CN532" s="84"/>
      <c r="CO532" s="84"/>
      <c r="CP532" s="84"/>
      <c r="CQ532" s="84"/>
      <c r="CR532" s="84"/>
      <c r="CS532" s="84"/>
      <c r="CT532" s="84"/>
      <c r="CU532" s="84"/>
      <c r="CV532" s="84"/>
      <c r="CW532" s="84"/>
      <c r="CX532" s="84"/>
      <c r="CY532" s="84"/>
      <c r="CZ532" s="84"/>
      <c r="DA532" s="84"/>
      <c r="DB532" s="84"/>
      <c r="DC532" s="84"/>
      <c r="DD532" s="84"/>
      <c r="DE532" s="84"/>
      <c r="DF532" s="84"/>
      <c r="DG532" s="84"/>
      <c r="DH532" s="84"/>
      <c r="DI532" s="84"/>
      <c r="DJ532" s="84"/>
      <c r="DK532" s="84"/>
      <c r="DL532" s="84"/>
      <c r="DM532" s="84"/>
      <c r="DN532" s="84"/>
      <c r="DO532" s="84"/>
      <c r="DP532" s="84"/>
      <c r="DQ532" s="84"/>
      <c r="DR532" s="84"/>
      <c r="DS532" s="84"/>
      <c r="DT532" s="84"/>
      <c r="DU532" s="84"/>
      <c r="DV532" s="84"/>
      <c r="DW532" s="84"/>
      <c r="DX532" s="84"/>
      <c r="DY532" s="84"/>
      <c r="DZ532" s="84"/>
      <c r="EA532" s="84"/>
      <c r="EB532" s="84"/>
      <c r="EC532" s="84"/>
      <c r="ED532" s="84"/>
      <c r="EE532" s="84"/>
      <c r="EF532" s="84"/>
      <c r="EG532" s="84"/>
      <c r="EH532" s="84"/>
      <c r="EI532" s="84"/>
      <c r="EJ532" s="84"/>
      <c r="EK532" s="84"/>
      <c r="EL532" s="84"/>
      <c r="EM532" s="84"/>
      <c r="EN532" s="84"/>
      <c r="EO532" s="84"/>
      <c r="EP532" s="84"/>
      <c r="EQ532" s="84"/>
      <c r="ER532" s="84"/>
      <c r="ES532" s="84"/>
      <c r="ET532" s="84"/>
      <c r="EU532" s="84"/>
      <c r="EV532" s="84"/>
      <c r="EW532" s="84"/>
      <c r="EX532" s="84"/>
      <c r="EY532" s="84"/>
      <c r="EZ532" s="84"/>
      <c r="FA532" s="84"/>
      <c r="FB532" s="84"/>
      <c r="FC532" s="84"/>
      <c r="FD532" s="84"/>
      <c r="FE532" s="84"/>
      <c r="FF532" s="84"/>
      <c r="FG532" s="84"/>
      <c r="FH532" s="84"/>
      <c r="FI532" s="84"/>
      <c r="FJ532" s="84"/>
      <c r="FK532" s="84"/>
      <c r="FL532" s="84"/>
      <c r="FM532" s="84"/>
      <c r="FN532" s="84"/>
      <c r="FO532" s="84"/>
      <c r="FP532" s="84"/>
      <c r="FQ532" s="84"/>
      <c r="FR532" s="84"/>
      <c r="FS532" s="84"/>
      <c r="FT532" s="84"/>
      <c r="FU532" s="84"/>
      <c r="FV532" s="84"/>
      <c r="FW532" s="84"/>
    </row>
    <row r="533" spans="1:179" ht="17.25" customHeight="1">
      <c r="A533" s="112"/>
      <c r="B533" s="140" t="s">
        <v>2585</v>
      </c>
      <c r="C533" s="143" t="s">
        <v>2586</v>
      </c>
      <c r="D533" s="166">
        <v>381.36</v>
      </c>
      <c r="E533" s="144">
        <v>68.64</v>
      </c>
      <c r="F533" s="166">
        <v>450</v>
      </c>
      <c r="G533" s="108"/>
      <c r="H533" s="216" t="s">
        <v>2628</v>
      </c>
      <c r="I533" s="223"/>
      <c r="J533" s="223"/>
      <c r="K533" s="223"/>
      <c r="L533" s="129"/>
      <c r="M533" s="129"/>
      <c r="N533" s="130"/>
      <c r="O533" s="131"/>
      <c r="P533" s="132"/>
      <c r="Q533" s="84"/>
      <c r="R533" s="84"/>
      <c r="S533" s="84"/>
      <c r="T533" s="84"/>
      <c r="U533" s="84"/>
      <c r="V533" s="84"/>
      <c r="W533" s="84"/>
      <c r="X533" s="84"/>
      <c r="Y533" s="84"/>
      <c r="Z533" s="84"/>
      <c r="AA533" s="84"/>
      <c r="AB533" s="84"/>
      <c r="AC533" s="84"/>
      <c r="AD533" s="84"/>
      <c r="AE533" s="84"/>
      <c r="AF533" s="84"/>
      <c r="AG533" s="84"/>
      <c r="AH533" s="84"/>
      <c r="AI533" s="84"/>
      <c r="AJ533" s="84"/>
      <c r="AK533" s="84"/>
      <c r="AL533" s="84"/>
      <c r="AM533" s="84"/>
      <c r="AN533" s="84"/>
      <c r="AO533" s="84"/>
      <c r="AP533" s="84"/>
      <c r="AQ533" s="84"/>
      <c r="AR533" s="84"/>
      <c r="AS533" s="84"/>
      <c r="AT533" s="84"/>
      <c r="AU533" s="84"/>
      <c r="AV533" s="84"/>
      <c r="AW533" s="84"/>
      <c r="AX533" s="84"/>
      <c r="AY533" s="84"/>
      <c r="AZ533" s="84"/>
      <c r="BA533" s="84"/>
      <c r="BB533" s="84"/>
      <c r="BC533" s="84"/>
      <c r="BD533" s="84"/>
      <c r="BE533" s="84"/>
      <c r="BF533" s="84"/>
      <c r="BG533" s="84"/>
      <c r="BH533" s="84"/>
      <c r="BI533" s="84"/>
      <c r="BJ533" s="84"/>
      <c r="BK533" s="84"/>
      <c r="BL533" s="84"/>
      <c r="BM533" s="84"/>
      <c r="BN533" s="84"/>
      <c r="BO533" s="84"/>
      <c r="BP533" s="84"/>
      <c r="BQ533" s="84"/>
      <c r="BR533" s="84"/>
      <c r="BS533" s="84"/>
      <c r="BT533" s="84"/>
      <c r="BU533" s="84"/>
      <c r="BV533" s="84"/>
      <c r="BW533" s="84"/>
      <c r="BX533" s="84"/>
      <c r="BY533" s="84"/>
      <c r="BZ533" s="84"/>
      <c r="CA533" s="84"/>
      <c r="CB533" s="84"/>
      <c r="CC533" s="84"/>
      <c r="CD533" s="84"/>
      <c r="CE533" s="84"/>
      <c r="CF533" s="84"/>
      <c r="CG533" s="84"/>
      <c r="CH533" s="84"/>
      <c r="CI533" s="84"/>
      <c r="CJ533" s="84"/>
      <c r="CK533" s="84"/>
      <c r="CL533" s="84"/>
      <c r="CM533" s="84"/>
      <c r="CN533" s="84"/>
      <c r="CO533" s="84"/>
      <c r="CP533" s="84"/>
      <c r="CQ533" s="84"/>
      <c r="CR533" s="84"/>
      <c r="CS533" s="84"/>
      <c r="CT533" s="84"/>
      <c r="CU533" s="84"/>
      <c r="CV533" s="84"/>
      <c r="CW533" s="84"/>
      <c r="CX533" s="84"/>
      <c r="CY533" s="84"/>
      <c r="CZ533" s="84"/>
      <c r="DA533" s="84"/>
      <c r="DB533" s="84"/>
      <c r="DC533" s="84"/>
      <c r="DD533" s="84"/>
      <c r="DE533" s="84"/>
      <c r="DF533" s="84"/>
      <c r="DG533" s="84"/>
      <c r="DH533" s="84"/>
      <c r="DI533" s="84"/>
      <c r="DJ533" s="84"/>
      <c r="DK533" s="84"/>
      <c r="DL533" s="84"/>
      <c r="DM533" s="84"/>
      <c r="DN533" s="84"/>
      <c r="DO533" s="84"/>
      <c r="DP533" s="84"/>
      <c r="DQ533" s="84"/>
      <c r="DR533" s="84"/>
      <c r="DS533" s="84"/>
      <c r="DT533" s="84"/>
      <c r="DU533" s="84"/>
      <c r="DV533" s="84"/>
      <c r="DW533" s="84"/>
      <c r="DX533" s="84"/>
      <c r="DY533" s="84"/>
      <c r="DZ533" s="84"/>
      <c r="EA533" s="84"/>
      <c r="EB533" s="84"/>
      <c r="EC533" s="84"/>
      <c r="ED533" s="84"/>
      <c r="EE533" s="84"/>
      <c r="EF533" s="84"/>
      <c r="EG533" s="84"/>
      <c r="EH533" s="84"/>
      <c r="EI533" s="84"/>
      <c r="EJ533" s="84"/>
      <c r="EK533" s="84"/>
      <c r="EL533" s="84"/>
      <c r="EM533" s="84"/>
      <c r="EN533" s="84"/>
      <c r="EO533" s="84"/>
      <c r="EP533" s="84"/>
      <c r="EQ533" s="84"/>
      <c r="ER533" s="84"/>
      <c r="ES533" s="84"/>
      <c r="ET533" s="84"/>
      <c r="EU533" s="84"/>
      <c r="EV533" s="84"/>
      <c r="EW533" s="84"/>
      <c r="EX533" s="84"/>
      <c r="EY533" s="84"/>
      <c r="EZ533" s="84"/>
      <c r="FA533" s="84"/>
      <c r="FB533" s="84"/>
      <c r="FC533" s="84"/>
      <c r="FD533" s="84"/>
      <c r="FE533" s="84"/>
      <c r="FF533" s="84"/>
      <c r="FG533" s="84"/>
      <c r="FH533" s="84"/>
      <c r="FI533" s="84"/>
      <c r="FJ533" s="84"/>
      <c r="FK533" s="84"/>
      <c r="FL533" s="84"/>
      <c r="FM533" s="84"/>
      <c r="FN533" s="84"/>
      <c r="FO533" s="84"/>
      <c r="FP533" s="84"/>
      <c r="FQ533" s="84"/>
      <c r="FR533" s="84"/>
      <c r="FS533" s="84"/>
      <c r="FT533" s="84"/>
      <c r="FU533" s="84"/>
      <c r="FV533" s="84"/>
      <c r="FW533" s="84"/>
    </row>
    <row r="534" spans="1:179" ht="17.25" customHeight="1">
      <c r="A534" s="112">
        <v>481</v>
      </c>
      <c r="B534" s="112" t="s">
        <v>2590</v>
      </c>
      <c r="C534" s="143" t="s">
        <v>2591</v>
      </c>
      <c r="D534" s="144">
        <v>1525.42</v>
      </c>
      <c r="E534" s="144">
        <v>274.58</v>
      </c>
      <c r="F534" s="144">
        <v>1800</v>
      </c>
      <c r="G534" s="217" t="s">
        <v>2581</v>
      </c>
      <c r="H534" s="143" t="s">
        <v>2582</v>
      </c>
      <c r="I534" s="224">
        <v>583.33000000000004</v>
      </c>
      <c r="J534" s="155">
        <f>0.2*I534</f>
        <v>116.666</v>
      </c>
      <c r="K534" s="156">
        <f t="shared" ref="K534:K541" si="103">I534+J534</f>
        <v>699.99599999999998</v>
      </c>
      <c r="L534" s="129"/>
      <c r="M534" s="129"/>
      <c r="N534" s="130">
        <f>700/1.2</f>
        <v>583.33333333333303</v>
      </c>
      <c r="O534" s="131">
        <f t="shared" ref="O534:O541" si="104">N534*0.2</f>
        <v>116.666666666667</v>
      </c>
      <c r="P534" s="132">
        <f t="shared" ref="P534:P541" si="105">O534+N534</f>
        <v>700</v>
      </c>
      <c r="Q534" s="84"/>
      <c r="R534" s="84"/>
      <c r="S534" s="84"/>
      <c r="T534" s="84"/>
      <c r="U534" s="84"/>
      <c r="V534" s="84"/>
      <c r="W534" s="84"/>
      <c r="X534" s="84"/>
      <c r="Y534" s="84"/>
      <c r="Z534" s="84"/>
      <c r="AA534" s="84"/>
      <c r="AB534" s="84"/>
      <c r="AC534" s="84"/>
      <c r="AD534" s="84"/>
      <c r="AE534" s="84"/>
      <c r="AF534" s="84"/>
      <c r="AG534" s="84"/>
      <c r="AH534" s="84"/>
      <c r="AI534" s="84"/>
      <c r="AJ534" s="84"/>
      <c r="AK534" s="84"/>
      <c r="AL534" s="84"/>
      <c r="AM534" s="84"/>
      <c r="AN534" s="84"/>
      <c r="AO534" s="84"/>
      <c r="AP534" s="84"/>
      <c r="AQ534" s="84"/>
      <c r="AR534" s="84"/>
      <c r="AS534" s="84"/>
      <c r="AT534" s="84"/>
      <c r="AU534" s="84"/>
      <c r="AV534" s="84"/>
      <c r="AW534" s="84"/>
      <c r="AX534" s="84"/>
      <c r="AY534" s="84"/>
      <c r="AZ534" s="84"/>
      <c r="BA534" s="84"/>
      <c r="BB534" s="84"/>
      <c r="BC534" s="84"/>
      <c r="BD534" s="84"/>
      <c r="BE534" s="84"/>
      <c r="BF534" s="84"/>
      <c r="BG534" s="84"/>
      <c r="BH534" s="84"/>
      <c r="BI534" s="84"/>
      <c r="BJ534" s="84"/>
      <c r="BK534" s="84"/>
      <c r="BL534" s="84"/>
      <c r="BM534" s="84"/>
      <c r="BN534" s="84"/>
      <c r="BO534" s="84"/>
      <c r="BP534" s="84"/>
      <c r="BQ534" s="84"/>
      <c r="BR534" s="84"/>
      <c r="BS534" s="84"/>
      <c r="BT534" s="84"/>
      <c r="BU534" s="84"/>
      <c r="BV534" s="84"/>
      <c r="BW534" s="84"/>
      <c r="BX534" s="84"/>
      <c r="BY534" s="84"/>
      <c r="BZ534" s="84"/>
      <c r="CA534" s="84"/>
      <c r="CB534" s="84"/>
      <c r="CC534" s="84"/>
      <c r="CD534" s="84"/>
      <c r="CE534" s="84"/>
      <c r="CF534" s="84"/>
      <c r="CG534" s="84"/>
      <c r="CH534" s="84"/>
      <c r="CI534" s="84"/>
      <c r="CJ534" s="84"/>
      <c r="CK534" s="84"/>
      <c r="CL534" s="84"/>
      <c r="CM534" s="84"/>
      <c r="CN534" s="84"/>
      <c r="CO534" s="84"/>
      <c r="CP534" s="84"/>
      <c r="CQ534" s="84"/>
      <c r="CR534" s="84"/>
      <c r="CS534" s="84"/>
      <c r="CT534" s="84"/>
      <c r="CU534" s="84"/>
      <c r="CV534" s="84"/>
      <c r="CW534" s="84"/>
      <c r="CX534" s="84"/>
      <c r="CY534" s="84"/>
      <c r="CZ534" s="84"/>
      <c r="DA534" s="84"/>
      <c r="DB534" s="84"/>
      <c r="DC534" s="84"/>
      <c r="DD534" s="84"/>
      <c r="DE534" s="84"/>
      <c r="DF534" s="84"/>
      <c r="DG534" s="84"/>
      <c r="DH534" s="84"/>
      <c r="DI534" s="84"/>
      <c r="DJ534" s="84"/>
      <c r="DK534" s="84"/>
      <c r="DL534" s="84"/>
      <c r="DM534" s="84"/>
      <c r="DN534" s="84"/>
      <c r="DO534" s="84"/>
      <c r="DP534" s="84"/>
      <c r="DQ534" s="84"/>
      <c r="DR534" s="84"/>
      <c r="DS534" s="84"/>
      <c r="DT534" s="84"/>
      <c r="DU534" s="84"/>
      <c r="DV534" s="84"/>
      <c r="DW534" s="84"/>
      <c r="DX534" s="84"/>
      <c r="DY534" s="84"/>
      <c r="DZ534" s="84"/>
      <c r="EA534" s="84"/>
      <c r="EB534" s="84"/>
      <c r="EC534" s="84"/>
      <c r="ED534" s="84"/>
      <c r="EE534" s="84"/>
      <c r="EF534" s="84"/>
      <c r="EG534" s="84"/>
      <c r="EH534" s="84"/>
      <c r="EI534" s="84"/>
      <c r="EJ534" s="84"/>
      <c r="EK534" s="84"/>
      <c r="EL534" s="84"/>
      <c r="EM534" s="84"/>
      <c r="EN534" s="84"/>
      <c r="EO534" s="84"/>
      <c r="EP534" s="84"/>
      <c r="EQ534" s="84"/>
      <c r="ER534" s="84"/>
      <c r="ES534" s="84"/>
      <c r="ET534" s="84"/>
      <c r="EU534" s="84"/>
      <c r="EV534" s="84"/>
      <c r="EW534" s="84"/>
      <c r="EX534" s="84"/>
      <c r="EY534" s="84"/>
      <c r="EZ534" s="84"/>
      <c r="FA534" s="84"/>
      <c r="FB534" s="84"/>
      <c r="FC534" s="84"/>
      <c r="FD534" s="84"/>
      <c r="FE534" s="84"/>
      <c r="FF534" s="84"/>
      <c r="FG534" s="84"/>
      <c r="FH534" s="84"/>
      <c r="FI534" s="84"/>
      <c r="FJ534" s="84"/>
      <c r="FK534" s="84"/>
      <c r="FL534" s="84"/>
      <c r="FM534" s="84"/>
      <c r="FN534" s="84"/>
      <c r="FO534" s="84"/>
      <c r="FP534" s="84"/>
      <c r="FQ534" s="84"/>
      <c r="FR534" s="84"/>
      <c r="FS534" s="84"/>
      <c r="FT534" s="84"/>
      <c r="FU534" s="84"/>
      <c r="FV534" s="84"/>
      <c r="FW534" s="84"/>
    </row>
    <row r="535" spans="1:179" ht="18.75" customHeight="1">
      <c r="A535" s="112">
        <v>482</v>
      </c>
      <c r="B535" s="112" t="s">
        <v>557</v>
      </c>
      <c r="C535" s="143" t="s">
        <v>558</v>
      </c>
      <c r="D535" s="144">
        <v>1186.44</v>
      </c>
      <c r="E535" s="144">
        <v>213.56</v>
      </c>
      <c r="F535" s="144">
        <v>1400</v>
      </c>
      <c r="G535" s="217" t="s">
        <v>2585</v>
      </c>
      <c r="H535" s="143" t="s">
        <v>2586</v>
      </c>
      <c r="I535" s="224">
        <v>416.67</v>
      </c>
      <c r="J535" s="155">
        <f t="shared" ref="J535:J559" si="106">0.2*I535</f>
        <v>83.334000000000003</v>
      </c>
      <c r="K535" s="156">
        <f t="shared" si="103"/>
        <v>500.00400000000002</v>
      </c>
      <c r="L535" s="129"/>
      <c r="M535" s="129"/>
      <c r="N535" s="130">
        <f>500/1.2</f>
        <v>416.66666666666703</v>
      </c>
      <c r="O535" s="131">
        <f t="shared" si="104"/>
        <v>83.3333333333333</v>
      </c>
      <c r="P535" s="132">
        <f t="shared" si="105"/>
        <v>500</v>
      </c>
      <c r="Q535" s="84"/>
      <c r="R535" s="84"/>
      <c r="S535" s="84"/>
      <c r="T535" s="84"/>
      <c r="U535" s="84"/>
      <c r="V535" s="84"/>
      <c r="W535" s="84"/>
      <c r="X535" s="84"/>
      <c r="Y535" s="84"/>
      <c r="Z535" s="84"/>
      <c r="AA535" s="84"/>
      <c r="AB535" s="84"/>
      <c r="AC535" s="84"/>
      <c r="AD535" s="84"/>
      <c r="AE535" s="84"/>
      <c r="AF535" s="84"/>
      <c r="AG535" s="84"/>
      <c r="AH535" s="84"/>
      <c r="AI535" s="84"/>
      <c r="AJ535" s="84"/>
      <c r="AK535" s="84"/>
      <c r="AL535" s="84"/>
      <c r="AM535" s="84"/>
      <c r="AN535" s="84"/>
      <c r="AO535" s="84"/>
      <c r="AP535" s="84"/>
      <c r="AQ535" s="84"/>
      <c r="AR535" s="84"/>
      <c r="AS535" s="84"/>
      <c r="AT535" s="84"/>
      <c r="AU535" s="84"/>
      <c r="AV535" s="84"/>
      <c r="AW535" s="84"/>
      <c r="AX535" s="84"/>
      <c r="AY535" s="84"/>
      <c r="AZ535" s="84"/>
      <c r="BA535" s="84"/>
      <c r="BB535" s="84"/>
      <c r="BC535" s="84"/>
      <c r="BD535" s="84"/>
      <c r="BE535" s="84"/>
      <c r="BF535" s="84"/>
      <c r="BG535" s="84"/>
      <c r="BH535" s="84"/>
      <c r="BI535" s="84"/>
      <c r="BJ535" s="84"/>
      <c r="BK535" s="84"/>
      <c r="BL535" s="84"/>
      <c r="BM535" s="84"/>
      <c r="BN535" s="84"/>
      <c r="BO535" s="84"/>
      <c r="BP535" s="84"/>
      <c r="BQ535" s="84"/>
      <c r="BR535" s="84"/>
      <c r="BS535" s="84"/>
      <c r="BT535" s="84"/>
      <c r="BU535" s="84"/>
      <c r="BV535" s="84"/>
      <c r="BW535" s="84"/>
      <c r="BX535" s="84"/>
      <c r="BY535" s="84"/>
      <c r="BZ535" s="84"/>
      <c r="CA535" s="84"/>
      <c r="CB535" s="84"/>
      <c r="CC535" s="84"/>
      <c r="CD535" s="84"/>
      <c r="CE535" s="84"/>
      <c r="CF535" s="84"/>
      <c r="CG535" s="84"/>
      <c r="CH535" s="84"/>
      <c r="CI535" s="84"/>
      <c r="CJ535" s="84"/>
      <c r="CK535" s="84"/>
      <c r="CL535" s="84"/>
      <c r="CM535" s="84"/>
      <c r="CN535" s="84"/>
      <c r="CO535" s="84"/>
      <c r="CP535" s="84"/>
      <c r="CQ535" s="84"/>
      <c r="CR535" s="84"/>
      <c r="CS535" s="84"/>
      <c r="CT535" s="84"/>
      <c r="CU535" s="84"/>
      <c r="CV535" s="84"/>
      <c r="CW535" s="84"/>
      <c r="CX535" s="84"/>
      <c r="CY535" s="84"/>
      <c r="CZ535" s="84"/>
      <c r="DA535" s="84"/>
      <c r="DB535" s="84"/>
      <c r="DC535" s="84"/>
      <c r="DD535" s="84"/>
      <c r="DE535" s="84"/>
      <c r="DF535" s="84"/>
      <c r="DG535" s="84"/>
      <c r="DH535" s="84"/>
      <c r="DI535" s="84"/>
      <c r="DJ535" s="84"/>
      <c r="DK535" s="84"/>
      <c r="DL535" s="84"/>
      <c r="DM535" s="84"/>
      <c r="DN535" s="84"/>
      <c r="DO535" s="84"/>
      <c r="DP535" s="84"/>
      <c r="DQ535" s="84"/>
      <c r="DR535" s="84"/>
      <c r="DS535" s="84"/>
      <c r="DT535" s="84"/>
      <c r="DU535" s="84"/>
      <c r="DV535" s="84"/>
      <c r="DW535" s="84"/>
      <c r="DX535" s="84"/>
      <c r="DY535" s="84"/>
      <c r="DZ535" s="84"/>
      <c r="EA535" s="84"/>
      <c r="EB535" s="84"/>
      <c r="EC535" s="84"/>
      <c r="ED535" s="84"/>
      <c r="EE535" s="84"/>
      <c r="EF535" s="84"/>
      <c r="EG535" s="84"/>
      <c r="EH535" s="84"/>
      <c r="EI535" s="84"/>
      <c r="EJ535" s="84"/>
      <c r="EK535" s="84"/>
      <c r="EL535" s="84"/>
      <c r="EM535" s="84"/>
      <c r="EN535" s="84"/>
      <c r="EO535" s="84"/>
      <c r="EP535" s="84"/>
      <c r="EQ535" s="84"/>
      <c r="ER535" s="84"/>
      <c r="ES535" s="84"/>
      <c r="ET535" s="84"/>
      <c r="EU535" s="84"/>
      <c r="EV535" s="84"/>
      <c r="EW535" s="84"/>
      <c r="EX535" s="84"/>
      <c r="EY535" s="84"/>
      <c r="EZ535" s="84"/>
      <c r="FA535" s="84"/>
      <c r="FB535" s="84"/>
      <c r="FC535" s="84"/>
      <c r="FD535" s="84"/>
      <c r="FE535" s="84"/>
      <c r="FF535" s="84"/>
      <c r="FG535" s="84"/>
      <c r="FH535" s="84"/>
      <c r="FI535" s="84"/>
      <c r="FJ535" s="84"/>
      <c r="FK535" s="84"/>
      <c r="FL535" s="84"/>
      <c r="FM535" s="84"/>
      <c r="FN535" s="84"/>
      <c r="FO535" s="84"/>
      <c r="FP535" s="84"/>
      <c r="FQ535" s="84"/>
      <c r="FR535" s="84"/>
      <c r="FS535" s="84"/>
      <c r="FT535" s="84"/>
      <c r="FU535" s="84"/>
      <c r="FV535" s="84"/>
      <c r="FW535" s="84"/>
    </row>
    <row r="536" spans="1:179" ht="16.5" customHeight="1">
      <c r="A536" s="112">
        <v>483</v>
      </c>
      <c r="B536" s="112" t="s">
        <v>2625</v>
      </c>
      <c r="C536" s="143" t="s">
        <v>2626</v>
      </c>
      <c r="D536" s="144">
        <v>2076.27</v>
      </c>
      <c r="E536" s="144">
        <v>373.73</v>
      </c>
      <c r="F536" s="144">
        <v>2450</v>
      </c>
      <c r="G536" s="145" t="s">
        <v>2634</v>
      </c>
      <c r="H536" s="143" t="s">
        <v>2591</v>
      </c>
      <c r="I536" s="154">
        <v>1833.33</v>
      </c>
      <c r="J536" s="155">
        <f t="shared" si="106"/>
        <v>366.666</v>
      </c>
      <c r="K536" s="156">
        <f t="shared" si="103"/>
        <v>2199.9960000000001</v>
      </c>
      <c r="L536" s="129"/>
      <c r="M536" s="129"/>
      <c r="N536" s="130">
        <f>2200/1.2</f>
        <v>1833.3333333333301</v>
      </c>
      <c r="O536" s="131">
        <f t="shared" si="104"/>
        <v>366.66666666666703</v>
      </c>
      <c r="P536" s="132">
        <f t="shared" si="105"/>
        <v>2200</v>
      </c>
      <c r="Q536" s="84"/>
      <c r="R536" s="84"/>
      <c r="S536" s="84"/>
      <c r="T536" s="84"/>
      <c r="U536" s="84"/>
      <c r="V536" s="84"/>
      <c r="W536" s="84"/>
      <c r="X536" s="84"/>
      <c r="Y536" s="84"/>
      <c r="Z536" s="84"/>
      <c r="AA536" s="84"/>
      <c r="AB536" s="84"/>
      <c r="AC536" s="84"/>
      <c r="AD536" s="84"/>
      <c r="AE536" s="84"/>
      <c r="AF536" s="84"/>
      <c r="AG536" s="84"/>
      <c r="AH536" s="84"/>
      <c r="AI536" s="84"/>
      <c r="AJ536" s="84"/>
      <c r="AK536" s="84"/>
      <c r="AL536" s="84"/>
      <c r="AM536" s="84"/>
      <c r="AN536" s="84"/>
      <c r="AO536" s="84"/>
      <c r="AP536" s="84"/>
      <c r="AQ536" s="84"/>
      <c r="AR536" s="84"/>
      <c r="AS536" s="84"/>
      <c r="AT536" s="84"/>
      <c r="AU536" s="84"/>
      <c r="AV536" s="84"/>
      <c r="AW536" s="84"/>
      <c r="AX536" s="84"/>
      <c r="AY536" s="84"/>
      <c r="AZ536" s="84"/>
      <c r="BA536" s="84"/>
      <c r="BB536" s="84"/>
      <c r="BC536" s="84"/>
      <c r="BD536" s="84"/>
      <c r="BE536" s="84"/>
      <c r="BF536" s="84"/>
      <c r="BG536" s="84"/>
      <c r="BH536" s="84"/>
      <c r="BI536" s="84"/>
      <c r="BJ536" s="84"/>
      <c r="BK536" s="84"/>
      <c r="BL536" s="84"/>
      <c r="BM536" s="84"/>
      <c r="BN536" s="84"/>
      <c r="BO536" s="84"/>
      <c r="BP536" s="84"/>
      <c r="BQ536" s="84"/>
      <c r="BR536" s="84"/>
      <c r="BS536" s="84"/>
      <c r="BT536" s="84"/>
      <c r="BU536" s="84"/>
      <c r="BV536" s="84"/>
      <c r="BW536" s="84"/>
      <c r="BX536" s="84"/>
      <c r="BY536" s="84"/>
      <c r="BZ536" s="84"/>
      <c r="CA536" s="84"/>
      <c r="CB536" s="84"/>
      <c r="CC536" s="84"/>
      <c r="CD536" s="84"/>
      <c r="CE536" s="84"/>
      <c r="CF536" s="84"/>
      <c r="CG536" s="84"/>
      <c r="CH536" s="84"/>
      <c r="CI536" s="84"/>
      <c r="CJ536" s="84"/>
      <c r="CK536" s="84"/>
      <c r="CL536" s="84"/>
      <c r="CM536" s="84"/>
      <c r="CN536" s="84"/>
      <c r="CO536" s="84"/>
      <c r="CP536" s="84"/>
      <c r="CQ536" s="84"/>
      <c r="CR536" s="84"/>
      <c r="CS536" s="84"/>
      <c r="CT536" s="84"/>
      <c r="CU536" s="84"/>
      <c r="CV536" s="84"/>
      <c r="CW536" s="84"/>
      <c r="CX536" s="84"/>
      <c r="CY536" s="84"/>
      <c r="CZ536" s="84"/>
      <c r="DA536" s="84"/>
      <c r="DB536" s="84"/>
      <c r="DC536" s="84"/>
      <c r="DD536" s="84"/>
      <c r="DE536" s="84"/>
      <c r="DF536" s="84"/>
      <c r="DG536" s="84"/>
      <c r="DH536" s="84"/>
      <c r="DI536" s="84"/>
      <c r="DJ536" s="84"/>
      <c r="DK536" s="84"/>
      <c r="DL536" s="84"/>
      <c r="DM536" s="84"/>
      <c r="DN536" s="84"/>
      <c r="DO536" s="84"/>
      <c r="DP536" s="84"/>
      <c r="DQ536" s="84"/>
      <c r="DR536" s="84"/>
      <c r="DS536" s="84"/>
      <c r="DT536" s="84"/>
      <c r="DU536" s="84"/>
      <c r="DV536" s="84"/>
      <c r="DW536" s="84"/>
      <c r="DX536" s="84"/>
      <c r="DY536" s="84"/>
      <c r="DZ536" s="84"/>
      <c r="EA536" s="84"/>
      <c r="EB536" s="84"/>
      <c r="EC536" s="84"/>
      <c r="ED536" s="84"/>
      <c r="EE536" s="84"/>
      <c r="EF536" s="84"/>
      <c r="EG536" s="84"/>
      <c r="EH536" s="84"/>
      <c r="EI536" s="84"/>
      <c r="EJ536" s="84"/>
      <c r="EK536" s="84"/>
      <c r="EL536" s="84"/>
      <c r="EM536" s="84"/>
      <c r="EN536" s="84"/>
      <c r="EO536" s="84"/>
      <c r="EP536" s="84"/>
      <c r="EQ536" s="84"/>
      <c r="ER536" s="84"/>
      <c r="ES536" s="84"/>
      <c r="ET536" s="84"/>
      <c r="EU536" s="84"/>
      <c r="EV536" s="84"/>
      <c r="EW536" s="84"/>
      <c r="EX536" s="84"/>
      <c r="EY536" s="84"/>
      <c r="EZ536" s="84"/>
      <c r="FA536" s="84"/>
      <c r="FB536" s="84"/>
      <c r="FC536" s="84"/>
      <c r="FD536" s="84"/>
      <c r="FE536" s="84"/>
      <c r="FF536" s="84"/>
      <c r="FG536" s="84"/>
      <c r="FH536" s="84"/>
      <c r="FI536" s="84"/>
      <c r="FJ536" s="84"/>
      <c r="FK536" s="84"/>
      <c r="FL536" s="84"/>
      <c r="FM536" s="84"/>
      <c r="FN536" s="84"/>
      <c r="FO536" s="84"/>
      <c r="FP536" s="84"/>
      <c r="FQ536" s="84"/>
      <c r="FR536" s="84"/>
      <c r="FS536" s="84"/>
      <c r="FT536" s="84"/>
      <c r="FU536" s="84"/>
      <c r="FV536" s="84"/>
      <c r="FW536" s="84"/>
    </row>
    <row r="537" spans="1:179" ht="16.5" customHeight="1">
      <c r="A537" s="112">
        <v>484</v>
      </c>
      <c r="B537" s="112" t="s">
        <v>553</v>
      </c>
      <c r="C537" s="143" t="s">
        <v>554</v>
      </c>
      <c r="D537" s="144">
        <v>2415.25</v>
      </c>
      <c r="E537" s="144">
        <v>434.75</v>
      </c>
      <c r="F537" s="144">
        <v>2850</v>
      </c>
      <c r="G537" s="145" t="s">
        <v>557</v>
      </c>
      <c r="H537" s="143" t="s">
        <v>558</v>
      </c>
      <c r="I537" s="154">
        <v>1500</v>
      </c>
      <c r="J537" s="155">
        <f t="shared" si="106"/>
        <v>300</v>
      </c>
      <c r="K537" s="156">
        <f t="shared" si="103"/>
        <v>1800</v>
      </c>
      <c r="L537" s="129"/>
      <c r="M537" s="129"/>
      <c r="N537" s="130">
        <f>1800/1.2</f>
        <v>1500</v>
      </c>
      <c r="O537" s="131">
        <f t="shared" si="104"/>
        <v>300</v>
      </c>
      <c r="P537" s="132">
        <f t="shared" si="105"/>
        <v>1800</v>
      </c>
      <c r="Q537" s="84"/>
      <c r="R537" s="84"/>
      <c r="S537" s="84"/>
      <c r="T537" s="84"/>
      <c r="U537" s="84"/>
      <c r="V537" s="84"/>
      <c r="W537" s="84"/>
      <c r="X537" s="84"/>
      <c r="Y537" s="84"/>
      <c r="Z537" s="84"/>
      <c r="AA537" s="84"/>
      <c r="AB537" s="84"/>
      <c r="AC537" s="84"/>
      <c r="AD537" s="84"/>
      <c r="AE537" s="84"/>
      <c r="AF537" s="84"/>
      <c r="AG537" s="84"/>
      <c r="AH537" s="84"/>
      <c r="AI537" s="84"/>
      <c r="AJ537" s="84"/>
      <c r="AK537" s="84"/>
      <c r="AL537" s="84"/>
      <c r="AM537" s="84"/>
      <c r="AN537" s="84"/>
      <c r="AO537" s="84"/>
      <c r="AP537" s="84"/>
      <c r="AQ537" s="84"/>
      <c r="AR537" s="84"/>
      <c r="AS537" s="84"/>
      <c r="AT537" s="84"/>
      <c r="AU537" s="84"/>
      <c r="AV537" s="84"/>
      <c r="AW537" s="84"/>
      <c r="AX537" s="84"/>
      <c r="AY537" s="84"/>
      <c r="AZ537" s="84"/>
      <c r="BA537" s="84"/>
      <c r="BB537" s="84"/>
      <c r="BC537" s="84"/>
      <c r="BD537" s="84"/>
      <c r="BE537" s="84"/>
      <c r="BF537" s="84"/>
      <c r="BG537" s="84"/>
      <c r="BH537" s="84"/>
      <c r="BI537" s="84"/>
      <c r="BJ537" s="84"/>
      <c r="BK537" s="84"/>
      <c r="BL537" s="84"/>
      <c r="BM537" s="84"/>
      <c r="BN537" s="84"/>
      <c r="BO537" s="84"/>
      <c r="BP537" s="84"/>
      <c r="BQ537" s="84"/>
      <c r="BR537" s="84"/>
      <c r="BS537" s="84"/>
      <c r="BT537" s="84"/>
      <c r="BU537" s="84"/>
      <c r="BV537" s="84"/>
      <c r="BW537" s="84"/>
      <c r="BX537" s="84"/>
      <c r="BY537" s="84"/>
      <c r="BZ537" s="84"/>
      <c r="CA537" s="84"/>
      <c r="CB537" s="84"/>
      <c r="CC537" s="84"/>
      <c r="CD537" s="84"/>
      <c r="CE537" s="84"/>
      <c r="CF537" s="84"/>
      <c r="CG537" s="84"/>
      <c r="CH537" s="84"/>
      <c r="CI537" s="84"/>
      <c r="CJ537" s="84"/>
      <c r="CK537" s="84"/>
      <c r="CL537" s="84"/>
      <c r="CM537" s="84"/>
      <c r="CN537" s="84"/>
      <c r="CO537" s="84"/>
      <c r="CP537" s="84"/>
      <c r="CQ537" s="84"/>
      <c r="CR537" s="84"/>
      <c r="CS537" s="84"/>
      <c r="CT537" s="84"/>
      <c r="CU537" s="84"/>
      <c r="CV537" s="84"/>
      <c r="CW537" s="84"/>
      <c r="CX537" s="84"/>
      <c r="CY537" s="84"/>
      <c r="CZ537" s="84"/>
      <c r="DA537" s="84"/>
      <c r="DB537" s="84"/>
      <c r="DC537" s="84"/>
      <c r="DD537" s="84"/>
      <c r="DE537" s="84"/>
      <c r="DF537" s="84"/>
      <c r="DG537" s="84"/>
      <c r="DH537" s="84"/>
      <c r="DI537" s="84"/>
      <c r="DJ537" s="84"/>
      <c r="DK537" s="84"/>
      <c r="DL537" s="84"/>
      <c r="DM537" s="84"/>
      <c r="DN537" s="84"/>
      <c r="DO537" s="84"/>
      <c r="DP537" s="84"/>
      <c r="DQ537" s="84"/>
      <c r="DR537" s="84"/>
      <c r="DS537" s="84"/>
      <c r="DT537" s="84"/>
      <c r="DU537" s="84"/>
      <c r="DV537" s="84"/>
      <c r="DW537" s="84"/>
      <c r="DX537" s="84"/>
      <c r="DY537" s="84"/>
      <c r="DZ537" s="84"/>
      <c r="EA537" s="84"/>
      <c r="EB537" s="84"/>
      <c r="EC537" s="84"/>
      <c r="ED537" s="84"/>
      <c r="EE537" s="84"/>
      <c r="EF537" s="84"/>
      <c r="EG537" s="84"/>
      <c r="EH537" s="84"/>
      <c r="EI537" s="84"/>
      <c r="EJ537" s="84"/>
      <c r="EK537" s="84"/>
      <c r="EL537" s="84"/>
      <c r="EM537" s="84"/>
      <c r="EN537" s="84"/>
      <c r="EO537" s="84"/>
      <c r="EP537" s="84"/>
      <c r="EQ537" s="84"/>
      <c r="ER537" s="84"/>
      <c r="ES537" s="84"/>
      <c r="ET537" s="84"/>
      <c r="EU537" s="84"/>
      <c r="EV537" s="84"/>
      <c r="EW537" s="84"/>
      <c r="EX537" s="84"/>
      <c r="EY537" s="84"/>
      <c r="EZ537" s="84"/>
      <c r="FA537" s="84"/>
      <c r="FB537" s="84"/>
      <c r="FC537" s="84"/>
      <c r="FD537" s="84"/>
      <c r="FE537" s="84"/>
      <c r="FF537" s="84"/>
      <c r="FG537" s="84"/>
      <c r="FH537" s="84"/>
      <c r="FI537" s="84"/>
      <c r="FJ537" s="84"/>
      <c r="FK537" s="84"/>
      <c r="FL537" s="84"/>
      <c r="FM537" s="84"/>
      <c r="FN537" s="84"/>
      <c r="FO537" s="84"/>
      <c r="FP537" s="84"/>
      <c r="FQ537" s="84"/>
      <c r="FR537" s="84"/>
      <c r="FS537" s="84"/>
      <c r="FT537" s="84"/>
      <c r="FU537" s="84"/>
      <c r="FV537" s="84"/>
      <c r="FW537" s="84"/>
    </row>
    <row r="538" spans="1:179" ht="16.5" customHeight="1">
      <c r="A538" s="112">
        <v>485</v>
      </c>
      <c r="B538" s="112" t="s">
        <v>2629</v>
      </c>
      <c r="C538" s="143" t="s">
        <v>2630</v>
      </c>
      <c r="D538" s="144">
        <v>3559.32</v>
      </c>
      <c r="E538" s="144">
        <v>640.67999999999995</v>
      </c>
      <c r="F538" s="144">
        <v>4200</v>
      </c>
      <c r="G538" s="145" t="s">
        <v>2637</v>
      </c>
      <c r="H538" s="143" t="s">
        <v>2626</v>
      </c>
      <c r="I538" s="154">
        <v>2333.33</v>
      </c>
      <c r="J538" s="155">
        <f t="shared" si="106"/>
        <v>466.666</v>
      </c>
      <c r="K538" s="156">
        <f t="shared" si="103"/>
        <v>2799.9960000000001</v>
      </c>
      <c r="L538" s="129"/>
      <c r="M538" s="129"/>
      <c r="N538" s="130">
        <f>2800/1.2</f>
        <v>2333.3333333333298</v>
      </c>
      <c r="O538" s="131">
        <f t="shared" si="104"/>
        <v>466.66666666666703</v>
      </c>
      <c r="P538" s="132">
        <f t="shared" si="105"/>
        <v>2800</v>
      </c>
      <c r="Q538" s="84"/>
      <c r="R538" s="84"/>
      <c r="S538" s="84"/>
      <c r="T538" s="84"/>
      <c r="U538" s="84"/>
      <c r="V538" s="84"/>
      <c r="W538" s="84"/>
      <c r="X538" s="84"/>
      <c r="Y538" s="84"/>
      <c r="Z538" s="84"/>
      <c r="AA538" s="84"/>
      <c r="AB538" s="84"/>
      <c r="AC538" s="84"/>
      <c r="AD538" s="84"/>
      <c r="AE538" s="84"/>
      <c r="AF538" s="84"/>
      <c r="AG538" s="84"/>
      <c r="AH538" s="84"/>
      <c r="AI538" s="84"/>
      <c r="AJ538" s="84"/>
      <c r="AK538" s="84"/>
      <c r="AL538" s="84"/>
      <c r="AM538" s="84"/>
      <c r="AN538" s="84"/>
      <c r="AO538" s="84"/>
      <c r="AP538" s="84"/>
      <c r="AQ538" s="84"/>
      <c r="AR538" s="84"/>
      <c r="AS538" s="84"/>
      <c r="AT538" s="84"/>
      <c r="AU538" s="84"/>
      <c r="AV538" s="84"/>
      <c r="AW538" s="84"/>
      <c r="AX538" s="84"/>
      <c r="AY538" s="84"/>
      <c r="AZ538" s="84"/>
      <c r="BA538" s="84"/>
      <c r="BB538" s="84"/>
      <c r="BC538" s="84"/>
      <c r="BD538" s="84"/>
      <c r="BE538" s="84"/>
      <c r="BF538" s="84"/>
      <c r="BG538" s="84"/>
      <c r="BH538" s="84"/>
      <c r="BI538" s="84"/>
      <c r="BJ538" s="84"/>
      <c r="BK538" s="84"/>
      <c r="BL538" s="84"/>
      <c r="BM538" s="84"/>
      <c r="BN538" s="84"/>
      <c r="BO538" s="84"/>
      <c r="BP538" s="84"/>
      <c r="BQ538" s="84"/>
      <c r="BR538" s="84"/>
      <c r="BS538" s="84"/>
      <c r="BT538" s="84"/>
      <c r="BU538" s="84"/>
      <c r="BV538" s="84"/>
      <c r="BW538" s="84"/>
      <c r="BX538" s="84"/>
      <c r="BY538" s="84"/>
      <c r="BZ538" s="84"/>
      <c r="CA538" s="84"/>
      <c r="CB538" s="84"/>
      <c r="CC538" s="84"/>
      <c r="CD538" s="84"/>
      <c r="CE538" s="84"/>
      <c r="CF538" s="84"/>
      <c r="CG538" s="84"/>
      <c r="CH538" s="84"/>
      <c r="CI538" s="84"/>
      <c r="CJ538" s="84"/>
      <c r="CK538" s="84"/>
      <c r="CL538" s="84"/>
      <c r="CM538" s="84"/>
      <c r="CN538" s="84"/>
      <c r="CO538" s="84"/>
      <c r="CP538" s="84"/>
      <c r="CQ538" s="84"/>
      <c r="CR538" s="84"/>
      <c r="CS538" s="84"/>
      <c r="CT538" s="84"/>
      <c r="CU538" s="84"/>
      <c r="CV538" s="84"/>
      <c r="CW538" s="84"/>
      <c r="CX538" s="84"/>
      <c r="CY538" s="84"/>
      <c r="CZ538" s="84"/>
      <c r="DA538" s="84"/>
      <c r="DB538" s="84"/>
      <c r="DC538" s="84"/>
      <c r="DD538" s="84"/>
      <c r="DE538" s="84"/>
      <c r="DF538" s="84"/>
      <c r="DG538" s="84"/>
      <c r="DH538" s="84"/>
      <c r="DI538" s="84"/>
      <c r="DJ538" s="84"/>
      <c r="DK538" s="84"/>
      <c r="DL538" s="84"/>
      <c r="DM538" s="84"/>
      <c r="DN538" s="84"/>
      <c r="DO538" s="84"/>
      <c r="DP538" s="84"/>
      <c r="DQ538" s="84"/>
      <c r="DR538" s="84"/>
      <c r="DS538" s="84"/>
      <c r="DT538" s="84"/>
      <c r="DU538" s="84"/>
      <c r="DV538" s="84"/>
      <c r="DW538" s="84"/>
      <c r="DX538" s="84"/>
      <c r="DY538" s="84"/>
      <c r="DZ538" s="84"/>
      <c r="EA538" s="84"/>
      <c r="EB538" s="84"/>
      <c r="EC538" s="84"/>
      <c r="ED538" s="84"/>
      <c r="EE538" s="84"/>
      <c r="EF538" s="84"/>
      <c r="EG538" s="84"/>
      <c r="EH538" s="84"/>
      <c r="EI538" s="84"/>
      <c r="EJ538" s="84"/>
      <c r="EK538" s="84"/>
      <c r="EL538" s="84"/>
      <c r="EM538" s="84"/>
      <c r="EN538" s="84"/>
      <c r="EO538" s="84"/>
      <c r="EP538" s="84"/>
      <c r="EQ538" s="84"/>
      <c r="ER538" s="84"/>
      <c r="ES538" s="84"/>
      <c r="ET538" s="84"/>
      <c r="EU538" s="84"/>
      <c r="EV538" s="84"/>
      <c r="EW538" s="84"/>
      <c r="EX538" s="84"/>
      <c r="EY538" s="84"/>
      <c r="EZ538" s="84"/>
      <c r="FA538" s="84"/>
      <c r="FB538" s="84"/>
      <c r="FC538" s="84"/>
      <c r="FD538" s="84"/>
      <c r="FE538" s="84"/>
      <c r="FF538" s="84"/>
      <c r="FG538" s="84"/>
      <c r="FH538" s="84"/>
      <c r="FI538" s="84"/>
      <c r="FJ538" s="84"/>
      <c r="FK538" s="84"/>
      <c r="FL538" s="84"/>
      <c r="FM538" s="84"/>
      <c r="FN538" s="84"/>
      <c r="FO538" s="84"/>
      <c r="FP538" s="84"/>
      <c r="FQ538" s="84"/>
      <c r="FR538" s="84"/>
      <c r="FS538" s="84"/>
      <c r="FT538" s="84"/>
      <c r="FU538" s="84"/>
      <c r="FV538" s="84"/>
      <c r="FW538" s="84"/>
    </row>
    <row r="539" spans="1:179" ht="15.75" customHeight="1">
      <c r="A539" s="112">
        <v>486</v>
      </c>
      <c r="B539" s="112" t="s">
        <v>2631</v>
      </c>
      <c r="C539" s="143" t="s">
        <v>2632</v>
      </c>
      <c r="D539" s="144"/>
      <c r="E539" s="144"/>
      <c r="F539" s="144"/>
      <c r="G539" s="145" t="s">
        <v>291</v>
      </c>
      <c r="H539" s="143" t="s">
        <v>554</v>
      </c>
      <c r="I539" s="154">
        <v>2625</v>
      </c>
      <c r="J539" s="155">
        <f t="shared" si="106"/>
        <v>525</v>
      </c>
      <c r="K539" s="156">
        <f t="shared" si="103"/>
        <v>3150</v>
      </c>
      <c r="L539" s="129"/>
      <c r="M539" s="129"/>
      <c r="N539" s="130">
        <f>3150/1.2</f>
        <v>2625</v>
      </c>
      <c r="O539" s="131">
        <f t="shared" si="104"/>
        <v>525</v>
      </c>
      <c r="P539" s="132">
        <f t="shared" si="105"/>
        <v>3150</v>
      </c>
      <c r="Q539" s="84"/>
      <c r="R539" s="84"/>
      <c r="S539" s="84"/>
      <c r="T539" s="84"/>
      <c r="U539" s="84"/>
      <c r="V539" s="84"/>
      <c r="W539" s="84"/>
      <c r="X539" s="84"/>
      <c r="Y539" s="84"/>
      <c r="Z539" s="84"/>
      <c r="AA539" s="84"/>
      <c r="AB539" s="84"/>
      <c r="AC539" s="84"/>
      <c r="AD539" s="84"/>
      <c r="AE539" s="84"/>
      <c r="AF539" s="84"/>
      <c r="AG539" s="84"/>
      <c r="AH539" s="84"/>
      <c r="AI539" s="84"/>
      <c r="AJ539" s="84"/>
      <c r="AK539" s="84"/>
      <c r="AL539" s="84"/>
      <c r="AM539" s="84"/>
      <c r="AN539" s="84"/>
      <c r="AO539" s="84"/>
      <c r="AP539" s="84"/>
      <c r="AQ539" s="84"/>
      <c r="AR539" s="84"/>
      <c r="AS539" s="84"/>
      <c r="AT539" s="84"/>
      <c r="AU539" s="84"/>
      <c r="AV539" s="84"/>
      <c r="AW539" s="84"/>
      <c r="AX539" s="84"/>
      <c r="AY539" s="84"/>
      <c r="AZ539" s="84"/>
      <c r="BA539" s="84"/>
      <c r="BB539" s="84"/>
      <c r="BC539" s="84"/>
      <c r="BD539" s="84"/>
      <c r="BE539" s="84"/>
      <c r="BF539" s="84"/>
      <c r="BG539" s="84"/>
      <c r="BH539" s="84"/>
      <c r="BI539" s="84"/>
      <c r="BJ539" s="84"/>
      <c r="BK539" s="84"/>
      <c r="BL539" s="84"/>
      <c r="BM539" s="84"/>
      <c r="BN539" s="84"/>
      <c r="BO539" s="84"/>
      <c r="BP539" s="84"/>
      <c r="BQ539" s="84"/>
      <c r="BR539" s="84"/>
      <c r="BS539" s="84"/>
      <c r="BT539" s="84"/>
      <c r="BU539" s="84"/>
      <c r="BV539" s="84"/>
      <c r="BW539" s="84"/>
      <c r="BX539" s="84"/>
      <c r="BY539" s="84"/>
      <c r="BZ539" s="84"/>
      <c r="CA539" s="84"/>
      <c r="CB539" s="84"/>
      <c r="CC539" s="84"/>
      <c r="CD539" s="84"/>
      <c r="CE539" s="84"/>
      <c r="CF539" s="84"/>
      <c r="CG539" s="84"/>
      <c r="CH539" s="84"/>
      <c r="CI539" s="84"/>
      <c r="CJ539" s="84"/>
      <c r="CK539" s="84"/>
      <c r="CL539" s="84"/>
      <c r="CM539" s="84"/>
      <c r="CN539" s="84"/>
      <c r="CO539" s="84"/>
      <c r="CP539" s="84"/>
      <c r="CQ539" s="84"/>
      <c r="CR539" s="84"/>
      <c r="CS539" s="84"/>
      <c r="CT539" s="84"/>
      <c r="CU539" s="84"/>
      <c r="CV539" s="84"/>
      <c r="CW539" s="84"/>
      <c r="CX539" s="84"/>
      <c r="CY539" s="84"/>
      <c r="CZ539" s="84"/>
      <c r="DA539" s="84"/>
      <c r="DB539" s="84"/>
      <c r="DC539" s="84"/>
      <c r="DD539" s="84"/>
      <c r="DE539" s="84"/>
      <c r="DF539" s="84"/>
      <c r="DG539" s="84"/>
      <c r="DH539" s="84"/>
      <c r="DI539" s="84"/>
      <c r="DJ539" s="84"/>
      <c r="DK539" s="84"/>
      <c r="DL539" s="84"/>
      <c r="DM539" s="84"/>
      <c r="DN539" s="84"/>
      <c r="DO539" s="84"/>
      <c r="DP539" s="84"/>
      <c r="DQ539" s="84"/>
      <c r="DR539" s="84"/>
      <c r="DS539" s="84"/>
      <c r="DT539" s="84"/>
      <c r="DU539" s="84"/>
      <c r="DV539" s="84"/>
      <c r="DW539" s="84"/>
      <c r="DX539" s="84"/>
      <c r="DY539" s="84"/>
      <c r="DZ539" s="84"/>
      <c r="EA539" s="84"/>
      <c r="EB539" s="84"/>
      <c r="EC539" s="84"/>
      <c r="ED539" s="84"/>
      <c r="EE539" s="84"/>
      <c r="EF539" s="84"/>
      <c r="EG539" s="84"/>
      <c r="EH539" s="84"/>
      <c r="EI539" s="84"/>
      <c r="EJ539" s="84"/>
      <c r="EK539" s="84"/>
      <c r="EL539" s="84"/>
      <c r="EM539" s="84"/>
      <c r="EN539" s="84"/>
      <c r="EO539" s="84"/>
      <c r="EP539" s="84"/>
      <c r="EQ539" s="84"/>
      <c r="ER539" s="84"/>
      <c r="ES539" s="84"/>
      <c r="ET539" s="84"/>
      <c r="EU539" s="84"/>
      <c r="EV539" s="84"/>
      <c r="EW539" s="84"/>
      <c r="EX539" s="84"/>
      <c r="EY539" s="84"/>
      <c r="EZ539" s="84"/>
      <c r="FA539" s="84"/>
      <c r="FB539" s="84"/>
      <c r="FC539" s="84"/>
      <c r="FD539" s="84"/>
      <c r="FE539" s="84"/>
      <c r="FF539" s="84"/>
      <c r="FG539" s="84"/>
      <c r="FH539" s="84"/>
      <c r="FI539" s="84"/>
      <c r="FJ539" s="84"/>
      <c r="FK539" s="84"/>
      <c r="FL539" s="84"/>
      <c r="FM539" s="84"/>
      <c r="FN539" s="84"/>
      <c r="FO539" s="84"/>
      <c r="FP539" s="84"/>
      <c r="FQ539" s="84"/>
      <c r="FR539" s="84"/>
      <c r="FS539" s="84"/>
      <c r="FT539" s="84"/>
      <c r="FU539" s="84"/>
      <c r="FV539" s="84"/>
      <c r="FW539" s="84"/>
    </row>
    <row r="540" spans="1:179" ht="16.5" customHeight="1">
      <c r="A540" s="112">
        <v>487</v>
      </c>
      <c r="B540" s="218"/>
      <c r="C540" s="551" t="s">
        <v>2633</v>
      </c>
      <c r="D540" s="551"/>
      <c r="E540" s="551"/>
      <c r="F540" s="551"/>
      <c r="G540" s="145" t="s">
        <v>2631</v>
      </c>
      <c r="H540" s="143" t="s">
        <v>2630</v>
      </c>
      <c r="I540" s="154">
        <v>3625</v>
      </c>
      <c r="J540" s="155">
        <f t="shared" si="106"/>
        <v>725</v>
      </c>
      <c r="K540" s="156">
        <f t="shared" si="103"/>
        <v>4350</v>
      </c>
      <c r="L540" s="129"/>
      <c r="M540" s="129"/>
      <c r="N540" s="130">
        <f>4350/1.2</f>
        <v>3625</v>
      </c>
      <c r="O540" s="131">
        <f t="shared" si="104"/>
        <v>725</v>
      </c>
      <c r="P540" s="132">
        <f t="shared" si="105"/>
        <v>4350</v>
      </c>
      <c r="Q540" s="84"/>
      <c r="R540" s="84"/>
      <c r="S540" s="84"/>
      <c r="T540" s="84"/>
      <c r="U540" s="84"/>
      <c r="V540" s="84"/>
      <c r="W540" s="84"/>
      <c r="X540" s="84"/>
      <c r="Y540" s="84"/>
      <c r="Z540" s="84"/>
      <c r="AA540" s="84"/>
      <c r="AB540" s="84"/>
      <c r="AC540" s="84"/>
      <c r="AD540" s="84"/>
      <c r="AE540" s="84"/>
      <c r="AF540" s="84"/>
      <c r="AG540" s="84"/>
      <c r="AH540" s="84"/>
      <c r="AI540" s="84"/>
      <c r="AJ540" s="84"/>
      <c r="AK540" s="84"/>
      <c r="AL540" s="84"/>
      <c r="AM540" s="84"/>
      <c r="AN540" s="84"/>
      <c r="AO540" s="84"/>
      <c r="AP540" s="84"/>
      <c r="AQ540" s="84"/>
      <c r="AR540" s="84"/>
      <c r="AS540" s="84"/>
      <c r="AT540" s="84"/>
      <c r="AU540" s="84"/>
      <c r="AV540" s="84"/>
      <c r="AW540" s="84"/>
      <c r="AX540" s="84"/>
      <c r="AY540" s="84"/>
      <c r="AZ540" s="84"/>
      <c r="BA540" s="84"/>
      <c r="BB540" s="84"/>
      <c r="BC540" s="84"/>
      <c r="BD540" s="84"/>
      <c r="BE540" s="84"/>
      <c r="BF540" s="84"/>
      <c r="BG540" s="84"/>
      <c r="BH540" s="84"/>
      <c r="BI540" s="84"/>
      <c r="BJ540" s="84"/>
      <c r="BK540" s="84"/>
      <c r="BL540" s="84"/>
      <c r="BM540" s="84"/>
      <c r="BN540" s="84"/>
      <c r="BO540" s="84"/>
      <c r="BP540" s="84"/>
      <c r="BQ540" s="84"/>
      <c r="BR540" s="84"/>
      <c r="BS540" s="84"/>
      <c r="BT540" s="84"/>
      <c r="BU540" s="84"/>
      <c r="BV540" s="84"/>
      <c r="BW540" s="84"/>
      <c r="BX540" s="84"/>
      <c r="BY540" s="84"/>
      <c r="BZ540" s="84"/>
      <c r="CA540" s="84"/>
      <c r="CB540" s="84"/>
      <c r="CC540" s="84"/>
      <c r="CD540" s="84"/>
      <c r="CE540" s="84"/>
      <c r="CF540" s="84"/>
      <c r="CG540" s="84"/>
      <c r="CH540" s="84"/>
      <c r="CI540" s="84"/>
      <c r="CJ540" s="84"/>
      <c r="CK540" s="84"/>
      <c r="CL540" s="84"/>
      <c r="CM540" s="84"/>
      <c r="CN540" s="84"/>
      <c r="CO540" s="84"/>
      <c r="CP540" s="84"/>
      <c r="CQ540" s="84"/>
      <c r="CR540" s="84"/>
      <c r="CS540" s="84"/>
      <c r="CT540" s="84"/>
      <c r="CU540" s="84"/>
      <c r="CV540" s="84"/>
      <c r="CW540" s="84"/>
      <c r="CX540" s="84"/>
      <c r="CY540" s="84"/>
      <c r="CZ540" s="84"/>
      <c r="DA540" s="84"/>
      <c r="DB540" s="84"/>
      <c r="DC540" s="84"/>
      <c r="DD540" s="84"/>
      <c r="DE540" s="84"/>
      <c r="DF540" s="84"/>
      <c r="DG540" s="84"/>
      <c r="DH540" s="84"/>
      <c r="DI540" s="84"/>
      <c r="DJ540" s="84"/>
      <c r="DK540" s="84"/>
      <c r="DL540" s="84"/>
      <c r="DM540" s="84"/>
      <c r="DN540" s="84"/>
      <c r="DO540" s="84"/>
      <c r="DP540" s="84"/>
      <c r="DQ540" s="84"/>
      <c r="DR540" s="84"/>
      <c r="DS540" s="84"/>
      <c r="DT540" s="84"/>
      <c r="DU540" s="84"/>
      <c r="DV540" s="84"/>
      <c r="DW540" s="84"/>
      <c r="DX540" s="84"/>
      <c r="DY540" s="84"/>
      <c r="DZ540" s="84"/>
      <c r="EA540" s="84"/>
      <c r="EB540" s="84"/>
      <c r="EC540" s="84"/>
      <c r="ED540" s="84"/>
      <c r="EE540" s="84"/>
      <c r="EF540" s="84"/>
      <c r="EG540" s="84"/>
      <c r="EH540" s="84"/>
      <c r="EI540" s="84"/>
      <c r="EJ540" s="84"/>
      <c r="EK540" s="84"/>
      <c r="EL540" s="84"/>
      <c r="EM540" s="84"/>
      <c r="EN540" s="84"/>
      <c r="EO540" s="84"/>
      <c r="EP540" s="84"/>
      <c r="EQ540" s="84"/>
      <c r="ER540" s="84"/>
      <c r="ES540" s="84"/>
      <c r="ET540" s="84"/>
      <c r="EU540" s="84"/>
      <c r="EV540" s="84"/>
      <c r="EW540" s="84"/>
      <c r="EX540" s="84"/>
      <c r="EY540" s="84"/>
      <c r="EZ540" s="84"/>
      <c r="FA540" s="84"/>
      <c r="FB540" s="84"/>
      <c r="FC540" s="84"/>
      <c r="FD540" s="84"/>
      <c r="FE540" s="84"/>
      <c r="FF540" s="84"/>
      <c r="FG540" s="84"/>
      <c r="FH540" s="84"/>
      <c r="FI540" s="84"/>
      <c r="FJ540" s="84"/>
      <c r="FK540" s="84"/>
      <c r="FL540" s="84"/>
      <c r="FM540" s="84"/>
      <c r="FN540" s="84"/>
      <c r="FO540" s="84"/>
      <c r="FP540" s="84"/>
      <c r="FQ540" s="84"/>
      <c r="FR540" s="84"/>
      <c r="FS540" s="84"/>
      <c r="FT540" s="84"/>
      <c r="FU540" s="84"/>
      <c r="FV540" s="84"/>
      <c r="FW540" s="84"/>
    </row>
    <row r="541" spans="1:179" ht="16.899999999999999" customHeight="1">
      <c r="A541" s="112">
        <v>488</v>
      </c>
      <c r="B541" s="112" t="s">
        <v>2625</v>
      </c>
      <c r="C541" s="143" t="s">
        <v>2635</v>
      </c>
      <c r="D541" s="166">
        <v>4322.03</v>
      </c>
      <c r="E541" s="144">
        <v>777.97</v>
      </c>
      <c r="F541" s="144">
        <v>5100</v>
      </c>
      <c r="G541" s="145" t="s">
        <v>2629</v>
      </c>
      <c r="H541" s="143" t="s">
        <v>2632</v>
      </c>
      <c r="I541" s="154">
        <v>2625</v>
      </c>
      <c r="J541" s="155">
        <f t="shared" si="106"/>
        <v>525</v>
      </c>
      <c r="K541" s="156">
        <f t="shared" si="103"/>
        <v>3150</v>
      </c>
      <c r="L541" s="129"/>
      <c r="M541" s="129"/>
      <c r="N541" s="130">
        <f>3150/1.2</f>
        <v>2625</v>
      </c>
      <c r="O541" s="131">
        <f t="shared" si="104"/>
        <v>525</v>
      </c>
      <c r="P541" s="132">
        <f t="shared" si="105"/>
        <v>3150</v>
      </c>
      <c r="Q541" s="84"/>
      <c r="R541" s="84"/>
      <c r="S541" s="84"/>
      <c r="T541" s="84"/>
      <c r="U541" s="84"/>
      <c r="V541" s="84"/>
      <c r="W541" s="84"/>
      <c r="X541" s="84"/>
      <c r="Y541" s="84"/>
      <c r="Z541" s="84"/>
      <c r="AA541" s="84"/>
      <c r="AB541" s="84"/>
      <c r="AC541" s="84"/>
      <c r="AD541" s="84"/>
      <c r="AE541" s="84"/>
      <c r="AF541" s="84"/>
      <c r="AG541" s="84"/>
      <c r="AH541" s="84"/>
      <c r="AI541" s="84"/>
      <c r="AJ541" s="84"/>
      <c r="AK541" s="84"/>
      <c r="AL541" s="84"/>
      <c r="AM541" s="84"/>
      <c r="AN541" s="84"/>
      <c r="AO541" s="84"/>
      <c r="AP541" s="84"/>
      <c r="AQ541" s="84"/>
      <c r="AR541" s="84"/>
      <c r="AS541" s="84"/>
      <c r="AT541" s="84"/>
      <c r="AU541" s="84"/>
      <c r="AV541" s="84"/>
      <c r="AW541" s="84"/>
      <c r="AX541" s="84"/>
      <c r="AY541" s="84"/>
      <c r="AZ541" s="84"/>
      <c r="BA541" s="84"/>
      <c r="BB541" s="84"/>
      <c r="BC541" s="84"/>
      <c r="BD541" s="84"/>
      <c r="BE541" s="84"/>
      <c r="BF541" s="84"/>
      <c r="BG541" s="84"/>
      <c r="BH541" s="84"/>
      <c r="BI541" s="84"/>
      <c r="BJ541" s="84"/>
      <c r="BK541" s="84"/>
      <c r="BL541" s="84"/>
      <c r="BM541" s="84"/>
      <c r="BN541" s="84"/>
      <c r="BO541" s="84"/>
      <c r="BP541" s="84"/>
      <c r="BQ541" s="84"/>
      <c r="BR541" s="84"/>
      <c r="BS541" s="84"/>
      <c r="BT541" s="84"/>
      <c r="BU541" s="84"/>
      <c r="BV541" s="84"/>
      <c r="BW541" s="84"/>
      <c r="BX541" s="84"/>
      <c r="BY541" s="84"/>
      <c r="BZ541" s="84"/>
      <c r="CA541" s="84"/>
      <c r="CB541" s="84"/>
      <c r="CC541" s="84"/>
      <c r="CD541" s="84"/>
      <c r="CE541" s="84"/>
      <c r="CF541" s="84"/>
      <c r="CG541" s="84"/>
      <c r="CH541" s="84"/>
      <c r="CI541" s="84"/>
      <c r="CJ541" s="84"/>
      <c r="CK541" s="84"/>
      <c r="CL541" s="84"/>
      <c r="CM541" s="84"/>
      <c r="CN541" s="84"/>
      <c r="CO541" s="84"/>
      <c r="CP541" s="84"/>
      <c r="CQ541" s="84"/>
      <c r="CR541" s="84"/>
      <c r="CS541" s="84"/>
      <c r="CT541" s="84"/>
      <c r="CU541" s="84"/>
      <c r="CV541" s="84"/>
      <c r="CW541" s="84"/>
      <c r="CX541" s="84"/>
      <c r="CY541" s="84"/>
      <c r="CZ541" s="84"/>
      <c r="DA541" s="84"/>
      <c r="DB541" s="84"/>
      <c r="DC541" s="84"/>
      <c r="DD541" s="84"/>
      <c r="DE541" s="84"/>
      <c r="DF541" s="84"/>
      <c r="DG541" s="84"/>
      <c r="DH541" s="84"/>
      <c r="DI541" s="84"/>
      <c r="DJ541" s="84"/>
      <c r="DK541" s="84"/>
      <c r="DL541" s="84"/>
      <c r="DM541" s="84"/>
      <c r="DN541" s="84"/>
      <c r="DO541" s="84"/>
      <c r="DP541" s="84"/>
      <c r="DQ541" s="84"/>
      <c r="DR541" s="84"/>
      <c r="DS541" s="84"/>
      <c r="DT541" s="84"/>
      <c r="DU541" s="84"/>
      <c r="DV541" s="84"/>
      <c r="DW541" s="84"/>
      <c r="DX541" s="84"/>
      <c r="DY541" s="84"/>
      <c r="DZ541" s="84"/>
      <c r="EA541" s="84"/>
      <c r="EB541" s="84"/>
      <c r="EC541" s="84"/>
      <c r="ED541" s="84"/>
      <c r="EE541" s="84"/>
      <c r="EF541" s="84"/>
      <c r="EG541" s="84"/>
      <c r="EH541" s="84"/>
      <c r="EI541" s="84"/>
      <c r="EJ541" s="84"/>
      <c r="EK541" s="84"/>
      <c r="EL541" s="84"/>
      <c r="EM541" s="84"/>
      <c r="EN541" s="84"/>
      <c r="EO541" s="84"/>
      <c r="EP541" s="84"/>
      <c r="EQ541" s="84"/>
      <c r="ER541" s="84"/>
      <c r="ES541" s="84"/>
      <c r="ET541" s="84"/>
      <c r="EU541" s="84"/>
      <c r="EV541" s="84"/>
      <c r="EW541" s="84"/>
      <c r="EX541" s="84"/>
      <c r="EY541" s="84"/>
      <c r="EZ541" s="84"/>
      <c r="FA541" s="84"/>
      <c r="FB541" s="84"/>
      <c r="FC541" s="84"/>
      <c r="FD541" s="84"/>
      <c r="FE541" s="84"/>
      <c r="FF541" s="84"/>
      <c r="FG541" s="84"/>
      <c r="FH541" s="84"/>
      <c r="FI541" s="84"/>
      <c r="FJ541" s="84"/>
      <c r="FK541" s="84"/>
      <c r="FL541" s="84"/>
      <c r="FM541" s="84"/>
      <c r="FN541" s="84"/>
      <c r="FO541" s="84"/>
      <c r="FP541" s="84"/>
      <c r="FQ541" s="84"/>
      <c r="FR541" s="84"/>
      <c r="FS541" s="84"/>
      <c r="FT541" s="84"/>
      <c r="FU541" s="84"/>
      <c r="FV541" s="84"/>
      <c r="FW541" s="84"/>
    </row>
    <row r="542" spans="1:179" ht="13.9" customHeight="1">
      <c r="A542" s="112"/>
      <c r="B542" s="112" t="s">
        <v>2625</v>
      </c>
      <c r="C542" s="143" t="s">
        <v>2636</v>
      </c>
      <c r="D542" s="166">
        <v>5084.75</v>
      </c>
      <c r="E542" s="144">
        <v>915.26</v>
      </c>
      <c r="F542" s="144">
        <v>6000</v>
      </c>
      <c r="G542" s="220"/>
      <c r="H542" s="221" t="s">
        <v>2633</v>
      </c>
      <c r="I542" s="219"/>
      <c r="J542" s="219"/>
      <c r="K542" s="225"/>
      <c r="L542" s="129"/>
      <c r="M542" s="129"/>
      <c r="N542" s="130"/>
      <c r="O542" s="131"/>
      <c r="P542" s="132"/>
      <c r="Q542" s="84"/>
      <c r="R542" s="84"/>
      <c r="S542" s="84"/>
      <c r="T542" s="84"/>
      <c r="U542" s="84"/>
      <c r="V542" s="84"/>
      <c r="W542" s="84"/>
      <c r="X542" s="84"/>
      <c r="Y542" s="84"/>
      <c r="Z542" s="84"/>
      <c r="AA542" s="84"/>
      <c r="AB542" s="84"/>
      <c r="AC542" s="84"/>
      <c r="AD542" s="84"/>
      <c r="AE542" s="84"/>
      <c r="AF542" s="84"/>
      <c r="AG542" s="84"/>
      <c r="AH542" s="84"/>
      <c r="AI542" s="84"/>
      <c r="AJ542" s="84"/>
      <c r="AK542" s="84"/>
      <c r="AL542" s="84"/>
      <c r="AM542" s="84"/>
      <c r="AN542" s="84"/>
      <c r="AO542" s="84"/>
      <c r="AP542" s="84"/>
      <c r="AQ542" s="84"/>
      <c r="AR542" s="84"/>
      <c r="AS542" s="84"/>
      <c r="AT542" s="84"/>
      <c r="AU542" s="84"/>
      <c r="AV542" s="84"/>
      <c r="AW542" s="84"/>
      <c r="AX542" s="84"/>
      <c r="AY542" s="84"/>
      <c r="AZ542" s="84"/>
      <c r="BA542" s="84"/>
      <c r="BB542" s="84"/>
      <c r="BC542" s="84"/>
      <c r="BD542" s="84"/>
      <c r="BE542" s="84"/>
      <c r="BF542" s="84"/>
      <c r="BG542" s="84"/>
      <c r="BH542" s="84"/>
      <c r="BI542" s="84"/>
      <c r="BJ542" s="84"/>
      <c r="BK542" s="84"/>
      <c r="BL542" s="84"/>
      <c r="BM542" s="84"/>
      <c r="BN542" s="84"/>
      <c r="BO542" s="84"/>
      <c r="BP542" s="84"/>
      <c r="BQ542" s="84"/>
      <c r="BR542" s="84"/>
      <c r="BS542" s="84"/>
      <c r="BT542" s="84"/>
      <c r="BU542" s="84"/>
      <c r="BV542" s="84"/>
      <c r="BW542" s="84"/>
      <c r="BX542" s="84"/>
      <c r="BY542" s="84"/>
      <c r="BZ542" s="84"/>
      <c r="CA542" s="84"/>
      <c r="CB542" s="84"/>
      <c r="CC542" s="84"/>
      <c r="CD542" s="84"/>
      <c r="CE542" s="84"/>
      <c r="CF542" s="84"/>
      <c r="CG542" s="84"/>
      <c r="CH542" s="84"/>
      <c r="CI542" s="84"/>
      <c r="CJ542" s="84"/>
      <c r="CK542" s="84"/>
      <c r="CL542" s="84"/>
      <c r="CM542" s="84"/>
      <c r="CN542" s="84"/>
      <c r="CO542" s="84"/>
      <c r="CP542" s="84"/>
      <c r="CQ542" s="84"/>
      <c r="CR542" s="84"/>
      <c r="CS542" s="84"/>
      <c r="CT542" s="84"/>
      <c r="CU542" s="84"/>
      <c r="CV542" s="84"/>
      <c r="CW542" s="84"/>
      <c r="CX542" s="84"/>
      <c r="CY542" s="84"/>
      <c r="CZ542" s="84"/>
      <c r="DA542" s="84"/>
      <c r="DB542" s="84"/>
      <c r="DC542" s="84"/>
      <c r="DD542" s="84"/>
      <c r="DE542" s="84"/>
      <c r="DF542" s="84"/>
      <c r="DG542" s="84"/>
      <c r="DH542" s="84"/>
      <c r="DI542" s="84"/>
      <c r="DJ542" s="84"/>
      <c r="DK542" s="84"/>
      <c r="DL542" s="84"/>
      <c r="DM542" s="84"/>
      <c r="DN542" s="84"/>
      <c r="DO542" s="84"/>
      <c r="DP542" s="84"/>
      <c r="DQ542" s="84"/>
      <c r="DR542" s="84"/>
      <c r="DS542" s="84"/>
      <c r="DT542" s="84"/>
      <c r="DU542" s="84"/>
      <c r="DV542" s="84"/>
      <c r="DW542" s="84"/>
      <c r="DX542" s="84"/>
      <c r="DY542" s="84"/>
      <c r="DZ542" s="84"/>
      <c r="EA542" s="84"/>
      <c r="EB542" s="84"/>
      <c r="EC542" s="84"/>
      <c r="ED542" s="84"/>
      <c r="EE542" s="84"/>
      <c r="EF542" s="84"/>
      <c r="EG542" s="84"/>
      <c r="EH542" s="84"/>
      <c r="EI542" s="84"/>
      <c r="EJ542" s="84"/>
      <c r="EK542" s="84"/>
      <c r="EL542" s="84"/>
      <c r="EM542" s="84"/>
      <c r="EN542" s="84"/>
      <c r="EO542" s="84"/>
      <c r="EP542" s="84"/>
      <c r="EQ542" s="84"/>
      <c r="ER542" s="84"/>
      <c r="ES542" s="84"/>
      <c r="ET542" s="84"/>
      <c r="EU542" s="84"/>
      <c r="EV542" s="84"/>
      <c r="EW542" s="84"/>
      <c r="EX542" s="84"/>
      <c r="EY542" s="84"/>
      <c r="EZ542" s="84"/>
      <c r="FA542" s="84"/>
      <c r="FB542" s="84"/>
      <c r="FC542" s="84"/>
      <c r="FD542" s="84"/>
      <c r="FE542" s="84"/>
      <c r="FF542" s="84"/>
      <c r="FG542" s="84"/>
      <c r="FH542" s="84"/>
      <c r="FI542" s="84"/>
      <c r="FJ542" s="84"/>
      <c r="FK542" s="84"/>
      <c r="FL542" s="84"/>
      <c r="FM542" s="84"/>
      <c r="FN542" s="84"/>
      <c r="FO542" s="84"/>
      <c r="FP542" s="84"/>
      <c r="FQ542" s="84"/>
      <c r="FR542" s="84"/>
      <c r="FS542" s="84"/>
      <c r="FT542" s="84"/>
      <c r="FU542" s="84"/>
      <c r="FV542" s="84"/>
      <c r="FW542" s="84"/>
    </row>
    <row r="543" spans="1:179" ht="13.9" customHeight="1">
      <c r="A543" s="112">
        <v>489</v>
      </c>
      <c r="B543" s="112" t="s">
        <v>2638</v>
      </c>
      <c r="C543" s="143" t="s">
        <v>2639</v>
      </c>
      <c r="D543" s="166">
        <v>5144.47</v>
      </c>
      <c r="E543" s="144">
        <v>955.53</v>
      </c>
      <c r="F543" s="144">
        <v>6100</v>
      </c>
      <c r="G543" s="145" t="s">
        <v>2646</v>
      </c>
      <c r="H543" s="143" t="s">
        <v>2635</v>
      </c>
      <c r="I543" s="224">
        <v>6916.67</v>
      </c>
      <c r="J543" s="155">
        <f t="shared" si="106"/>
        <v>1383.3340000000001</v>
      </c>
      <c r="K543" s="156">
        <f t="shared" ref="K543:K559" si="107">I543+J543</f>
        <v>8300.0040000000008</v>
      </c>
      <c r="L543" s="129"/>
      <c r="M543" s="129"/>
      <c r="N543" s="130">
        <f>8300/1.2</f>
        <v>6916.6666666666697</v>
      </c>
      <c r="O543" s="131">
        <f t="shared" ref="O543:O559" si="108">N543*0.2</f>
        <v>1383.3333333333301</v>
      </c>
      <c r="P543" s="132">
        <f t="shared" ref="P543:P559" si="109">O543+N543</f>
        <v>8300</v>
      </c>
      <c r="Q543" s="84"/>
      <c r="R543" s="84"/>
      <c r="S543" s="84"/>
      <c r="T543" s="84"/>
      <c r="U543" s="84"/>
      <c r="V543" s="84"/>
      <c r="W543" s="84"/>
      <c r="X543" s="84"/>
      <c r="Y543" s="84"/>
      <c r="Z543" s="84"/>
      <c r="AA543" s="84"/>
      <c r="AB543" s="84"/>
      <c r="AC543" s="84"/>
      <c r="AD543" s="84"/>
      <c r="AE543" s="84"/>
      <c r="AF543" s="84"/>
      <c r="AG543" s="84"/>
      <c r="AH543" s="84"/>
      <c r="AI543" s="84"/>
      <c r="AJ543" s="84"/>
      <c r="AK543" s="84"/>
      <c r="AL543" s="84"/>
      <c r="AM543" s="84"/>
      <c r="AN543" s="84"/>
      <c r="AO543" s="84"/>
      <c r="AP543" s="84"/>
      <c r="AQ543" s="84"/>
      <c r="AR543" s="84"/>
      <c r="AS543" s="84"/>
      <c r="AT543" s="84"/>
      <c r="AU543" s="84"/>
      <c r="AV543" s="84"/>
      <c r="AW543" s="84"/>
      <c r="AX543" s="84"/>
      <c r="AY543" s="84"/>
      <c r="AZ543" s="84"/>
      <c r="BA543" s="84"/>
      <c r="BB543" s="84"/>
      <c r="BC543" s="84"/>
      <c r="BD543" s="84"/>
      <c r="BE543" s="84"/>
      <c r="BF543" s="84"/>
      <c r="BG543" s="84"/>
      <c r="BH543" s="84"/>
      <c r="BI543" s="84"/>
      <c r="BJ543" s="84"/>
      <c r="BK543" s="84"/>
      <c r="BL543" s="84"/>
      <c r="BM543" s="84"/>
      <c r="BN543" s="84"/>
      <c r="BO543" s="84"/>
      <c r="BP543" s="84"/>
      <c r="BQ543" s="84"/>
      <c r="BR543" s="84"/>
      <c r="BS543" s="84"/>
      <c r="BT543" s="84"/>
      <c r="BU543" s="84"/>
      <c r="BV543" s="84"/>
      <c r="BW543" s="84"/>
      <c r="BX543" s="84"/>
      <c r="BY543" s="84"/>
      <c r="BZ543" s="84"/>
      <c r="CA543" s="84"/>
      <c r="CB543" s="84"/>
      <c r="CC543" s="84"/>
      <c r="CD543" s="84"/>
      <c r="CE543" s="84"/>
      <c r="CF543" s="84"/>
      <c r="CG543" s="84"/>
      <c r="CH543" s="84"/>
      <c r="CI543" s="84"/>
      <c r="CJ543" s="84"/>
      <c r="CK543" s="84"/>
      <c r="CL543" s="84"/>
      <c r="CM543" s="84"/>
      <c r="CN543" s="84"/>
      <c r="CO543" s="84"/>
      <c r="CP543" s="84"/>
      <c r="CQ543" s="84"/>
      <c r="CR543" s="84"/>
      <c r="CS543" s="84"/>
      <c r="CT543" s="84"/>
      <c r="CU543" s="84"/>
      <c r="CV543" s="84"/>
      <c r="CW543" s="84"/>
      <c r="CX543" s="84"/>
      <c r="CY543" s="84"/>
      <c r="CZ543" s="84"/>
      <c r="DA543" s="84"/>
      <c r="DB543" s="84"/>
      <c r="DC543" s="84"/>
      <c r="DD543" s="84"/>
      <c r="DE543" s="84"/>
      <c r="DF543" s="84"/>
      <c r="DG543" s="84"/>
      <c r="DH543" s="84"/>
      <c r="DI543" s="84"/>
      <c r="DJ543" s="84"/>
      <c r="DK543" s="84"/>
      <c r="DL543" s="84"/>
      <c r="DM543" s="84"/>
      <c r="DN543" s="84"/>
      <c r="DO543" s="84"/>
      <c r="DP543" s="84"/>
      <c r="DQ543" s="84"/>
      <c r="DR543" s="84"/>
      <c r="DS543" s="84"/>
      <c r="DT543" s="84"/>
      <c r="DU543" s="84"/>
      <c r="DV543" s="84"/>
      <c r="DW543" s="84"/>
      <c r="DX543" s="84"/>
      <c r="DY543" s="84"/>
      <c r="DZ543" s="84"/>
      <c r="EA543" s="84"/>
      <c r="EB543" s="84"/>
      <c r="EC543" s="84"/>
      <c r="ED543" s="84"/>
      <c r="EE543" s="84"/>
      <c r="EF543" s="84"/>
      <c r="EG543" s="84"/>
      <c r="EH543" s="84"/>
      <c r="EI543" s="84"/>
      <c r="EJ543" s="84"/>
      <c r="EK543" s="84"/>
      <c r="EL543" s="84"/>
      <c r="EM543" s="84"/>
      <c r="EN543" s="84"/>
      <c r="EO543" s="84"/>
      <c r="EP543" s="84"/>
      <c r="EQ543" s="84"/>
      <c r="ER543" s="84"/>
      <c r="ES543" s="84"/>
      <c r="ET543" s="84"/>
      <c r="EU543" s="84"/>
      <c r="EV543" s="84"/>
      <c r="EW543" s="84"/>
      <c r="EX543" s="84"/>
      <c r="EY543" s="84"/>
      <c r="EZ543" s="84"/>
      <c r="FA543" s="84"/>
      <c r="FB543" s="84"/>
      <c r="FC543" s="84"/>
      <c r="FD543" s="84"/>
      <c r="FE543" s="84"/>
      <c r="FF543" s="84"/>
      <c r="FG543" s="84"/>
      <c r="FH543" s="84"/>
      <c r="FI543" s="84"/>
      <c r="FJ543" s="84"/>
      <c r="FK543" s="84"/>
      <c r="FL543" s="84"/>
      <c r="FM543" s="84"/>
      <c r="FN543" s="84"/>
      <c r="FO543" s="84"/>
      <c r="FP543" s="84"/>
      <c r="FQ543" s="84"/>
      <c r="FR543" s="84"/>
      <c r="FS543" s="84"/>
      <c r="FT543" s="84"/>
      <c r="FU543" s="84"/>
      <c r="FV543" s="84"/>
      <c r="FW543" s="84"/>
    </row>
    <row r="544" spans="1:179" ht="13.9" customHeight="1">
      <c r="A544" s="112">
        <v>490</v>
      </c>
      <c r="B544" s="112" t="s">
        <v>2640</v>
      </c>
      <c r="C544" s="143" t="s">
        <v>2641</v>
      </c>
      <c r="D544" s="166">
        <v>5423.73</v>
      </c>
      <c r="E544" s="144">
        <v>976.27</v>
      </c>
      <c r="F544" s="144">
        <v>6400</v>
      </c>
      <c r="G544" s="145" t="s">
        <v>2647</v>
      </c>
      <c r="H544" s="143" t="s">
        <v>2636</v>
      </c>
      <c r="I544" s="224">
        <v>7541.67</v>
      </c>
      <c r="J544" s="155">
        <f t="shared" si="106"/>
        <v>1508.3340000000001</v>
      </c>
      <c r="K544" s="156">
        <f t="shared" si="107"/>
        <v>9050.0040000000008</v>
      </c>
      <c r="L544" s="129"/>
      <c r="M544" s="129"/>
      <c r="N544" s="130">
        <f>9050/1.2</f>
        <v>7541.6666666666697</v>
      </c>
      <c r="O544" s="131">
        <f t="shared" si="108"/>
        <v>1508.3333333333301</v>
      </c>
      <c r="P544" s="132">
        <f t="shared" si="109"/>
        <v>9050</v>
      </c>
      <c r="Q544" s="84"/>
      <c r="R544" s="84"/>
      <c r="S544" s="84"/>
      <c r="T544" s="84"/>
      <c r="U544" s="84"/>
      <c r="V544" s="84"/>
      <c r="W544" s="84"/>
      <c r="X544" s="84"/>
      <c r="Y544" s="84"/>
      <c r="Z544" s="84"/>
      <c r="AA544" s="84"/>
      <c r="AB544" s="84"/>
      <c r="AC544" s="84"/>
      <c r="AD544" s="84"/>
      <c r="AE544" s="84"/>
      <c r="AF544" s="84"/>
      <c r="AG544" s="84"/>
      <c r="AH544" s="84"/>
      <c r="AI544" s="84"/>
      <c r="AJ544" s="84"/>
      <c r="AK544" s="84"/>
      <c r="AL544" s="84"/>
      <c r="AM544" s="84"/>
      <c r="AN544" s="84"/>
      <c r="AO544" s="84"/>
      <c r="AP544" s="84"/>
      <c r="AQ544" s="84"/>
      <c r="AR544" s="84"/>
      <c r="AS544" s="84"/>
      <c r="AT544" s="84"/>
      <c r="AU544" s="84"/>
      <c r="AV544" s="84"/>
      <c r="AW544" s="84"/>
      <c r="AX544" s="84"/>
      <c r="AY544" s="84"/>
      <c r="AZ544" s="84"/>
      <c r="BA544" s="84"/>
      <c r="BB544" s="84"/>
      <c r="BC544" s="84"/>
      <c r="BD544" s="84"/>
      <c r="BE544" s="84"/>
      <c r="BF544" s="84"/>
      <c r="BG544" s="84"/>
      <c r="BH544" s="84"/>
      <c r="BI544" s="84"/>
      <c r="BJ544" s="84"/>
      <c r="BK544" s="84"/>
      <c r="BL544" s="84"/>
      <c r="BM544" s="84"/>
      <c r="BN544" s="84"/>
      <c r="BO544" s="84"/>
      <c r="BP544" s="84"/>
      <c r="BQ544" s="84"/>
      <c r="BR544" s="84"/>
      <c r="BS544" s="84"/>
      <c r="BT544" s="84"/>
      <c r="BU544" s="84"/>
      <c r="BV544" s="84"/>
      <c r="BW544" s="84"/>
      <c r="BX544" s="84"/>
      <c r="BY544" s="84"/>
      <c r="BZ544" s="84"/>
      <c r="CA544" s="84"/>
      <c r="CB544" s="84"/>
      <c r="CC544" s="84"/>
      <c r="CD544" s="84"/>
      <c r="CE544" s="84"/>
      <c r="CF544" s="84"/>
      <c r="CG544" s="84"/>
      <c r="CH544" s="84"/>
      <c r="CI544" s="84"/>
      <c r="CJ544" s="84"/>
      <c r="CK544" s="84"/>
      <c r="CL544" s="84"/>
      <c r="CM544" s="84"/>
      <c r="CN544" s="84"/>
      <c r="CO544" s="84"/>
      <c r="CP544" s="84"/>
      <c r="CQ544" s="84"/>
      <c r="CR544" s="84"/>
      <c r="CS544" s="84"/>
      <c r="CT544" s="84"/>
      <c r="CU544" s="84"/>
      <c r="CV544" s="84"/>
      <c r="CW544" s="84"/>
      <c r="CX544" s="84"/>
      <c r="CY544" s="84"/>
      <c r="CZ544" s="84"/>
      <c r="DA544" s="84"/>
      <c r="DB544" s="84"/>
      <c r="DC544" s="84"/>
      <c r="DD544" s="84"/>
      <c r="DE544" s="84"/>
      <c r="DF544" s="84"/>
      <c r="DG544" s="84"/>
      <c r="DH544" s="84"/>
      <c r="DI544" s="84"/>
      <c r="DJ544" s="84"/>
      <c r="DK544" s="84"/>
      <c r="DL544" s="84"/>
      <c r="DM544" s="84"/>
      <c r="DN544" s="84"/>
      <c r="DO544" s="84"/>
      <c r="DP544" s="84"/>
      <c r="DQ544" s="84"/>
      <c r="DR544" s="84"/>
      <c r="DS544" s="84"/>
      <c r="DT544" s="84"/>
      <c r="DU544" s="84"/>
      <c r="DV544" s="84"/>
      <c r="DW544" s="84"/>
      <c r="DX544" s="84"/>
      <c r="DY544" s="84"/>
      <c r="DZ544" s="84"/>
      <c r="EA544" s="84"/>
      <c r="EB544" s="84"/>
      <c r="EC544" s="84"/>
      <c r="ED544" s="84"/>
      <c r="EE544" s="84"/>
      <c r="EF544" s="84"/>
      <c r="EG544" s="84"/>
      <c r="EH544" s="84"/>
      <c r="EI544" s="84"/>
      <c r="EJ544" s="84"/>
      <c r="EK544" s="84"/>
      <c r="EL544" s="84"/>
      <c r="EM544" s="84"/>
      <c r="EN544" s="84"/>
      <c r="EO544" s="84"/>
      <c r="EP544" s="84"/>
      <c r="EQ544" s="84"/>
      <c r="ER544" s="84"/>
      <c r="ES544" s="84"/>
      <c r="ET544" s="84"/>
      <c r="EU544" s="84"/>
      <c r="EV544" s="84"/>
      <c r="EW544" s="84"/>
      <c r="EX544" s="84"/>
      <c r="EY544" s="84"/>
      <c r="EZ544" s="84"/>
      <c r="FA544" s="84"/>
      <c r="FB544" s="84"/>
      <c r="FC544" s="84"/>
      <c r="FD544" s="84"/>
      <c r="FE544" s="84"/>
      <c r="FF544" s="84"/>
      <c r="FG544" s="84"/>
      <c r="FH544" s="84"/>
      <c r="FI544" s="84"/>
      <c r="FJ544" s="84"/>
      <c r="FK544" s="84"/>
      <c r="FL544" s="84"/>
      <c r="FM544" s="84"/>
      <c r="FN544" s="84"/>
      <c r="FO544" s="84"/>
      <c r="FP544" s="84"/>
      <c r="FQ544" s="84"/>
      <c r="FR544" s="84"/>
      <c r="FS544" s="84"/>
      <c r="FT544" s="84"/>
      <c r="FU544" s="84"/>
      <c r="FV544" s="84"/>
      <c r="FW544" s="84"/>
    </row>
    <row r="545" spans="1:179" ht="13.9" customHeight="1">
      <c r="A545" s="112">
        <v>491</v>
      </c>
      <c r="B545" s="112" t="s">
        <v>2625</v>
      </c>
      <c r="C545" s="143" t="s">
        <v>2642</v>
      </c>
      <c r="D545" s="166">
        <v>6355.93</v>
      </c>
      <c r="E545" s="144">
        <v>1144.07</v>
      </c>
      <c r="F545" s="144">
        <v>7500</v>
      </c>
      <c r="G545" s="145" t="s">
        <v>2650</v>
      </c>
      <c r="H545" s="143" t="s">
        <v>2639</v>
      </c>
      <c r="I545" s="224">
        <v>7583.33</v>
      </c>
      <c r="J545" s="155">
        <f t="shared" si="106"/>
        <v>1516.6659999999999</v>
      </c>
      <c r="K545" s="156">
        <f t="shared" si="107"/>
        <v>9099.9959999999992</v>
      </c>
      <c r="L545" s="129"/>
      <c r="M545" s="129"/>
      <c r="N545" s="130">
        <f>9100/1.2</f>
        <v>7583.3333333333303</v>
      </c>
      <c r="O545" s="131">
        <f t="shared" si="108"/>
        <v>1516.6666666666699</v>
      </c>
      <c r="P545" s="132">
        <f t="shared" si="109"/>
        <v>9100</v>
      </c>
      <c r="Q545" s="84"/>
      <c r="R545" s="84"/>
      <c r="S545" s="84"/>
      <c r="T545" s="84"/>
      <c r="U545" s="84"/>
      <c r="V545" s="84"/>
      <c r="W545" s="84"/>
      <c r="X545" s="84"/>
      <c r="Y545" s="84"/>
      <c r="Z545" s="84"/>
      <c r="AA545" s="84"/>
      <c r="AB545" s="84"/>
      <c r="AC545" s="84"/>
      <c r="AD545" s="84"/>
      <c r="AE545" s="84"/>
      <c r="AF545" s="84"/>
      <c r="AG545" s="84"/>
      <c r="AH545" s="84"/>
      <c r="AI545" s="84"/>
      <c r="AJ545" s="84"/>
      <c r="AK545" s="84"/>
      <c r="AL545" s="84"/>
      <c r="AM545" s="84"/>
      <c r="AN545" s="84"/>
      <c r="AO545" s="84"/>
      <c r="AP545" s="84"/>
      <c r="AQ545" s="84"/>
      <c r="AR545" s="84"/>
      <c r="AS545" s="84"/>
      <c r="AT545" s="84"/>
      <c r="AU545" s="84"/>
      <c r="AV545" s="84"/>
      <c r="AW545" s="84"/>
      <c r="AX545" s="84"/>
      <c r="AY545" s="84"/>
      <c r="AZ545" s="84"/>
      <c r="BA545" s="84"/>
      <c r="BB545" s="84"/>
      <c r="BC545" s="84"/>
      <c r="BD545" s="84"/>
      <c r="BE545" s="84"/>
      <c r="BF545" s="84"/>
      <c r="BG545" s="84"/>
      <c r="BH545" s="84"/>
      <c r="BI545" s="84"/>
      <c r="BJ545" s="84"/>
      <c r="BK545" s="84"/>
      <c r="BL545" s="84"/>
      <c r="BM545" s="84"/>
      <c r="BN545" s="84"/>
      <c r="BO545" s="84"/>
      <c r="BP545" s="84"/>
      <c r="BQ545" s="84"/>
      <c r="BR545" s="84"/>
      <c r="BS545" s="84"/>
      <c r="BT545" s="84"/>
      <c r="BU545" s="84"/>
      <c r="BV545" s="84"/>
      <c r="BW545" s="84"/>
      <c r="BX545" s="84"/>
      <c r="BY545" s="84"/>
      <c r="BZ545" s="84"/>
      <c r="CA545" s="84"/>
      <c r="CB545" s="84"/>
      <c r="CC545" s="84"/>
      <c r="CD545" s="84"/>
      <c r="CE545" s="84"/>
      <c r="CF545" s="84"/>
      <c r="CG545" s="84"/>
      <c r="CH545" s="84"/>
      <c r="CI545" s="84"/>
      <c r="CJ545" s="84"/>
      <c r="CK545" s="84"/>
      <c r="CL545" s="84"/>
      <c r="CM545" s="84"/>
      <c r="CN545" s="84"/>
      <c r="CO545" s="84"/>
      <c r="CP545" s="84"/>
      <c r="CQ545" s="84"/>
      <c r="CR545" s="84"/>
      <c r="CS545" s="84"/>
      <c r="CT545" s="84"/>
      <c r="CU545" s="84"/>
      <c r="CV545" s="84"/>
      <c r="CW545" s="84"/>
      <c r="CX545" s="84"/>
      <c r="CY545" s="84"/>
      <c r="CZ545" s="84"/>
      <c r="DA545" s="84"/>
      <c r="DB545" s="84"/>
      <c r="DC545" s="84"/>
      <c r="DD545" s="84"/>
      <c r="DE545" s="84"/>
      <c r="DF545" s="84"/>
      <c r="DG545" s="84"/>
      <c r="DH545" s="84"/>
      <c r="DI545" s="84"/>
      <c r="DJ545" s="84"/>
      <c r="DK545" s="84"/>
      <c r="DL545" s="84"/>
      <c r="DM545" s="84"/>
      <c r="DN545" s="84"/>
      <c r="DO545" s="84"/>
      <c r="DP545" s="84"/>
      <c r="DQ545" s="84"/>
      <c r="DR545" s="84"/>
      <c r="DS545" s="84"/>
      <c r="DT545" s="84"/>
      <c r="DU545" s="84"/>
      <c r="DV545" s="84"/>
      <c r="DW545" s="84"/>
      <c r="DX545" s="84"/>
      <c r="DY545" s="84"/>
      <c r="DZ545" s="84"/>
      <c r="EA545" s="84"/>
      <c r="EB545" s="84"/>
      <c r="EC545" s="84"/>
      <c r="ED545" s="84"/>
      <c r="EE545" s="84"/>
      <c r="EF545" s="84"/>
      <c r="EG545" s="84"/>
      <c r="EH545" s="84"/>
      <c r="EI545" s="84"/>
      <c r="EJ545" s="84"/>
      <c r="EK545" s="84"/>
      <c r="EL545" s="84"/>
      <c r="EM545" s="84"/>
      <c r="EN545" s="84"/>
      <c r="EO545" s="84"/>
      <c r="EP545" s="84"/>
      <c r="EQ545" s="84"/>
      <c r="ER545" s="84"/>
      <c r="ES545" s="84"/>
      <c r="ET545" s="84"/>
      <c r="EU545" s="84"/>
      <c r="EV545" s="84"/>
      <c r="EW545" s="84"/>
      <c r="EX545" s="84"/>
      <c r="EY545" s="84"/>
      <c r="EZ545" s="84"/>
      <c r="FA545" s="84"/>
      <c r="FB545" s="84"/>
      <c r="FC545" s="84"/>
      <c r="FD545" s="84"/>
      <c r="FE545" s="84"/>
      <c r="FF545" s="84"/>
      <c r="FG545" s="84"/>
      <c r="FH545" s="84"/>
      <c r="FI545" s="84"/>
      <c r="FJ545" s="84"/>
      <c r="FK545" s="84"/>
      <c r="FL545" s="84"/>
      <c r="FM545" s="84"/>
      <c r="FN545" s="84"/>
      <c r="FO545" s="84"/>
      <c r="FP545" s="84"/>
      <c r="FQ545" s="84"/>
      <c r="FR545" s="84"/>
      <c r="FS545" s="84"/>
      <c r="FT545" s="84"/>
      <c r="FU545" s="84"/>
      <c r="FV545" s="84"/>
      <c r="FW545" s="84"/>
    </row>
    <row r="546" spans="1:179" ht="13.9" customHeight="1">
      <c r="A546" s="112">
        <v>492</v>
      </c>
      <c r="B546" s="112" t="s">
        <v>2643</v>
      </c>
      <c r="C546" s="143" t="s">
        <v>2644</v>
      </c>
      <c r="D546" s="166">
        <v>6355.93</v>
      </c>
      <c r="E546" s="144">
        <v>1144.07</v>
      </c>
      <c r="F546" s="144">
        <v>7500</v>
      </c>
      <c r="G546" s="145" t="s">
        <v>2653</v>
      </c>
      <c r="H546" s="143" t="s">
        <v>2641</v>
      </c>
      <c r="I546" s="224">
        <v>7750</v>
      </c>
      <c r="J546" s="155">
        <f t="shared" si="106"/>
        <v>1550</v>
      </c>
      <c r="K546" s="156">
        <f t="shared" si="107"/>
        <v>9300</v>
      </c>
      <c r="L546" s="129"/>
      <c r="M546" s="129"/>
      <c r="N546" s="130">
        <f>9300/1.2</f>
        <v>7750</v>
      </c>
      <c r="O546" s="131">
        <f t="shared" si="108"/>
        <v>1550</v>
      </c>
      <c r="P546" s="132">
        <f t="shared" si="109"/>
        <v>9300</v>
      </c>
      <c r="Q546" s="84"/>
      <c r="R546" s="84"/>
      <c r="S546" s="84"/>
      <c r="T546" s="84"/>
      <c r="U546" s="84"/>
      <c r="V546" s="84"/>
      <c r="W546" s="84"/>
      <c r="X546" s="84"/>
      <c r="Y546" s="84"/>
      <c r="Z546" s="84"/>
      <c r="AA546" s="84"/>
      <c r="AB546" s="84"/>
      <c r="AC546" s="84"/>
      <c r="AD546" s="84"/>
      <c r="AE546" s="84"/>
      <c r="AF546" s="84"/>
      <c r="AG546" s="84"/>
      <c r="AH546" s="84"/>
      <c r="AI546" s="84"/>
      <c r="AJ546" s="84"/>
      <c r="AK546" s="84"/>
      <c r="AL546" s="84"/>
      <c r="AM546" s="84"/>
      <c r="AN546" s="84"/>
      <c r="AO546" s="84"/>
      <c r="AP546" s="84"/>
      <c r="AQ546" s="84"/>
      <c r="AR546" s="84"/>
      <c r="AS546" s="84"/>
      <c r="AT546" s="84"/>
      <c r="AU546" s="84"/>
      <c r="AV546" s="84"/>
      <c r="AW546" s="84"/>
      <c r="AX546" s="84"/>
      <c r="AY546" s="84"/>
      <c r="AZ546" s="84"/>
      <c r="BA546" s="84"/>
      <c r="BB546" s="84"/>
      <c r="BC546" s="84"/>
      <c r="BD546" s="84"/>
      <c r="BE546" s="84"/>
      <c r="BF546" s="84"/>
      <c r="BG546" s="84"/>
      <c r="BH546" s="84"/>
      <c r="BI546" s="84"/>
      <c r="BJ546" s="84"/>
      <c r="BK546" s="84"/>
      <c r="BL546" s="84"/>
      <c r="BM546" s="84"/>
      <c r="BN546" s="84"/>
      <c r="BO546" s="84"/>
      <c r="BP546" s="84"/>
      <c r="BQ546" s="84"/>
      <c r="BR546" s="84"/>
      <c r="BS546" s="84"/>
      <c r="BT546" s="84"/>
      <c r="BU546" s="84"/>
      <c r="BV546" s="84"/>
      <c r="BW546" s="84"/>
      <c r="BX546" s="84"/>
      <c r="BY546" s="84"/>
      <c r="BZ546" s="84"/>
      <c r="CA546" s="84"/>
      <c r="CB546" s="84"/>
      <c r="CC546" s="84"/>
      <c r="CD546" s="84"/>
      <c r="CE546" s="84"/>
      <c r="CF546" s="84"/>
      <c r="CG546" s="84"/>
      <c r="CH546" s="84"/>
      <c r="CI546" s="84"/>
      <c r="CJ546" s="84"/>
      <c r="CK546" s="84"/>
      <c r="CL546" s="84"/>
      <c r="CM546" s="84"/>
      <c r="CN546" s="84"/>
      <c r="CO546" s="84"/>
      <c r="CP546" s="84"/>
      <c r="CQ546" s="84"/>
      <c r="CR546" s="84"/>
      <c r="CS546" s="84"/>
      <c r="CT546" s="84"/>
      <c r="CU546" s="84"/>
      <c r="CV546" s="84"/>
      <c r="CW546" s="84"/>
      <c r="CX546" s="84"/>
      <c r="CY546" s="84"/>
      <c r="CZ546" s="84"/>
      <c r="DA546" s="84"/>
      <c r="DB546" s="84"/>
      <c r="DC546" s="84"/>
      <c r="DD546" s="84"/>
      <c r="DE546" s="84"/>
      <c r="DF546" s="84"/>
      <c r="DG546" s="84"/>
      <c r="DH546" s="84"/>
      <c r="DI546" s="84"/>
      <c r="DJ546" s="84"/>
      <c r="DK546" s="84"/>
      <c r="DL546" s="84"/>
      <c r="DM546" s="84"/>
      <c r="DN546" s="84"/>
      <c r="DO546" s="84"/>
      <c r="DP546" s="84"/>
      <c r="DQ546" s="84"/>
      <c r="DR546" s="84"/>
      <c r="DS546" s="84"/>
      <c r="DT546" s="84"/>
      <c r="DU546" s="84"/>
      <c r="DV546" s="84"/>
      <c r="DW546" s="84"/>
      <c r="DX546" s="84"/>
      <c r="DY546" s="84"/>
      <c r="DZ546" s="84"/>
      <c r="EA546" s="84"/>
      <c r="EB546" s="84"/>
      <c r="EC546" s="84"/>
      <c r="ED546" s="84"/>
      <c r="EE546" s="84"/>
      <c r="EF546" s="84"/>
      <c r="EG546" s="84"/>
      <c r="EH546" s="84"/>
      <c r="EI546" s="84"/>
      <c r="EJ546" s="84"/>
      <c r="EK546" s="84"/>
      <c r="EL546" s="84"/>
      <c r="EM546" s="84"/>
      <c r="EN546" s="84"/>
      <c r="EO546" s="84"/>
      <c r="EP546" s="84"/>
      <c r="EQ546" s="84"/>
      <c r="ER546" s="84"/>
      <c r="ES546" s="84"/>
      <c r="ET546" s="84"/>
      <c r="EU546" s="84"/>
      <c r="EV546" s="84"/>
      <c r="EW546" s="84"/>
      <c r="EX546" s="84"/>
      <c r="EY546" s="84"/>
      <c r="EZ546" s="84"/>
      <c r="FA546" s="84"/>
      <c r="FB546" s="84"/>
      <c r="FC546" s="84"/>
      <c r="FD546" s="84"/>
      <c r="FE546" s="84"/>
      <c r="FF546" s="84"/>
      <c r="FG546" s="84"/>
      <c r="FH546" s="84"/>
      <c r="FI546" s="84"/>
      <c r="FJ546" s="84"/>
      <c r="FK546" s="84"/>
      <c r="FL546" s="84"/>
      <c r="FM546" s="84"/>
      <c r="FN546" s="84"/>
      <c r="FO546" s="84"/>
      <c r="FP546" s="84"/>
      <c r="FQ546" s="84"/>
      <c r="FR546" s="84"/>
      <c r="FS546" s="84"/>
      <c r="FT546" s="84"/>
      <c r="FU546" s="84"/>
      <c r="FV546" s="84"/>
      <c r="FW546" s="84"/>
    </row>
    <row r="547" spans="1:179" ht="13.9" customHeight="1">
      <c r="A547" s="112">
        <v>493</v>
      </c>
      <c r="B547" s="112" t="s">
        <v>553</v>
      </c>
      <c r="C547" s="143" t="s">
        <v>2645</v>
      </c>
      <c r="D547" s="166">
        <v>9830.51</v>
      </c>
      <c r="E547" s="144">
        <v>1769.49</v>
      </c>
      <c r="F547" s="144">
        <v>11600</v>
      </c>
      <c r="G547" s="145" t="s">
        <v>2625</v>
      </c>
      <c r="H547" s="143" t="s">
        <v>2642</v>
      </c>
      <c r="I547" s="224">
        <v>8333.33</v>
      </c>
      <c r="J547" s="155">
        <f t="shared" si="106"/>
        <v>1666.6659999999999</v>
      </c>
      <c r="K547" s="156">
        <f t="shared" si="107"/>
        <v>9999.9959999999992</v>
      </c>
      <c r="L547" s="129"/>
      <c r="M547" s="129"/>
      <c r="N547" s="130">
        <f>10000/1.2</f>
        <v>8333.3333333333303</v>
      </c>
      <c r="O547" s="131">
        <f t="shared" si="108"/>
        <v>1666.6666666666699</v>
      </c>
      <c r="P547" s="132">
        <f t="shared" si="109"/>
        <v>10000</v>
      </c>
      <c r="Q547" s="84"/>
      <c r="R547" s="84"/>
      <c r="S547" s="84"/>
      <c r="T547" s="84"/>
      <c r="U547" s="84"/>
      <c r="V547" s="84"/>
      <c r="W547" s="84"/>
      <c r="X547" s="84"/>
      <c r="Y547" s="84"/>
      <c r="Z547" s="84"/>
      <c r="AA547" s="84"/>
      <c r="AB547" s="84"/>
      <c r="AC547" s="84"/>
      <c r="AD547" s="84"/>
      <c r="AE547" s="84"/>
      <c r="AF547" s="84"/>
      <c r="AG547" s="84"/>
      <c r="AH547" s="84"/>
      <c r="AI547" s="84"/>
      <c r="AJ547" s="84"/>
      <c r="AK547" s="84"/>
      <c r="AL547" s="84"/>
      <c r="AM547" s="84"/>
      <c r="AN547" s="84"/>
      <c r="AO547" s="84"/>
      <c r="AP547" s="84"/>
      <c r="AQ547" s="84"/>
      <c r="AR547" s="84"/>
      <c r="AS547" s="84"/>
      <c r="AT547" s="84"/>
      <c r="AU547" s="84"/>
      <c r="AV547" s="84"/>
      <c r="AW547" s="84"/>
      <c r="AX547" s="84"/>
      <c r="AY547" s="84"/>
      <c r="AZ547" s="84"/>
      <c r="BA547" s="84"/>
      <c r="BB547" s="84"/>
      <c r="BC547" s="84"/>
      <c r="BD547" s="84"/>
      <c r="BE547" s="84"/>
      <c r="BF547" s="84"/>
      <c r="BG547" s="84"/>
      <c r="BH547" s="84"/>
      <c r="BI547" s="84"/>
      <c r="BJ547" s="84"/>
      <c r="BK547" s="84"/>
      <c r="BL547" s="84"/>
      <c r="BM547" s="84"/>
      <c r="BN547" s="84"/>
      <c r="BO547" s="84"/>
      <c r="BP547" s="84"/>
      <c r="BQ547" s="84"/>
      <c r="BR547" s="84"/>
      <c r="BS547" s="84"/>
      <c r="BT547" s="84"/>
      <c r="BU547" s="84"/>
      <c r="BV547" s="84"/>
      <c r="BW547" s="84"/>
      <c r="BX547" s="84"/>
      <c r="BY547" s="84"/>
      <c r="BZ547" s="84"/>
      <c r="CA547" s="84"/>
      <c r="CB547" s="84"/>
      <c r="CC547" s="84"/>
      <c r="CD547" s="84"/>
      <c r="CE547" s="84"/>
      <c r="CF547" s="84"/>
      <c r="CG547" s="84"/>
      <c r="CH547" s="84"/>
      <c r="CI547" s="84"/>
      <c r="CJ547" s="84"/>
      <c r="CK547" s="84"/>
      <c r="CL547" s="84"/>
      <c r="CM547" s="84"/>
      <c r="CN547" s="84"/>
      <c r="CO547" s="84"/>
      <c r="CP547" s="84"/>
      <c r="CQ547" s="84"/>
      <c r="CR547" s="84"/>
      <c r="CS547" s="84"/>
      <c r="CT547" s="84"/>
      <c r="CU547" s="84"/>
      <c r="CV547" s="84"/>
      <c r="CW547" s="84"/>
      <c r="CX547" s="84"/>
      <c r="CY547" s="84"/>
      <c r="CZ547" s="84"/>
      <c r="DA547" s="84"/>
      <c r="DB547" s="84"/>
      <c r="DC547" s="84"/>
      <c r="DD547" s="84"/>
      <c r="DE547" s="84"/>
      <c r="DF547" s="84"/>
      <c r="DG547" s="84"/>
      <c r="DH547" s="84"/>
      <c r="DI547" s="84"/>
      <c r="DJ547" s="84"/>
      <c r="DK547" s="84"/>
      <c r="DL547" s="84"/>
      <c r="DM547" s="84"/>
      <c r="DN547" s="84"/>
      <c r="DO547" s="84"/>
      <c r="DP547" s="84"/>
      <c r="DQ547" s="84"/>
      <c r="DR547" s="84"/>
      <c r="DS547" s="84"/>
      <c r="DT547" s="84"/>
      <c r="DU547" s="84"/>
      <c r="DV547" s="84"/>
      <c r="DW547" s="84"/>
      <c r="DX547" s="84"/>
      <c r="DY547" s="84"/>
      <c r="DZ547" s="84"/>
      <c r="EA547" s="84"/>
      <c r="EB547" s="84"/>
      <c r="EC547" s="84"/>
      <c r="ED547" s="84"/>
      <c r="EE547" s="84"/>
      <c r="EF547" s="84"/>
      <c r="EG547" s="84"/>
      <c r="EH547" s="84"/>
      <c r="EI547" s="84"/>
      <c r="EJ547" s="84"/>
      <c r="EK547" s="84"/>
      <c r="EL547" s="84"/>
      <c r="EM547" s="84"/>
      <c r="EN547" s="84"/>
      <c r="EO547" s="84"/>
      <c r="EP547" s="84"/>
      <c r="EQ547" s="84"/>
      <c r="ER547" s="84"/>
      <c r="ES547" s="84"/>
      <c r="ET547" s="84"/>
      <c r="EU547" s="84"/>
      <c r="EV547" s="84"/>
      <c r="EW547" s="84"/>
      <c r="EX547" s="84"/>
      <c r="EY547" s="84"/>
      <c r="EZ547" s="84"/>
      <c r="FA547" s="84"/>
      <c r="FB547" s="84"/>
      <c r="FC547" s="84"/>
      <c r="FD547" s="84"/>
      <c r="FE547" s="84"/>
      <c r="FF547" s="84"/>
      <c r="FG547" s="84"/>
      <c r="FH547" s="84"/>
      <c r="FI547" s="84"/>
      <c r="FJ547" s="84"/>
      <c r="FK547" s="84"/>
      <c r="FL547" s="84"/>
      <c r="FM547" s="84"/>
      <c r="FN547" s="84"/>
      <c r="FO547" s="84"/>
      <c r="FP547" s="84"/>
      <c r="FQ547" s="84"/>
      <c r="FR547" s="84"/>
      <c r="FS547" s="84"/>
      <c r="FT547" s="84"/>
      <c r="FU547" s="84"/>
      <c r="FV547" s="84"/>
      <c r="FW547" s="84"/>
    </row>
    <row r="548" spans="1:179" ht="13.9" customHeight="1">
      <c r="A548" s="112">
        <v>494</v>
      </c>
      <c r="B548" s="112">
        <v>445</v>
      </c>
      <c r="C548" s="112">
        <v>446</v>
      </c>
      <c r="D548" s="112">
        <v>447</v>
      </c>
      <c r="E548" s="112">
        <v>448</v>
      </c>
      <c r="F548" s="112">
        <v>449</v>
      </c>
      <c r="G548" s="145" t="s">
        <v>2657</v>
      </c>
      <c r="H548" s="143" t="s">
        <v>2644</v>
      </c>
      <c r="I548" s="224">
        <v>8333.33</v>
      </c>
      <c r="J548" s="155">
        <f t="shared" si="106"/>
        <v>1666.6659999999999</v>
      </c>
      <c r="K548" s="156">
        <f t="shared" si="107"/>
        <v>9999.9959999999992</v>
      </c>
      <c r="L548" s="129"/>
      <c r="M548" s="129"/>
      <c r="N548" s="130">
        <f>10000/1.2</f>
        <v>8333.3333333333303</v>
      </c>
      <c r="O548" s="131">
        <f t="shared" si="108"/>
        <v>1666.6666666666699</v>
      </c>
      <c r="P548" s="132">
        <f t="shared" si="109"/>
        <v>10000</v>
      </c>
      <c r="Q548" s="84"/>
      <c r="R548" s="84"/>
      <c r="S548" s="84"/>
      <c r="T548" s="84"/>
      <c r="U548" s="84"/>
      <c r="V548" s="84"/>
      <c r="W548" s="84"/>
      <c r="X548" s="84"/>
      <c r="Y548" s="84"/>
      <c r="Z548" s="84"/>
      <c r="AA548" s="84"/>
      <c r="AB548" s="84"/>
      <c r="AC548" s="84"/>
      <c r="AD548" s="84"/>
      <c r="AE548" s="84"/>
      <c r="AF548" s="84"/>
      <c r="AG548" s="84"/>
      <c r="AH548" s="84"/>
      <c r="AI548" s="84"/>
      <c r="AJ548" s="84"/>
      <c r="AK548" s="84"/>
      <c r="AL548" s="84"/>
      <c r="AM548" s="84"/>
      <c r="AN548" s="84"/>
      <c r="AO548" s="84"/>
      <c r="AP548" s="84"/>
      <c r="AQ548" s="84"/>
      <c r="AR548" s="84"/>
      <c r="AS548" s="84"/>
      <c r="AT548" s="84"/>
      <c r="AU548" s="84"/>
      <c r="AV548" s="84"/>
      <c r="AW548" s="84"/>
      <c r="AX548" s="84"/>
      <c r="AY548" s="84"/>
      <c r="AZ548" s="84"/>
      <c r="BA548" s="84"/>
      <c r="BB548" s="84"/>
      <c r="BC548" s="84"/>
      <c r="BD548" s="84"/>
      <c r="BE548" s="84"/>
      <c r="BF548" s="84"/>
      <c r="BG548" s="84"/>
      <c r="BH548" s="84"/>
      <c r="BI548" s="84"/>
      <c r="BJ548" s="84"/>
      <c r="BK548" s="84"/>
      <c r="BL548" s="84"/>
      <c r="BM548" s="84"/>
      <c r="BN548" s="84"/>
      <c r="BO548" s="84"/>
      <c r="BP548" s="84"/>
      <c r="BQ548" s="84"/>
      <c r="BR548" s="84"/>
      <c r="BS548" s="84"/>
      <c r="BT548" s="84"/>
      <c r="BU548" s="84"/>
      <c r="BV548" s="84"/>
      <c r="BW548" s="84"/>
      <c r="BX548" s="84"/>
      <c r="BY548" s="84"/>
      <c r="BZ548" s="84"/>
      <c r="CA548" s="84"/>
      <c r="CB548" s="84"/>
      <c r="CC548" s="84"/>
      <c r="CD548" s="84"/>
      <c r="CE548" s="84"/>
      <c r="CF548" s="84"/>
      <c r="CG548" s="84"/>
      <c r="CH548" s="84"/>
      <c r="CI548" s="84"/>
      <c r="CJ548" s="84"/>
      <c r="CK548" s="84"/>
      <c r="CL548" s="84"/>
      <c r="CM548" s="84"/>
      <c r="CN548" s="84"/>
      <c r="CO548" s="84"/>
      <c r="CP548" s="84"/>
      <c r="CQ548" s="84"/>
      <c r="CR548" s="84"/>
      <c r="CS548" s="84"/>
      <c r="CT548" s="84"/>
      <c r="CU548" s="84"/>
      <c r="CV548" s="84"/>
      <c r="CW548" s="84"/>
      <c r="CX548" s="84"/>
      <c r="CY548" s="84"/>
      <c r="CZ548" s="84"/>
      <c r="DA548" s="84"/>
      <c r="DB548" s="84"/>
      <c r="DC548" s="84"/>
      <c r="DD548" s="84"/>
      <c r="DE548" s="84"/>
      <c r="DF548" s="84"/>
      <c r="DG548" s="84"/>
      <c r="DH548" s="84"/>
      <c r="DI548" s="84"/>
      <c r="DJ548" s="84"/>
      <c r="DK548" s="84"/>
      <c r="DL548" s="84"/>
      <c r="DM548" s="84"/>
      <c r="DN548" s="84"/>
      <c r="DO548" s="84"/>
      <c r="DP548" s="84"/>
      <c r="DQ548" s="84"/>
      <c r="DR548" s="84"/>
      <c r="DS548" s="84"/>
      <c r="DT548" s="84"/>
      <c r="DU548" s="84"/>
      <c r="DV548" s="84"/>
      <c r="DW548" s="84"/>
      <c r="DX548" s="84"/>
      <c r="DY548" s="84"/>
      <c r="DZ548" s="84"/>
      <c r="EA548" s="84"/>
      <c r="EB548" s="84"/>
      <c r="EC548" s="84"/>
      <c r="ED548" s="84"/>
      <c r="EE548" s="84"/>
      <c r="EF548" s="84"/>
      <c r="EG548" s="84"/>
      <c r="EH548" s="84"/>
      <c r="EI548" s="84"/>
      <c r="EJ548" s="84"/>
      <c r="EK548" s="84"/>
      <c r="EL548" s="84"/>
      <c r="EM548" s="84"/>
      <c r="EN548" s="84"/>
      <c r="EO548" s="84"/>
      <c r="EP548" s="84"/>
      <c r="EQ548" s="84"/>
      <c r="ER548" s="84"/>
      <c r="ES548" s="84"/>
      <c r="ET548" s="84"/>
      <c r="EU548" s="84"/>
      <c r="EV548" s="84"/>
      <c r="EW548" s="84"/>
      <c r="EX548" s="84"/>
      <c r="EY548" s="84"/>
      <c r="EZ548" s="84"/>
      <c r="FA548" s="84"/>
      <c r="FB548" s="84"/>
      <c r="FC548" s="84"/>
      <c r="FD548" s="84"/>
      <c r="FE548" s="84"/>
      <c r="FF548" s="84"/>
      <c r="FG548" s="84"/>
      <c r="FH548" s="84"/>
      <c r="FI548" s="84"/>
      <c r="FJ548" s="84"/>
      <c r="FK548" s="84"/>
      <c r="FL548" s="84"/>
      <c r="FM548" s="84"/>
      <c r="FN548" s="84"/>
      <c r="FO548" s="84"/>
      <c r="FP548" s="84"/>
      <c r="FQ548" s="84"/>
      <c r="FR548" s="84"/>
      <c r="FS548" s="84"/>
      <c r="FT548" s="84"/>
      <c r="FU548" s="84"/>
      <c r="FV548" s="84"/>
      <c r="FW548" s="84"/>
    </row>
    <row r="549" spans="1:179" ht="13.9" customHeight="1">
      <c r="A549" s="112">
        <v>495</v>
      </c>
      <c r="B549" s="112" t="s">
        <v>2648</v>
      </c>
      <c r="C549" s="143" t="s">
        <v>2649</v>
      </c>
      <c r="D549" s="166">
        <v>9576.27</v>
      </c>
      <c r="E549" s="144">
        <v>1723.73</v>
      </c>
      <c r="F549" s="144">
        <v>11300</v>
      </c>
      <c r="G549" s="145" t="s">
        <v>553</v>
      </c>
      <c r="H549" s="143" t="s">
        <v>2645</v>
      </c>
      <c r="I549" s="224">
        <v>11250</v>
      </c>
      <c r="J549" s="155">
        <f t="shared" si="106"/>
        <v>2250</v>
      </c>
      <c r="K549" s="156">
        <f t="shared" si="107"/>
        <v>13500</v>
      </c>
      <c r="L549" s="129"/>
      <c r="M549" s="129"/>
      <c r="N549" s="130">
        <f>13500/1.2</f>
        <v>11250</v>
      </c>
      <c r="O549" s="131">
        <f t="shared" si="108"/>
        <v>2250</v>
      </c>
      <c r="P549" s="132">
        <f t="shared" si="109"/>
        <v>13500</v>
      </c>
      <c r="Q549" s="84"/>
      <c r="R549" s="84"/>
      <c r="S549" s="84"/>
      <c r="T549" s="84"/>
      <c r="U549" s="84"/>
      <c r="V549" s="84"/>
      <c r="W549" s="84"/>
      <c r="X549" s="84"/>
      <c r="Y549" s="84"/>
      <c r="Z549" s="84"/>
      <c r="AA549" s="84"/>
      <c r="AB549" s="84"/>
      <c r="AC549" s="84"/>
      <c r="AD549" s="84"/>
      <c r="AE549" s="84"/>
      <c r="AF549" s="84"/>
      <c r="AG549" s="84"/>
      <c r="AH549" s="84"/>
      <c r="AI549" s="84"/>
      <c r="AJ549" s="84"/>
      <c r="AK549" s="84"/>
      <c r="AL549" s="84"/>
      <c r="AM549" s="84"/>
      <c r="AN549" s="84"/>
      <c r="AO549" s="84"/>
      <c r="AP549" s="84"/>
      <c r="AQ549" s="84"/>
      <c r="AR549" s="84"/>
      <c r="AS549" s="84"/>
      <c r="AT549" s="84"/>
      <c r="AU549" s="84"/>
      <c r="AV549" s="84"/>
      <c r="AW549" s="84"/>
      <c r="AX549" s="84"/>
      <c r="AY549" s="84"/>
      <c r="AZ549" s="84"/>
      <c r="BA549" s="84"/>
      <c r="BB549" s="84"/>
      <c r="BC549" s="84"/>
      <c r="BD549" s="84"/>
      <c r="BE549" s="84"/>
      <c r="BF549" s="84"/>
      <c r="BG549" s="84"/>
      <c r="BH549" s="84"/>
      <c r="BI549" s="84"/>
      <c r="BJ549" s="84"/>
      <c r="BK549" s="84"/>
      <c r="BL549" s="84"/>
      <c r="BM549" s="84"/>
      <c r="BN549" s="84"/>
      <c r="BO549" s="84"/>
      <c r="BP549" s="84"/>
      <c r="BQ549" s="84"/>
      <c r="BR549" s="84"/>
      <c r="BS549" s="84"/>
      <c r="BT549" s="84"/>
      <c r="BU549" s="84"/>
      <c r="BV549" s="84"/>
      <c r="BW549" s="84"/>
      <c r="BX549" s="84"/>
      <c r="BY549" s="84"/>
      <c r="BZ549" s="84"/>
      <c r="CA549" s="84"/>
      <c r="CB549" s="84"/>
      <c r="CC549" s="84"/>
      <c r="CD549" s="84"/>
      <c r="CE549" s="84"/>
      <c r="CF549" s="84"/>
      <c r="CG549" s="84"/>
      <c r="CH549" s="84"/>
      <c r="CI549" s="84"/>
      <c r="CJ549" s="84"/>
      <c r="CK549" s="84"/>
      <c r="CL549" s="84"/>
      <c r="CM549" s="84"/>
      <c r="CN549" s="84"/>
      <c r="CO549" s="84"/>
      <c r="CP549" s="84"/>
      <c r="CQ549" s="84"/>
      <c r="CR549" s="84"/>
      <c r="CS549" s="84"/>
      <c r="CT549" s="84"/>
      <c r="CU549" s="84"/>
      <c r="CV549" s="84"/>
      <c r="CW549" s="84"/>
      <c r="CX549" s="84"/>
      <c r="CY549" s="84"/>
      <c r="CZ549" s="84"/>
      <c r="DA549" s="84"/>
      <c r="DB549" s="84"/>
      <c r="DC549" s="84"/>
      <c r="DD549" s="84"/>
      <c r="DE549" s="84"/>
      <c r="DF549" s="84"/>
      <c r="DG549" s="84"/>
      <c r="DH549" s="84"/>
      <c r="DI549" s="84"/>
      <c r="DJ549" s="84"/>
      <c r="DK549" s="84"/>
      <c r="DL549" s="84"/>
      <c r="DM549" s="84"/>
      <c r="DN549" s="84"/>
      <c r="DO549" s="84"/>
      <c r="DP549" s="84"/>
      <c r="DQ549" s="84"/>
      <c r="DR549" s="84"/>
      <c r="DS549" s="84"/>
      <c r="DT549" s="84"/>
      <c r="DU549" s="84"/>
      <c r="DV549" s="84"/>
      <c r="DW549" s="84"/>
      <c r="DX549" s="84"/>
      <c r="DY549" s="84"/>
      <c r="DZ549" s="84"/>
      <c r="EA549" s="84"/>
      <c r="EB549" s="84"/>
      <c r="EC549" s="84"/>
      <c r="ED549" s="84"/>
      <c r="EE549" s="84"/>
      <c r="EF549" s="84"/>
      <c r="EG549" s="84"/>
      <c r="EH549" s="84"/>
      <c r="EI549" s="84"/>
      <c r="EJ549" s="84"/>
      <c r="EK549" s="84"/>
      <c r="EL549" s="84"/>
      <c r="EM549" s="84"/>
      <c r="EN549" s="84"/>
      <c r="EO549" s="84"/>
      <c r="EP549" s="84"/>
      <c r="EQ549" s="84"/>
      <c r="ER549" s="84"/>
      <c r="ES549" s="84"/>
      <c r="ET549" s="84"/>
      <c r="EU549" s="84"/>
      <c r="EV549" s="84"/>
      <c r="EW549" s="84"/>
      <c r="EX549" s="84"/>
      <c r="EY549" s="84"/>
      <c r="EZ549" s="84"/>
      <c r="FA549" s="84"/>
      <c r="FB549" s="84"/>
      <c r="FC549" s="84"/>
      <c r="FD549" s="84"/>
      <c r="FE549" s="84"/>
      <c r="FF549" s="84"/>
      <c r="FG549" s="84"/>
      <c r="FH549" s="84"/>
      <c r="FI549" s="84"/>
      <c r="FJ549" s="84"/>
      <c r="FK549" s="84"/>
      <c r="FL549" s="84"/>
      <c r="FM549" s="84"/>
      <c r="FN549" s="84"/>
      <c r="FO549" s="84"/>
      <c r="FP549" s="84"/>
      <c r="FQ549" s="84"/>
      <c r="FR549" s="84"/>
      <c r="FS549" s="84"/>
      <c r="FT549" s="84"/>
      <c r="FU549" s="84"/>
      <c r="FV549" s="84"/>
      <c r="FW549" s="84"/>
    </row>
    <row r="550" spans="1:179" ht="13.9" customHeight="1">
      <c r="A550" s="112">
        <v>496</v>
      </c>
      <c r="B550" s="112" t="s">
        <v>2651</v>
      </c>
      <c r="C550" s="143" t="s">
        <v>2652</v>
      </c>
      <c r="D550" s="166">
        <v>14576.27</v>
      </c>
      <c r="E550" s="144">
        <v>2623.73</v>
      </c>
      <c r="F550" s="144">
        <v>17200</v>
      </c>
      <c r="G550" s="145" t="s">
        <v>2661</v>
      </c>
      <c r="H550" s="143" t="s">
        <v>2662</v>
      </c>
      <c r="I550" s="224">
        <v>12000</v>
      </c>
      <c r="J550" s="155">
        <f t="shared" si="106"/>
        <v>2400</v>
      </c>
      <c r="K550" s="156">
        <f t="shared" si="107"/>
        <v>14400</v>
      </c>
      <c r="L550" s="129"/>
      <c r="M550" s="129"/>
      <c r="N550" s="130">
        <f>14400/1.2</f>
        <v>12000</v>
      </c>
      <c r="O550" s="131">
        <f t="shared" si="108"/>
        <v>2400</v>
      </c>
      <c r="P550" s="132">
        <f t="shared" si="109"/>
        <v>14400</v>
      </c>
      <c r="Q550" s="84"/>
      <c r="R550" s="84"/>
      <c r="S550" s="84"/>
      <c r="T550" s="84"/>
      <c r="U550" s="84"/>
      <c r="V550" s="84"/>
      <c r="W550" s="84"/>
      <c r="X550" s="84"/>
      <c r="Y550" s="84"/>
      <c r="Z550" s="84"/>
      <c r="AA550" s="84"/>
      <c r="AB550" s="84"/>
      <c r="AC550" s="84"/>
      <c r="AD550" s="84"/>
      <c r="AE550" s="84"/>
      <c r="AF550" s="84"/>
      <c r="AG550" s="84"/>
      <c r="AH550" s="84"/>
      <c r="AI550" s="84"/>
      <c r="AJ550" s="84"/>
      <c r="AK550" s="84"/>
      <c r="AL550" s="84"/>
      <c r="AM550" s="84"/>
      <c r="AN550" s="84"/>
      <c r="AO550" s="84"/>
      <c r="AP550" s="84"/>
      <c r="AQ550" s="84"/>
      <c r="AR550" s="84"/>
      <c r="AS550" s="84"/>
      <c r="AT550" s="84"/>
      <c r="AU550" s="84"/>
      <c r="AV550" s="84"/>
      <c r="AW550" s="84"/>
      <c r="AX550" s="84"/>
      <c r="AY550" s="84"/>
      <c r="AZ550" s="84"/>
      <c r="BA550" s="84"/>
      <c r="BB550" s="84"/>
      <c r="BC550" s="84"/>
      <c r="BD550" s="84"/>
      <c r="BE550" s="84"/>
      <c r="BF550" s="84"/>
      <c r="BG550" s="84"/>
      <c r="BH550" s="84"/>
      <c r="BI550" s="84"/>
      <c r="BJ550" s="84"/>
      <c r="BK550" s="84"/>
      <c r="BL550" s="84"/>
      <c r="BM550" s="84"/>
      <c r="BN550" s="84"/>
      <c r="BO550" s="84"/>
      <c r="BP550" s="84"/>
      <c r="BQ550" s="84"/>
      <c r="BR550" s="84"/>
      <c r="BS550" s="84"/>
      <c r="BT550" s="84"/>
      <c r="BU550" s="84"/>
      <c r="BV550" s="84"/>
      <c r="BW550" s="84"/>
      <c r="BX550" s="84"/>
      <c r="BY550" s="84"/>
      <c r="BZ550" s="84"/>
      <c r="CA550" s="84"/>
      <c r="CB550" s="84"/>
      <c r="CC550" s="84"/>
      <c r="CD550" s="84"/>
      <c r="CE550" s="84"/>
      <c r="CF550" s="84"/>
      <c r="CG550" s="84"/>
      <c r="CH550" s="84"/>
      <c r="CI550" s="84"/>
      <c r="CJ550" s="84"/>
      <c r="CK550" s="84"/>
      <c r="CL550" s="84"/>
      <c r="CM550" s="84"/>
      <c r="CN550" s="84"/>
      <c r="CO550" s="84"/>
      <c r="CP550" s="84"/>
      <c r="CQ550" s="84"/>
      <c r="CR550" s="84"/>
      <c r="CS550" s="84"/>
      <c r="CT550" s="84"/>
      <c r="CU550" s="84"/>
      <c r="CV550" s="84"/>
      <c r="CW550" s="84"/>
      <c r="CX550" s="84"/>
      <c r="CY550" s="84"/>
      <c r="CZ550" s="84"/>
      <c r="DA550" s="84"/>
      <c r="DB550" s="84"/>
      <c r="DC550" s="84"/>
      <c r="DD550" s="84"/>
      <c r="DE550" s="84"/>
      <c r="DF550" s="84"/>
      <c r="DG550" s="84"/>
      <c r="DH550" s="84"/>
      <c r="DI550" s="84"/>
      <c r="DJ550" s="84"/>
      <c r="DK550" s="84"/>
      <c r="DL550" s="84"/>
      <c r="DM550" s="84"/>
      <c r="DN550" s="84"/>
      <c r="DO550" s="84"/>
      <c r="DP550" s="84"/>
      <c r="DQ550" s="84"/>
      <c r="DR550" s="84"/>
      <c r="DS550" s="84"/>
      <c r="DT550" s="84"/>
      <c r="DU550" s="84"/>
      <c r="DV550" s="84"/>
      <c r="DW550" s="84"/>
      <c r="DX550" s="84"/>
      <c r="DY550" s="84"/>
      <c r="DZ550" s="84"/>
      <c r="EA550" s="84"/>
      <c r="EB550" s="84"/>
      <c r="EC550" s="84"/>
      <c r="ED550" s="84"/>
      <c r="EE550" s="84"/>
      <c r="EF550" s="84"/>
      <c r="EG550" s="84"/>
      <c r="EH550" s="84"/>
      <c r="EI550" s="84"/>
      <c r="EJ550" s="84"/>
      <c r="EK550" s="84"/>
      <c r="EL550" s="84"/>
      <c r="EM550" s="84"/>
      <c r="EN550" s="84"/>
      <c r="EO550" s="84"/>
      <c r="EP550" s="84"/>
      <c r="EQ550" s="84"/>
      <c r="ER550" s="84"/>
      <c r="ES550" s="84"/>
      <c r="ET550" s="84"/>
      <c r="EU550" s="84"/>
      <c r="EV550" s="84"/>
      <c r="EW550" s="84"/>
      <c r="EX550" s="84"/>
      <c r="EY550" s="84"/>
      <c r="EZ550" s="84"/>
      <c r="FA550" s="84"/>
      <c r="FB550" s="84"/>
      <c r="FC550" s="84"/>
      <c r="FD550" s="84"/>
      <c r="FE550" s="84"/>
      <c r="FF550" s="84"/>
      <c r="FG550" s="84"/>
      <c r="FH550" s="84"/>
      <c r="FI550" s="84"/>
      <c r="FJ550" s="84"/>
      <c r="FK550" s="84"/>
      <c r="FL550" s="84"/>
      <c r="FM550" s="84"/>
      <c r="FN550" s="84"/>
      <c r="FO550" s="84"/>
      <c r="FP550" s="84"/>
      <c r="FQ550" s="84"/>
      <c r="FR550" s="84"/>
      <c r="FS550" s="84"/>
      <c r="FT550" s="84"/>
      <c r="FU550" s="84"/>
      <c r="FV550" s="84"/>
      <c r="FW550" s="84"/>
    </row>
    <row r="551" spans="1:179" ht="16.899999999999999" customHeight="1">
      <c r="A551" s="112">
        <v>497</v>
      </c>
      <c r="B551" s="112" t="s">
        <v>2638</v>
      </c>
      <c r="C551" s="143" t="s">
        <v>2654</v>
      </c>
      <c r="D551" s="166">
        <v>12711.87</v>
      </c>
      <c r="E551" s="144">
        <v>2288.14</v>
      </c>
      <c r="F551" s="144">
        <v>15000</v>
      </c>
      <c r="G551" s="145" t="s">
        <v>2664</v>
      </c>
      <c r="H551" s="143" t="s">
        <v>2649</v>
      </c>
      <c r="I551" s="224">
        <v>12000</v>
      </c>
      <c r="J551" s="155">
        <f t="shared" si="106"/>
        <v>2400</v>
      </c>
      <c r="K551" s="156">
        <f t="shared" si="107"/>
        <v>14400</v>
      </c>
      <c r="L551" s="129"/>
      <c r="M551" s="129"/>
      <c r="N551" s="130">
        <f>14400/1.2</f>
        <v>12000</v>
      </c>
      <c r="O551" s="131">
        <f t="shared" si="108"/>
        <v>2400</v>
      </c>
      <c r="P551" s="132">
        <f t="shared" si="109"/>
        <v>14400</v>
      </c>
    </row>
    <row r="552" spans="1:179" ht="13.9" customHeight="1">
      <c r="A552" s="112">
        <v>498</v>
      </c>
      <c r="B552" s="112" t="s">
        <v>2655</v>
      </c>
      <c r="C552" s="143" t="s">
        <v>2656</v>
      </c>
      <c r="D552" s="166">
        <v>27966.1</v>
      </c>
      <c r="E552" s="144">
        <v>5033.8999999999996</v>
      </c>
      <c r="F552" s="144">
        <v>33000</v>
      </c>
      <c r="G552" s="145" t="s">
        <v>2667</v>
      </c>
      <c r="H552" s="143" t="s">
        <v>2652</v>
      </c>
      <c r="I552" s="224">
        <v>16583</v>
      </c>
      <c r="J552" s="155">
        <f t="shared" si="106"/>
        <v>3316.6</v>
      </c>
      <c r="K552" s="156">
        <f t="shared" si="107"/>
        <v>19899.599999999999</v>
      </c>
      <c r="L552" s="30"/>
      <c r="M552" s="30"/>
      <c r="N552" s="130">
        <f>19900/1.2</f>
        <v>16583.333333333299</v>
      </c>
      <c r="O552" s="131">
        <f t="shared" si="108"/>
        <v>3316.6666666666702</v>
      </c>
      <c r="P552" s="132">
        <f t="shared" si="109"/>
        <v>19900</v>
      </c>
    </row>
    <row r="553" spans="1:179" ht="13.9" customHeight="1">
      <c r="A553" s="112">
        <v>499</v>
      </c>
      <c r="B553" s="112" t="s">
        <v>2655</v>
      </c>
      <c r="C553" s="143" t="s">
        <v>2658</v>
      </c>
      <c r="D553" s="166">
        <v>17796.61</v>
      </c>
      <c r="E553" s="144">
        <v>3203.39</v>
      </c>
      <c r="F553" s="144">
        <v>21000</v>
      </c>
      <c r="G553" s="145" t="s">
        <v>2668</v>
      </c>
      <c r="H553" s="143" t="s">
        <v>2654</v>
      </c>
      <c r="I553" s="224">
        <v>17833.330000000002</v>
      </c>
      <c r="J553" s="155">
        <f t="shared" si="106"/>
        <v>3566.6660000000002</v>
      </c>
      <c r="K553" s="156">
        <f t="shared" si="107"/>
        <v>21399.995999999999</v>
      </c>
      <c r="L553" s="30"/>
      <c r="M553" s="30"/>
      <c r="N553" s="130">
        <f>21400/1.2</f>
        <v>17833.333333333299</v>
      </c>
      <c r="O553" s="131">
        <f t="shared" si="108"/>
        <v>3566.6666666666702</v>
      </c>
      <c r="P553" s="132">
        <f t="shared" si="109"/>
        <v>21400</v>
      </c>
    </row>
    <row r="554" spans="1:179" ht="13.9" customHeight="1">
      <c r="A554" s="112">
        <v>500</v>
      </c>
      <c r="B554" s="112" t="s">
        <v>2659</v>
      </c>
      <c r="C554" s="143" t="s">
        <v>2660</v>
      </c>
      <c r="D554" s="166">
        <v>26016.95</v>
      </c>
      <c r="E554" s="144">
        <v>4683.05</v>
      </c>
      <c r="F554" s="144">
        <v>30700</v>
      </c>
      <c r="G554" s="145" t="s">
        <v>2669</v>
      </c>
      <c r="H554" s="143" t="s">
        <v>2656</v>
      </c>
      <c r="I554" s="224">
        <v>32166.67</v>
      </c>
      <c r="J554" s="155">
        <f t="shared" si="106"/>
        <v>6433.3339999999998</v>
      </c>
      <c r="K554" s="156">
        <f t="shared" si="107"/>
        <v>38600.004000000001</v>
      </c>
      <c r="L554" s="30"/>
      <c r="M554" s="30"/>
      <c r="N554" s="130">
        <f>38600/1.2</f>
        <v>32166.666666666701</v>
      </c>
      <c r="O554" s="131">
        <f t="shared" si="108"/>
        <v>6433.3333333333303</v>
      </c>
      <c r="P554" s="132">
        <f t="shared" si="109"/>
        <v>38600</v>
      </c>
    </row>
    <row r="555" spans="1:179" ht="13.9" customHeight="1">
      <c r="A555" s="112">
        <v>501</v>
      </c>
      <c r="B555" s="112" t="s">
        <v>2321</v>
      </c>
      <c r="C555" s="143" t="s">
        <v>2663</v>
      </c>
      <c r="D555" s="166">
        <v>30254.240000000002</v>
      </c>
      <c r="E555" s="144">
        <v>5445.76</v>
      </c>
      <c r="F555" s="144">
        <v>35700</v>
      </c>
      <c r="G555" s="145" t="s">
        <v>2670</v>
      </c>
      <c r="H555" s="143" t="s">
        <v>2658</v>
      </c>
      <c r="I555" s="224">
        <v>25833.33</v>
      </c>
      <c r="J555" s="155">
        <f t="shared" si="106"/>
        <v>5166.6660000000002</v>
      </c>
      <c r="K555" s="156">
        <f t="shared" si="107"/>
        <v>30999.995999999999</v>
      </c>
      <c r="L555" s="30"/>
      <c r="M555" s="30"/>
      <c r="N555" s="130">
        <f>31000/1.2</f>
        <v>25833.333333333299</v>
      </c>
      <c r="O555" s="131">
        <f t="shared" si="108"/>
        <v>5166.6666666666697</v>
      </c>
      <c r="P555" s="132">
        <f t="shared" si="109"/>
        <v>31000</v>
      </c>
    </row>
    <row r="556" spans="1:179" ht="15" customHeight="1">
      <c r="A556" s="112">
        <v>502</v>
      </c>
      <c r="B556" s="112" t="s">
        <v>2665</v>
      </c>
      <c r="C556" s="143" t="s">
        <v>2666</v>
      </c>
      <c r="D556" s="166">
        <v>1970.34</v>
      </c>
      <c r="E556" s="144">
        <v>354.66</v>
      </c>
      <c r="F556" s="144">
        <v>2325</v>
      </c>
      <c r="G556" s="112" t="s">
        <v>2671</v>
      </c>
      <c r="H556" s="143" t="s">
        <v>2660</v>
      </c>
      <c r="I556" s="224">
        <v>33583.33</v>
      </c>
      <c r="J556" s="155">
        <f t="shared" si="106"/>
        <v>6716.6660000000002</v>
      </c>
      <c r="K556" s="156">
        <f t="shared" si="107"/>
        <v>40299.995999999999</v>
      </c>
      <c r="L556" s="30"/>
      <c r="M556" s="30"/>
      <c r="N556" s="130">
        <f>40300/1.2</f>
        <v>33583.333333333299</v>
      </c>
      <c r="O556" s="131">
        <f t="shared" si="108"/>
        <v>6716.6666666666697</v>
      </c>
      <c r="P556" s="132">
        <f t="shared" si="109"/>
        <v>40300</v>
      </c>
    </row>
    <row r="557" spans="1:179" ht="18" customHeight="1">
      <c r="A557" s="112">
        <v>503</v>
      </c>
      <c r="B557" s="112" t="s">
        <v>2243</v>
      </c>
      <c r="C557" s="143" t="s">
        <v>2370</v>
      </c>
      <c r="D557" s="166">
        <v>720.34</v>
      </c>
      <c r="E557" s="144">
        <v>129.66</v>
      </c>
      <c r="F557" s="144">
        <v>850</v>
      </c>
      <c r="G557" s="112" t="s">
        <v>2659</v>
      </c>
      <c r="H557" s="143" t="s">
        <v>2663</v>
      </c>
      <c r="I557" s="224">
        <v>40333.33</v>
      </c>
      <c r="J557" s="155">
        <f t="shared" si="106"/>
        <v>8066.6660000000002</v>
      </c>
      <c r="K557" s="156">
        <f t="shared" si="107"/>
        <v>48399.995999999999</v>
      </c>
      <c r="L557" s="30"/>
      <c r="M557" s="30"/>
      <c r="N557" s="130">
        <f>48400/1.2</f>
        <v>40333.333333333299</v>
      </c>
      <c r="O557" s="131">
        <f t="shared" si="108"/>
        <v>8066.6666666666697</v>
      </c>
      <c r="P557" s="132">
        <f t="shared" si="109"/>
        <v>48400</v>
      </c>
    </row>
    <row r="558" spans="1:179" ht="28.5" customHeight="1">
      <c r="A558" s="112">
        <v>504</v>
      </c>
      <c r="B558" s="109"/>
      <c r="C558" s="110"/>
      <c r="D558" s="104"/>
      <c r="E558" s="105"/>
      <c r="F558" s="105"/>
      <c r="G558" s="112" t="s">
        <v>2665</v>
      </c>
      <c r="H558" s="143" t="s">
        <v>2672</v>
      </c>
      <c r="I558" s="226">
        <v>4500</v>
      </c>
      <c r="J558" s="155">
        <f t="shared" si="106"/>
        <v>900</v>
      </c>
      <c r="K558" s="156">
        <f t="shared" si="107"/>
        <v>5400</v>
      </c>
      <c r="L558" s="30"/>
      <c r="M558" s="30"/>
      <c r="N558" s="130">
        <f>5400/1.2</f>
        <v>4500</v>
      </c>
      <c r="O558" s="131">
        <f t="shared" si="108"/>
        <v>900</v>
      </c>
      <c r="P558" s="132">
        <f t="shared" si="109"/>
        <v>5400</v>
      </c>
    </row>
    <row r="559" spans="1:179" ht="30">
      <c r="A559" s="112">
        <v>505</v>
      </c>
      <c r="B559" s="108"/>
      <c r="C559" s="153"/>
      <c r="D559" s="106"/>
      <c r="E559" s="105"/>
      <c r="F559" s="105"/>
      <c r="G559" s="108" t="s">
        <v>2265</v>
      </c>
      <c r="H559" s="143" t="s">
        <v>2370</v>
      </c>
      <c r="I559" s="226">
        <v>833.33</v>
      </c>
      <c r="J559" s="155">
        <f t="shared" si="106"/>
        <v>166.666</v>
      </c>
      <c r="K559" s="156">
        <f t="shared" si="107"/>
        <v>999.99599999999998</v>
      </c>
      <c r="L559" s="30"/>
      <c r="M559" s="30"/>
      <c r="N559" s="130">
        <f>1000/1.2</f>
        <v>833.33333333333303</v>
      </c>
      <c r="O559" s="131">
        <f t="shared" si="108"/>
        <v>166.666666666667</v>
      </c>
      <c r="P559" s="132">
        <f t="shared" si="109"/>
        <v>1000</v>
      </c>
    </row>
  </sheetData>
  <mergeCells count="14">
    <mergeCell ref="A10:H10"/>
    <mergeCell ref="A11:H11"/>
    <mergeCell ref="A354:F354"/>
    <mergeCell ref="C540:F540"/>
    <mergeCell ref="K3:N3"/>
    <mergeCell ref="D4:F4"/>
    <mergeCell ref="I4:N4"/>
    <mergeCell ref="N7:O7"/>
    <mergeCell ref="A9:H9"/>
    <mergeCell ref="D1:F1"/>
    <mergeCell ref="I1:N1"/>
    <mergeCell ref="O1:P1"/>
    <mergeCell ref="D2:F2"/>
    <mergeCell ref="N2:P2"/>
  </mergeCells>
  <printOptions horizontalCentered="1"/>
  <pageMargins left="0.31496062992126" right="0.15748031496063" top="0.196850393700787" bottom="0.196850393700787" header="0.511811023622047" footer="0.23622047244094499"/>
  <pageSetup paperSize="9" scale="50" fitToHeight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4">
    <tabColor rgb="FF00B0F0"/>
  </sheetPr>
  <dimension ref="A1:R655"/>
  <sheetViews>
    <sheetView view="pageBreakPreview" topLeftCell="A565" zoomScaleNormal="100" workbookViewId="0">
      <selection activeCell="C533" sqref="C533"/>
    </sheetView>
  </sheetViews>
  <sheetFormatPr defaultColWidth="9.140625" defaultRowHeight="15"/>
  <cols>
    <col min="1" max="1" width="5.140625" style="11" customWidth="1"/>
    <col min="2" max="2" width="16.28515625" style="11" customWidth="1"/>
    <col min="3" max="3" width="88.5703125" style="12" customWidth="1"/>
    <col min="4" max="4" width="11" style="13" hidden="1" customWidth="1"/>
    <col min="5" max="6" width="9.140625" style="13" hidden="1" customWidth="1"/>
    <col min="7" max="7" width="10.7109375" style="13" hidden="1" customWidth="1"/>
    <col min="8" max="8" width="9.5703125" style="13" hidden="1" customWidth="1"/>
    <col min="9" max="9" width="13.5703125" style="11" hidden="1" customWidth="1"/>
    <col min="10" max="10" width="8.28515625" style="14" hidden="1" customWidth="1"/>
    <col min="11" max="11" width="9.140625" style="11" hidden="1" customWidth="1"/>
    <col min="12" max="13" width="11.7109375" style="15" hidden="1" customWidth="1"/>
    <col min="14" max="15" width="10.7109375" style="15" hidden="1" customWidth="1"/>
    <col min="16" max="16" width="9.140625" style="13" hidden="1" customWidth="1"/>
    <col min="17" max="17" width="17.5703125" style="11" hidden="1" customWidth="1"/>
    <col min="18" max="16384" width="9.140625" style="13"/>
  </cols>
  <sheetData>
    <row r="1" spans="1:18">
      <c r="C1" s="552" t="s">
        <v>3146</v>
      </c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</row>
    <row r="2" spans="1:18">
      <c r="C2" s="552" t="s">
        <v>3147</v>
      </c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</row>
    <row r="3" spans="1:18">
      <c r="A3" s="13"/>
      <c r="B3" s="13"/>
      <c r="C3" s="560"/>
      <c r="D3" s="560"/>
      <c r="E3" s="560"/>
      <c r="F3" s="560"/>
      <c r="G3" s="560"/>
      <c r="H3" s="560"/>
      <c r="I3" s="560"/>
      <c r="J3" s="560"/>
      <c r="K3" s="560"/>
      <c r="L3" s="560"/>
      <c r="M3" s="560"/>
      <c r="N3" s="560"/>
      <c r="O3" s="560"/>
      <c r="P3" s="560"/>
      <c r="Q3" s="560"/>
    </row>
    <row r="4" spans="1:18" ht="16.5">
      <c r="A4" s="13"/>
      <c r="B4" s="13"/>
      <c r="C4" s="555" t="s">
        <v>3148</v>
      </c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</row>
    <row r="5" spans="1:18" ht="16.5">
      <c r="A5" s="13"/>
      <c r="B5" s="13"/>
      <c r="C5" s="18" t="s">
        <v>3149</v>
      </c>
      <c r="D5" s="19"/>
      <c r="E5" s="20"/>
      <c r="F5" s="20"/>
      <c r="G5" s="20"/>
      <c r="H5" s="20"/>
      <c r="I5" s="20"/>
      <c r="J5" s="39"/>
      <c r="K5" s="23"/>
      <c r="L5" s="40"/>
      <c r="M5" s="40"/>
      <c r="N5" s="40" t="s">
        <v>3150</v>
      </c>
      <c r="O5" s="40"/>
      <c r="P5" s="20"/>
      <c r="Q5" s="20"/>
    </row>
    <row r="6" spans="1:18" ht="16.5">
      <c r="A6" s="13"/>
      <c r="B6" s="13"/>
      <c r="C6" s="18" t="s">
        <v>3151</v>
      </c>
      <c r="D6" s="19"/>
      <c r="E6" s="20"/>
      <c r="F6" s="20"/>
      <c r="G6" s="20"/>
      <c r="H6" s="20"/>
      <c r="I6" s="20"/>
      <c r="J6" s="39"/>
      <c r="K6" s="23"/>
      <c r="L6" s="40"/>
      <c r="M6" s="40"/>
      <c r="N6" s="40" t="s">
        <v>3152</v>
      </c>
      <c r="O6" s="40"/>
      <c r="P6" s="20"/>
      <c r="Q6" s="20"/>
    </row>
    <row r="7" spans="1:18">
      <c r="A7" s="13"/>
      <c r="B7" s="13"/>
      <c r="C7" s="21" t="s">
        <v>3153</v>
      </c>
      <c r="D7" s="22"/>
      <c r="I7" s="41"/>
      <c r="N7" s="41"/>
      <c r="O7" s="41"/>
    </row>
    <row r="8" spans="1:18">
      <c r="A8" s="13"/>
      <c r="B8" s="13"/>
      <c r="C8" s="21"/>
      <c r="D8" s="22"/>
      <c r="I8" s="41"/>
      <c r="N8" s="41"/>
      <c r="O8" s="41"/>
    </row>
    <row r="9" spans="1:18" ht="16.5">
      <c r="A9" s="550" t="s">
        <v>3154</v>
      </c>
      <c r="B9" s="550"/>
      <c r="C9" s="550"/>
      <c r="D9" s="550"/>
      <c r="E9" s="550"/>
      <c r="F9" s="550"/>
      <c r="G9" s="550"/>
      <c r="H9" s="550"/>
      <c r="I9" s="550"/>
      <c r="J9" s="550"/>
      <c r="K9" s="550"/>
      <c r="L9" s="550"/>
      <c r="M9" s="550"/>
      <c r="N9" s="550"/>
      <c r="O9" s="550"/>
      <c r="P9" s="550"/>
      <c r="Q9" s="550"/>
    </row>
    <row r="10" spans="1:18" ht="16.5">
      <c r="A10" s="550" t="s">
        <v>3155</v>
      </c>
      <c r="B10" s="550"/>
      <c r="C10" s="550"/>
      <c r="D10" s="550"/>
      <c r="E10" s="550"/>
      <c r="F10" s="550"/>
      <c r="G10" s="550"/>
      <c r="H10" s="550"/>
      <c r="I10" s="550"/>
      <c r="J10" s="550"/>
      <c r="K10" s="550"/>
      <c r="L10" s="550"/>
      <c r="M10" s="550"/>
      <c r="N10" s="550"/>
      <c r="O10" s="550"/>
      <c r="P10" s="550"/>
      <c r="Q10" s="550"/>
    </row>
    <row r="11" spans="1:18" ht="15.75">
      <c r="A11" s="562"/>
      <c r="B11" s="562"/>
      <c r="C11" s="562"/>
      <c r="D11" s="562"/>
      <c r="E11" s="562"/>
      <c r="F11" s="562"/>
      <c r="G11" s="562"/>
      <c r="H11" s="562"/>
      <c r="I11" s="562"/>
      <c r="J11" s="562"/>
      <c r="K11" s="562"/>
      <c r="L11" s="562"/>
      <c r="M11" s="562"/>
      <c r="N11" s="562"/>
      <c r="O11" s="562"/>
      <c r="P11" s="562"/>
      <c r="Q11" s="562"/>
    </row>
    <row r="12" spans="1:18" ht="47.25" customHeight="1">
      <c r="A12" s="24" t="s">
        <v>11</v>
      </c>
      <c r="B12" s="24" t="s">
        <v>3156</v>
      </c>
      <c r="C12" s="24" t="s">
        <v>13</v>
      </c>
      <c r="D12" s="25" t="s">
        <v>3157</v>
      </c>
      <c r="E12" s="13" t="s">
        <v>3158</v>
      </c>
      <c r="G12" s="25" t="s">
        <v>3157</v>
      </c>
      <c r="H12" s="25" t="s">
        <v>3159</v>
      </c>
      <c r="I12" s="25" t="s">
        <v>3160</v>
      </c>
      <c r="J12" s="25" t="s">
        <v>3160</v>
      </c>
      <c r="K12" s="25" t="s">
        <v>3160</v>
      </c>
      <c r="L12" s="25" t="s">
        <v>3160</v>
      </c>
      <c r="M12" s="25" t="s">
        <v>3160</v>
      </c>
      <c r="N12" s="25" t="s">
        <v>3160</v>
      </c>
      <c r="O12" s="25" t="s">
        <v>3160</v>
      </c>
      <c r="P12" s="25" t="s">
        <v>3160</v>
      </c>
      <c r="Q12" s="25" t="s">
        <v>3160</v>
      </c>
    </row>
    <row r="13" spans="1:18">
      <c r="A13" s="563"/>
      <c r="B13" s="564"/>
      <c r="C13" s="564"/>
      <c r="D13" s="565"/>
      <c r="G13" s="26"/>
      <c r="H13" s="26"/>
      <c r="I13" s="42"/>
      <c r="J13" s="43"/>
      <c r="K13" s="42"/>
      <c r="L13" s="44"/>
      <c r="M13" s="44"/>
      <c r="N13" s="44"/>
      <c r="Q13" s="42"/>
    </row>
    <row r="14" spans="1:18">
      <c r="A14" s="27"/>
      <c r="B14" s="27"/>
      <c r="C14" s="28" t="s">
        <v>93</v>
      </c>
      <c r="D14" s="29"/>
      <c r="E14" s="30"/>
      <c r="F14" s="30"/>
      <c r="G14" s="30"/>
      <c r="H14" s="30"/>
      <c r="I14" s="31"/>
      <c r="J14" s="45"/>
      <c r="K14" s="46"/>
      <c r="L14" s="47"/>
      <c r="M14" s="47"/>
      <c r="N14" s="47"/>
      <c r="O14" s="47"/>
      <c r="P14" s="30"/>
      <c r="Q14" s="31"/>
    </row>
    <row r="15" spans="1:18">
      <c r="A15" s="31" t="s">
        <v>3024</v>
      </c>
      <c r="B15" s="32" t="s">
        <v>30</v>
      </c>
      <c r="C15" s="33" t="s">
        <v>94</v>
      </c>
      <c r="D15" s="31">
        <v>67</v>
      </c>
      <c r="E15" s="30">
        <v>70</v>
      </c>
      <c r="F15" s="30">
        <f t="shared" ref="F15:F30" si="0">E15-D15</f>
        <v>3</v>
      </c>
      <c r="G15" s="30">
        <f t="shared" ref="G15:G30" si="1">E15+10</f>
        <v>80</v>
      </c>
      <c r="H15" s="30">
        <v>100</v>
      </c>
      <c r="I15" s="31">
        <v>150</v>
      </c>
      <c r="J15" s="45">
        <f t="shared" ref="J15:J30" si="2">I15-H15</f>
        <v>50</v>
      </c>
      <c r="K15" s="46">
        <f t="shared" ref="K15:K30" si="3">I15/H15</f>
        <v>1.5</v>
      </c>
      <c r="L15" s="47" t="s">
        <v>3161</v>
      </c>
      <c r="M15" s="47" t="s">
        <v>3161</v>
      </c>
      <c r="N15" s="47" t="s">
        <v>3161</v>
      </c>
      <c r="O15" s="47"/>
      <c r="P15" s="30"/>
      <c r="Q15" s="31">
        <f t="shared" ref="Q15:Q31" si="4">I15-10</f>
        <v>140</v>
      </c>
    </row>
    <row r="16" spans="1:18">
      <c r="A16" s="31" t="s">
        <v>3025</v>
      </c>
      <c r="B16" s="32" t="s">
        <v>26</v>
      </c>
      <c r="C16" s="33" t="s">
        <v>95</v>
      </c>
      <c r="D16" s="31">
        <v>67</v>
      </c>
      <c r="E16" s="30">
        <v>70</v>
      </c>
      <c r="F16" s="30">
        <f t="shared" si="0"/>
        <v>3</v>
      </c>
      <c r="G16" s="30">
        <f t="shared" si="1"/>
        <v>80</v>
      </c>
      <c r="H16" s="30">
        <v>100</v>
      </c>
      <c r="I16" s="31">
        <v>150</v>
      </c>
      <c r="J16" s="45">
        <f t="shared" si="2"/>
        <v>50</v>
      </c>
      <c r="K16" s="46">
        <f t="shared" si="3"/>
        <v>1.5</v>
      </c>
      <c r="L16" s="47" t="s">
        <v>3161</v>
      </c>
      <c r="M16" s="47" t="s">
        <v>3161</v>
      </c>
      <c r="N16" s="47" t="s">
        <v>3161</v>
      </c>
      <c r="O16" s="47"/>
      <c r="P16" s="30"/>
      <c r="Q16" s="31">
        <f t="shared" si="4"/>
        <v>140</v>
      </c>
    </row>
    <row r="17" spans="1:17">
      <c r="A17" s="31" t="s">
        <v>3026</v>
      </c>
      <c r="B17" s="32" t="s">
        <v>28</v>
      </c>
      <c r="C17" s="33" t="s">
        <v>96</v>
      </c>
      <c r="D17" s="31">
        <v>67</v>
      </c>
      <c r="E17" s="30">
        <v>70</v>
      </c>
      <c r="F17" s="30">
        <f t="shared" si="0"/>
        <v>3</v>
      </c>
      <c r="G17" s="30">
        <f t="shared" si="1"/>
        <v>80</v>
      </c>
      <c r="H17" s="30">
        <v>100</v>
      </c>
      <c r="I17" s="31">
        <v>150</v>
      </c>
      <c r="J17" s="45">
        <f t="shared" si="2"/>
        <v>50</v>
      </c>
      <c r="K17" s="46">
        <f t="shared" si="3"/>
        <v>1.5</v>
      </c>
      <c r="L17" s="47" t="s">
        <v>3161</v>
      </c>
      <c r="M17" s="47" t="s">
        <v>3161</v>
      </c>
      <c r="N17" s="47" t="s">
        <v>3161</v>
      </c>
      <c r="O17" s="47"/>
      <c r="P17" s="30"/>
      <c r="Q17" s="31">
        <f t="shared" si="4"/>
        <v>140</v>
      </c>
    </row>
    <row r="18" spans="1:17">
      <c r="A18" s="31" t="s">
        <v>3027</v>
      </c>
      <c r="B18" s="32" t="s">
        <v>33</v>
      </c>
      <c r="C18" s="33" t="s">
        <v>97</v>
      </c>
      <c r="D18" s="31">
        <v>67</v>
      </c>
      <c r="E18" s="30">
        <v>70</v>
      </c>
      <c r="F18" s="30">
        <f t="shared" si="0"/>
        <v>3</v>
      </c>
      <c r="G18" s="30">
        <f t="shared" si="1"/>
        <v>80</v>
      </c>
      <c r="H18" s="30">
        <v>100</v>
      </c>
      <c r="I18" s="31">
        <v>150</v>
      </c>
      <c r="J18" s="45">
        <f t="shared" si="2"/>
        <v>50</v>
      </c>
      <c r="K18" s="46">
        <f t="shared" si="3"/>
        <v>1.5</v>
      </c>
      <c r="L18" s="47" t="s">
        <v>3161</v>
      </c>
      <c r="M18" s="47" t="s">
        <v>3161</v>
      </c>
      <c r="N18" s="47" t="s">
        <v>3161</v>
      </c>
      <c r="O18" s="47"/>
      <c r="P18" s="30"/>
      <c r="Q18" s="31">
        <f t="shared" si="4"/>
        <v>140</v>
      </c>
    </row>
    <row r="19" spans="1:17">
      <c r="A19" s="31" t="s">
        <v>3028</v>
      </c>
      <c r="B19" s="32" t="s">
        <v>35</v>
      </c>
      <c r="C19" s="33" t="s">
        <v>98</v>
      </c>
      <c r="D19" s="31">
        <v>67</v>
      </c>
      <c r="E19" s="30">
        <v>70</v>
      </c>
      <c r="F19" s="30">
        <f t="shared" si="0"/>
        <v>3</v>
      </c>
      <c r="G19" s="30">
        <f t="shared" si="1"/>
        <v>80</v>
      </c>
      <c r="H19" s="30">
        <v>100</v>
      </c>
      <c r="I19" s="31">
        <v>150</v>
      </c>
      <c r="J19" s="45">
        <f t="shared" si="2"/>
        <v>50</v>
      </c>
      <c r="K19" s="46">
        <f t="shared" si="3"/>
        <v>1.5</v>
      </c>
      <c r="L19" s="47" t="s">
        <v>3161</v>
      </c>
      <c r="M19" s="47" t="s">
        <v>3161</v>
      </c>
      <c r="N19" s="47" t="s">
        <v>3161</v>
      </c>
      <c r="O19" s="47"/>
      <c r="P19" s="30"/>
      <c r="Q19" s="31">
        <f t="shared" si="4"/>
        <v>140</v>
      </c>
    </row>
    <row r="20" spans="1:17">
      <c r="A20" s="31" t="s">
        <v>3029</v>
      </c>
      <c r="B20" s="32" t="s">
        <v>43</v>
      </c>
      <c r="C20" s="33" t="s">
        <v>99</v>
      </c>
      <c r="D20" s="31">
        <v>67</v>
      </c>
      <c r="E20" s="30">
        <v>70</v>
      </c>
      <c r="F20" s="30">
        <f t="shared" si="0"/>
        <v>3</v>
      </c>
      <c r="G20" s="30">
        <f t="shared" si="1"/>
        <v>80</v>
      </c>
      <c r="H20" s="30">
        <v>100</v>
      </c>
      <c r="I20" s="31">
        <v>150</v>
      </c>
      <c r="J20" s="45">
        <f t="shared" si="2"/>
        <v>50</v>
      </c>
      <c r="K20" s="46">
        <f t="shared" si="3"/>
        <v>1.5</v>
      </c>
      <c r="L20" s="47" t="s">
        <v>3161</v>
      </c>
      <c r="M20" s="47" t="s">
        <v>3161</v>
      </c>
      <c r="N20" s="47" t="s">
        <v>3161</v>
      </c>
      <c r="O20" s="47"/>
      <c r="P20" s="30"/>
      <c r="Q20" s="31">
        <f t="shared" si="4"/>
        <v>140</v>
      </c>
    </row>
    <row r="21" spans="1:17" ht="28.5">
      <c r="A21" s="34" t="s">
        <v>3030</v>
      </c>
      <c r="B21" s="35" t="s">
        <v>3162</v>
      </c>
      <c r="C21" s="28" t="s">
        <v>3163</v>
      </c>
      <c r="D21" s="27">
        <v>473</v>
      </c>
      <c r="E21" s="36">
        <v>470</v>
      </c>
      <c r="F21" s="36">
        <f t="shared" si="0"/>
        <v>-3</v>
      </c>
      <c r="G21" s="36">
        <f t="shared" si="1"/>
        <v>480</v>
      </c>
      <c r="H21" s="36">
        <v>500</v>
      </c>
      <c r="I21" s="27">
        <v>850</v>
      </c>
      <c r="J21" s="48">
        <f t="shared" si="2"/>
        <v>350</v>
      </c>
      <c r="K21" s="49">
        <f t="shared" si="3"/>
        <v>1.7</v>
      </c>
      <c r="L21" s="50" t="s">
        <v>3161</v>
      </c>
      <c r="M21" s="50" t="s">
        <v>3161</v>
      </c>
      <c r="N21" s="50" t="s">
        <v>3161</v>
      </c>
      <c r="O21" s="50"/>
      <c r="P21" s="36"/>
      <c r="Q21" s="27">
        <f t="shared" si="4"/>
        <v>840</v>
      </c>
    </row>
    <row r="22" spans="1:17">
      <c r="A22" s="31" t="s">
        <v>3164</v>
      </c>
      <c r="B22" s="32" t="s">
        <v>30</v>
      </c>
      <c r="C22" s="33" t="s">
        <v>94</v>
      </c>
      <c r="D22" s="31">
        <v>67</v>
      </c>
      <c r="E22" s="30">
        <v>70</v>
      </c>
      <c r="F22" s="30">
        <f t="shared" si="0"/>
        <v>3</v>
      </c>
      <c r="G22" s="30">
        <f t="shared" si="1"/>
        <v>80</v>
      </c>
      <c r="H22" s="30">
        <v>100</v>
      </c>
      <c r="I22" s="31">
        <v>150</v>
      </c>
      <c r="J22" s="45">
        <f t="shared" si="2"/>
        <v>50</v>
      </c>
      <c r="K22" s="46">
        <f t="shared" si="3"/>
        <v>1.5</v>
      </c>
      <c r="L22" s="47" t="s">
        <v>3161</v>
      </c>
      <c r="M22" s="47" t="s">
        <v>3161</v>
      </c>
      <c r="N22" s="47" t="s">
        <v>3161</v>
      </c>
      <c r="O22" s="47"/>
      <c r="P22" s="30"/>
      <c r="Q22" s="31">
        <f t="shared" si="4"/>
        <v>140</v>
      </c>
    </row>
    <row r="23" spans="1:17">
      <c r="A23" s="31" t="s">
        <v>3165</v>
      </c>
      <c r="B23" s="32" t="s">
        <v>26</v>
      </c>
      <c r="C23" s="33" t="s">
        <v>95</v>
      </c>
      <c r="D23" s="31">
        <v>67</v>
      </c>
      <c r="E23" s="30">
        <v>70</v>
      </c>
      <c r="F23" s="30">
        <f t="shared" si="0"/>
        <v>3</v>
      </c>
      <c r="G23" s="30">
        <f t="shared" si="1"/>
        <v>80</v>
      </c>
      <c r="H23" s="30">
        <v>100</v>
      </c>
      <c r="I23" s="31">
        <v>150</v>
      </c>
      <c r="J23" s="45">
        <f t="shared" si="2"/>
        <v>50</v>
      </c>
      <c r="K23" s="46">
        <f t="shared" si="3"/>
        <v>1.5</v>
      </c>
      <c r="L23" s="47" t="s">
        <v>3161</v>
      </c>
      <c r="M23" s="47" t="s">
        <v>3161</v>
      </c>
      <c r="N23" s="47" t="s">
        <v>3161</v>
      </c>
      <c r="O23" s="47"/>
      <c r="P23" s="30"/>
      <c r="Q23" s="31">
        <f t="shared" si="4"/>
        <v>140</v>
      </c>
    </row>
    <row r="24" spans="1:17">
      <c r="A24" s="31" t="s">
        <v>3166</v>
      </c>
      <c r="B24" s="32" t="s">
        <v>28</v>
      </c>
      <c r="C24" s="33" t="s">
        <v>96</v>
      </c>
      <c r="D24" s="31">
        <v>67</v>
      </c>
      <c r="E24" s="30">
        <v>70</v>
      </c>
      <c r="F24" s="30">
        <f t="shared" si="0"/>
        <v>3</v>
      </c>
      <c r="G24" s="30">
        <f t="shared" si="1"/>
        <v>80</v>
      </c>
      <c r="H24" s="30">
        <v>100</v>
      </c>
      <c r="I24" s="31">
        <v>150</v>
      </c>
      <c r="J24" s="45">
        <f t="shared" si="2"/>
        <v>50</v>
      </c>
      <c r="K24" s="46">
        <f t="shared" si="3"/>
        <v>1.5</v>
      </c>
      <c r="L24" s="47" t="s">
        <v>3161</v>
      </c>
      <c r="M24" s="47" t="s">
        <v>3161</v>
      </c>
      <c r="N24" s="47" t="s">
        <v>3161</v>
      </c>
      <c r="O24" s="47"/>
      <c r="P24" s="30"/>
      <c r="Q24" s="31">
        <f t="shared" si="4"/>
        <v>140</v>
      </c>
    </row>
    <row r="25" spans="1:17">
      <c r="A25" s="31" t="s">
        <v>3167</v>
      </c>
      <c r="B25" s="32" t="s">
        <v>33</v>
      </c>
      <c r="C25" s="33" t="s">
        <v>97</v>
      </c>
      <c r="D25" s="31">
        <v>67</v>
      </c>
      <c r="E25" s="30">
        <v>70</v>
      </c>
      <c r="F25" s="30">
        <f t="shared" si="0"/>
        <v>3</v>
      </c>
      <c r="G25" s="30">
        <f t="shared" si="1"/>
        <v>80</v>
      </c>
      <c r="H25" s="30">
        <v>100</v>
      </c>
      <c r="I25" s="31">
        <v>150</v>
      </c>
      <c r="J25" s="45">
        <f t="shared" si="2"/>
        <v>50</v>
      </c>
      <c r="K25" s="46">
        <f t="shared" si="3"/>
        <v>1.5</v>
      </c>
      <c r="L25" s="47" t="s">
        <v>3161</v>
      </c>
      <c r="M25" s="47" t="s">
        <v>3161</v>
      </c>
      <c r="N25" s="47" t="s">
        <v>3161</v>
      </c>
      <c r="O25" s="47"/>
      <c r="P25" s="30"/>
      <c r="Q25" s="31">
        <f t="shared" si="4"/>
        <v>140</v>
      </c>
    </row>
    <row r="26" spans="1:17">
      <c r="A26" s="31" t="s">
        <v>3168</v>
      </c>
      <c r="B26" s="32" t="s">
        <v>35</v>
      </c>
      <c r="C26" s="33" t="s">
        <v>98</v>
      </c>
      <c r="D26" s="31">
        <v>67</v>
      </c>
      <c r="E26" s="30">
        <v>70</v>
      </c>
      <c r="F26" s="30">
        <f t="shared" si="0"/>
        <v>3</v>
      </c>
      <c r="G26" s="30">
        <f t="shared" si="1"/>
        <v>80</v>
      </c>
      <c r="H26" s="30">
        <v>100</v>
      </c>
      <c r="I26" s="31">
        <v>150</v>
      </c>
      <c r="J26" s="45">
        <f t="shared" si="2"/>
        <v>50</v>
      </c>
      <c r="K26" s="46">
        <f t="shared" si="3"/>
        <v>1.5</v>
      </c>
      <c r="L26" s="47" t="s">
        <v>3161</v>
      </c>
      <c r="M26" s="47" t="s">
        <v>3161</v>
      </c>
      <c r="N26" s="47" t="s">
        <v>3161</v>
      </c>
      <c r="O26" s="47"/>
      <c r="P26" s="30"/>
      <c r="Q26" s="31">
        <f t="shared" si="4"/>
        <v>140</v>
      </c>
    </row>
    <row r="27" spans="1:17">
      <c r="A27" s="31" t="s">
        <v>3169</v>
      </c>
      <c r="B27" s="32" t="s">
        <v>43</v>
      </c>
      <c r="C27" s="33" t="s">
        <v>99</v>
      </c>
      <c r="D27" s="31">
        <v>67</v>
      </c>
      <c r="E27" s="30">
        <v>70</v>
      </c>
      <c r="F27" s="30">
        <f t="shared" si="0"/>
        <v>3</v>
      </c>
      <c r="G27" s="30">
        <f t="shared" si="1"/>
        <v>80</v>
      </c>
      <c r="H27" s="30">
        <v>100</v>
      </c>
      <c r="I27" s="31">
        <v>150</v>
      </c>
      <c r="J27" s="45">
        <f t="shared" si="2"/>
        <v>50</v>
      </c>
      <c r="K27" s="46">
        <f t="shared" si="3"/>
        <v>1.5</v>
      </c>
      <c r="L27" s="47" t="s">
        <v>3161</v>
      </c>
      <c r="M27" s="47" t="s">
        <v>3161</v>
      </c>
      <c r="N27" s="47" t="s">
        <v>3161</v>
      </c>
      <c r="O27" s="47"/>
      <c r="P27" s="30"/>
      <c r="Q27" s="31">
        <f t="shared" si="4"/>
        <v>140</v>
      </c>
    </row>
    <row r="28" spans="1:17">
      <c r="A28" s="31" t="s">
        <v>3170</v>
      </c>
      <c r="B28" s="32" t="s">
        <v>100</v>
      </c>
      <c r="C28" s="33" t="s">
        <v>101</v>
      </c>
      <c r="D28" s="31">
        <v>69</v>
      </c>
      <c r="E28" s="30">
        <v>70</v>
      </c>
      <c r="F28" s="30">
        <f t="shared" si="0"/>
        <v>1</v>
      </c>
      <c r="G28" s="30">
        <f t="shared" si="1"/>
        <v>80</v>
      </c>
      <c r="H28" s="30">
        <v>100</v>
      </c>
      <c r="I28" s="31">
        <v>150</v>
      </c>
      <c r="J28" s="45">
        <f t="shared" si="2"/>
        <v>50</v>
      </c>
      <c r="K28" s="46">
        <f t="shared" si="3"/>
        <v>1.5</v>
      </c>
      <c r="L28" s="47" t="s">
        <v>3161</v>
      </c>
      <c r="M28" s="47" t="s">
        <v>3161</v>
      </c>
      <c r="N28" s="47" t="s">
        <v>3161</v>
      </c>
      <c r="O28" s="47"/>
      <c r="P28" s="30"/>
      <c r="Q28" s="31">
        <f t="shared" si="4"/>
        <v>140</v>
      </c>
    </row>
    <row r="29" spans="1:17">
      <c r="A29" s="31" t="s">
        <v>3171</v>
      </c>
      <c r="B29" s="32" t="s">
        <v>49</v>
      </c>
      <c r="C29" s="33" t="s">
        <v>50</v>
      </c>
      <c r="D29" s="31">
        <v>88</v>
      </c>
      <c r="E29" s="30">
        <v>90</v>
      </c>
      <c r="F29" s="30">
        <f t="shared" si="0"/>
        <v>2</v>
      </c>
      <c r="G29" s="30">
        <f t="shared" si="1"/>
        <v>100</v>
      </c>
      <c r="H29" s="30">
        <v>100</v>
      </c>
      <c r="I29" s="31">
        <v>150</v>
      </c>
      <c r="J29" s="45">
        <f t="shared" si="2"/>
        <v>50</v>
      </c>
      <c r="K29" s="46">
        <f t="shared" si="3"/>
        <v>1.5</v>
      </c>
      <c r="L29" s="47" t="s">
        <v>3161</v>
      </c>
      <c r="M29" s="47" t="s">
        <v>3161</v>
      </c>
      <c r="N29" s="47" t="s">
        <v>3161</v>
      </c>
      <c r="O29" s="47"/>
      <c r="P29" s="30"/>
      <c r="Q29" s="31">
        <f t="shared" si="4"/>
        <v>140</v>
      </c>
    </row>
    <row r="30" spans="1:17">
      <c r="A30" s="31" t="s">
        <v>3172</v>
      </c>
      <c r="B30" s="32" t="s">
        <v>30</v>
      </c>
      <c r="C30" s="33" t="s">
        <v>103</v>
      </c>
      <c r="D30" s="31">
        <v>88</v>
      </c>
      <c r="E30" s="30">
        <v>90</v>
      </c>
      <c r="F30" s="30">
        <f t="shared" si="0"/>
        <v>2</v>
      </c>
      <c r="G30" s="30">
        <f t="shared" si="1"/>
        <v>100</v>
      </c>
      <c r="H30" s="30">
        <v>100</v>
      </c>
      <c r="I30" s="31">
        <v>150</v>
      </c>
      <c r="J30" s="45">
        <f t="shared" si="2"/>
        <v>50</v>
      </c>
      <c r="K30" s="46">
        <f t="shared" si="3"/>
        <v>1.5</v>
      </c>
      <c r="L30" s="47" t="s">
        <v>3161</v>
      </c>
      <c r="M30" s="47" t="s">
        <v>3161</v>
      </c>
      <c r="N30" s="47" t="s">
        <v>3161</v>
      </c>
      <c r="O30" s="47"/>
      <c r="P30" s="30"/>
      <c r="Q30" s="31">
        <f t="shared" si="4"/>
        <v>140</v>
      </c>
    </row>
    <row r="31" spans="1:17">
      <c r="A31" s="31" t="s">
        <v>3173</v>
      </c>
      <c r="B31" s="32" t="s">
        <v>106</v>
      </c>
      <c r="C31" s="33" t="s">
        <v>107</v>
      </c>
      <c r="D31" s="31"/>
      <c r="E31" s="30"/>
      <c r="F31" s="30"/>
      <c r="G31" s="30"/>
      <c r="H31" s="30"/>
      <c r="I31" s="31">
        <v>150</v>
      </c>
      <c r="J31" s="45"/>
      <c r="K31" s="46"/>
      <c r="L31" s="47"/>
      <c r="M31" s="47"/>
      <c r="N31" s="47"/>
      <c r="O31" s="47"/>
      <c r="P31" s="30"/>
      <c r="Q31" s="31">
        <f t="shared" si="4"/>
        <v>140</v>
      </c>
    </row>
    <row r="32" spans="1:17">
      <c r="A32" s="34"/>
      <c r="B32" s="27"/>
      <c r="C32" s="28" t="s">
        <v>122</v>
      </c>
      <c r="D32" s="37"/>
      <c r="E32" s="30"/>
      <c r="F32" s="30">
        <f t="shared" ref="F32:F63" si="5">E32-D32</f>
        <v>0</v>
      </c>
      <c r="G32" s="30"/>
      <c r="H32" s="30"/>
      <c r="I32" s="31"/>
      <c r="J32" s="45"/>
      <c r="K32" s="46"/>
      <c r="L32" s="47"/>
      <c r="M32" s="47"/>
      <c r="N32" s="47"/>
      <c r="O32" s="47"/>
      <c r="P32" s="30"/>
      <c r="Q32" s="31"/>
    </row>
    <row r="33" spans="1:17">
      <c r="A33" s="31">
        <v>12</v>
      </c>
      <c r="B33" s="31" t="s">
        <v>3174</v>
      </c>
      <c r="C33" s="33" t="s">
        <v>151</v>
      </c>
      <c r="D33" s="31">
        <v>89</v>
      </c>
      <c r="E33" s="30">
        <v>90</v>
      </c>
      <c r="F33" s="30">
        <f t="shared" si="5"/>
        <v>1</v>
      </c>
      <c r="G33" s="30">
        <f t="shared" ref="G33:G42" si="6">E33+10</f>
        <v>100</v>
      </c>
      <c r="H33" s="30">
        <v>100</v>
      </c>
      <c r="I33" s="31">
        <v>150</v>
      </c>
      <c r="J33" s="45">
        <f t="shared" ref="J33:J42" si="7">I33-H33</f>
        <v>50</v>
      </c>
      <c r="K33" s="46">
        <f t="shared" ref="K33:K42" si="8">I33/H33</f>
        <v>1.5</v>
      </c>
      <c r="L33" s="47">
        <v>90</v>
      </c>
      <c r="M33" s="47">
        <v>85</v>
      </c>
      <c r="N33" s="47">
        <v>160</v>
      </c>
      <c r="O33" s="47">
        <f t="shared" ref="O33:O64" si="9">N33/I33</f>
        <v>1.06666666666667</v>
      </c>
      <c r="P33" s="30">
        <f t="shared" ref="P33:P42" si="10">I33*1.2</f>
        <v>180</v>
      </c>
      <c r="Q33" s="31">
        <f t="shared" ref="Q33:Q42" si="11">I33-10</f>
        <v>140</v>
      </c>
    </row>
    <row r="34" spans="1:17">
      <c r="A34" s="31">
        <v>13</v>
      </c>
      <c r="B34" s="31" t="s">
        <v>144</v>
      </c>
      <c r="C34" s="33" t="s">
        <v>145</v>
      </c>
      <c r="D34" s="31">
        <v>47</v>
      </c>
      <c r="E34" s="30">
        <v>50</v>
      </c>
      <c r="F34" s="30">
        <f t="shared" si="5"/>
        <v>3</v>
      </c>
      <c r="G34" s="30">
        <f t="shared" si="6"/>
        <v>60</v>
      </c>
      <c r="H34" s="30">
        <v>50</v>
      </c>
      <c r="I34" s="31">
        <v>100</v>
      </c>
      <c r="J34" s="45">
        <f t="shared" si="7"/>
        <v>50</v>
      </c>
      <c r="K34" s="46">
        <f t="shared" si="8"/>
        <v>2</v>
      </c>
      <c r="L34" s="47">
        <v>110</v>
      </c>
      <c r="M34" s="47">
        <v>100</v>
      </c>
      <c r="N34" s="47">
        <v>120</v>
      </c>
      <c r="O34" s="47">
        <f t="shared" si="9"/>
        <v>1.2</v>
      </c>
      <c r="P34" s="30">
        <f t="shared" si="10"/>
        <v>120</v>
      </c>
      <c r="Q34" s="31">
        <f t="shared" si="11"/>
        <v>90</v>
      </c>
    </row>
    <row r="35" spans="1:17">
      <c r="A35" s="31">
        <v>14</v>
      </c>
      <c r="B35" s="31" t="s">
        <v>3175</v>
      </c>
      <c r="C35" s="33" t="s">
        <v>3176</v>
      </c>
      <c r="D35" s="31">
        <v>96</v>
      </c>
      <c r="E35" s="30">
        <v>100</v>
      </c>
      <c r="F35" s="30">
        <f t="shared" si="5"/>
        <v>4</v>
      </c>
      <c r="G35" s="30">
        <f t="shared" si="6"/>
        <v>110</v>
      </c>
      <c r="H35" s="30">
        <v>100</v>
      </c>
      <c r="I35" s="31">
        <v>150</v>
      </c>
      <c r="J35" s="45">
        <f t="shared" si="7"/>
        <v>50</v>
      </c>
      <c r="K35" s="46">
        <f t="shared" si="8"/>
        <v>1.5</v>
      </c>
      <c r="L35" s="47">
        <v>125</v>
      </c>
      <c r="M35" s="47">
        <v>100</v>
      </c>
      <c r="N35" s="47">
        <v>180</v>
      </c>
      <c r="O35" s="47">
        <f t="shared" si="9"/>
        <v>1.2</v>
      </c>
      <c r="P35" s="30">
        <f t="shared" si="10"/>
        <v>180</v>
      </c>
      <c r="Q35" s="31">
        <f t="shared" si="11"/>
        <v>140</v>
      </c>
    </row>
    <row r="36" spans="1:17">
      <c r="A36" s="31">
        <v>15</v>
      </c>
      <c r="B36" s="31" t="s">
        <v>3177</v>
      </c>
      <c r="C36" s="33" t="s">
        <v>3178</v>
      </c>
      <c r="D36" s="31">
        <v>127</v>
      </c>
      <c r="E36" s="30">
        <v>130</v>
      </c>
      <c r="F36" s="30">
        <f t="shared" si="5"/>
        <v>3</v>
      </c>
      <c r="G36" s="30">
        <f t="shared" si="6"/>
        <v>140</v>
      </c>
      <c r="H36" s="30">
        <v>150</v>
      </c>
      <c r="I36" s="31">
        <v>200</v>
      </c>
      <c r="J36" s="45">
        <f t="shared" si="7"/>
        <v>50</v>
      </c>
      <c r="K36" s="46">
        <f t="shared" si="8"/>
        <v>1.3333333333333299</v>
      </c>
      <c r="L36" s="47">
        <v>125</v>
      </c>
      <c r="M36" s="47">
        <v>100</v>
      </c>
      <c r="N36" s="47">
        <v>220</v>
      </c>
      <c r="O36" s="47">
        <f t="shared" si="9"/>
        <v>1.1000000000000001</v>
      </c>
      <c r="P36" s="30">
        <f t="shared" si="10"/>
        <v>240</v>
      </c>
      <c r="Q36" s="31">
        <f t="shared" si="11"/>
        <v>190</v>
      </c>
    </row>
    <row r="37" spans="1:17">
      <c r="A37" s="31">
        <v>16</v>
      </c>
      <c r="B37" s="31" t="s">
        <v>152</v>
      </c>
      <c r="C37" s="33" t="s">
        <v>153</v>
      </c>
      <c r="D37" s="31">
        <v>74</v>
      </c>
      <c r="E37" s="30">
        <v>70</v>
      </c>
      <c r="F37" s="30">
        <f t="shared" si="5"/>
        <v>-4</v>
      </c>
      <c r="G37" s="30">
        <f t="shared" si="6"/>
        <v>80</v>
      </c>
      <c r="H37" s="30">
        <v>100</v>
      </c>
      <c r="I37" s="31">
        <v>150</v>
      </c>
      <c r="J37" s="45">
        <f t="shared" si="7"/>
        <v>50</v>
      </c>
      <c r="K37" s="46">
        <f t="shared" si="8"/>
        <v>1.5</v>
      </c>
      <c r="L37" s="47">
        <v>125</v>
      </c>
      <c r="M37" s="47">
        <v>100</v>
      </c>
      <c r="N37" s="47">
        <v>180</v>
      </c>
      <c r="O37" s="47">
        <f t="shared" si="9"/>
        <v>1.2</v>
      </c>
      <c r="P37" s="30">
        <f t="shared" si="10"/>
        <v>180</v>
      </c>
      <c r="Q37" s="31">
        <f t="shared" si="11"/>
        <v>140</v>
      </c>
    </row>
    <row r="38" spans="1:17">
      <c r="A38" s="31">
        <v>17</v>
      </c>
      <c r="B38" s="31" t="s">
        <v>176</v>
      </c>
      <c r="C38" s="33" t="s">
        <v>139</v>
      </c>
      <c r="D38" s="31">
        <v>48</v>
      </c>
      <c r="E38" s="30">
        <v>50</v>
      </c>
      <c r="F38" s="30">
        <f t="shared" si="5"/>
        <v>2</v>
      </c>
      <c r="G38" s="30">
        <f t="shared" si="6"/>
        <v>60</v>
      </c>
      <c r="H38" s="30">
        <v>50</v>
      </c>
      <c r="I38" s="31">
        <v>100</v>
      </c>
      <c r="J38" s="45">
        <f t="shared" si="7"/>
        <v>50</v>
      </c>
      <c r="K38" s="46">
        <f t="shared" si="8"/>
        <v>2</v>
      </c>
      <c r="L38" s="47">
        <v>115</v>
      </c>
      <c r="M38" s="47">
        <v>100</v>
      </c>
      <c r="N38" s="47">
        <v>120</v>
      </c>
      <c r="O38" s="47">
        <f t="shared" si="9"/>
        <v>1.2</v>
      </c>
      <c r="P38" s="30">
        <f t="shared" si="10"/>
        <v>120</v>
      </c>
      <c r="Q38" s="31">
        <f t="shared" si="11"/>
        <v>90</v>
      </c>
    </row>
    <row r="39" spans="1:17">
      <c r="A39" s="31">
        <v>18</v>
      </c>
      <c r="B39" s="31" t="s">
        <v>3174</v>
      </c>
      <c r="C39" s="33" t="s">
        <v>182</v>
      </c>
      <c r="D39" s="31">
        <v>137</v>
      </c>
      <c r="E39" s="30">
        <v>140</v>
      </c>
      <c r="F39" s="30">
        <f t="shared" si="5"/>
        <v>3</v>
      </c>
      <c r="G39" s="30">
        <f t="shared" si="6"/>
        <v>150</v>
      </c>
      <c r="H39" s="30">
        <v>150</v>
      </c>
      <c r="I39" s="31">
        <v>250</v>
      </c>
      <c r="J39" s="45">
        <f t="shared" si="7"/>
        <v>100</v>
      </c>
      <c r="K39" s="46">
        <f t="shared" si="8"/>
        <v>1.6666666666666701</v>
      </c>
      <c r="L39" s="47">
        <v>170</v>
      </c>
      <c r="M39" s="47">
        <v>145</v>
      </c>
      <c r="N39" s="47">
        <v>300</v>
      </c>
      <c r="O39" s="47">
        <f t="shared" si="9"/>
        <v>1.2</v>
      </c>
      <c r="P39" s="30">
        <f t="shared" si="10"/>
        <v>300</v>
      </c>
      <c r="Q39" s="31">
        <f t="shared" si="11"/>
        <v>240</v>
      </c>
    </row>
    <row r="40" spans="1:17">
      <c r="A40" s="38">
        <v>19</v>
      </c>
      <c r="B40" s="31" t="s">
        <v>183</v>
      </c>
      <c r="C40" s="33" t="s">
        <v>184</v>
      </c>
      <c r="D40" s="31">
        <v>245</v>
      </c>
      <c r="E40" s="30">
        <v>250</v>
      </c>
      <c r="F40" s="30">
        <f t="shared" si="5"/>
        <v>5</v>
      </c>
      <c r="G40" s="30">
        <f t="shared" si="6"/>
        <v>260</v>
      </c>
      <c r="H40" s="30">
        <v>250</v>
      </c>
      <c r="I40" s="31">
        <v>300</v>
      </c>
      <c r="J40" s="45">
        <f t="shared" si="7"/>
        <v>50</v>
      </c>
      <c r="K40" s="46">
        <f t="shared" si="8"/>
        <v>1.2</v>
      </c>
      <c r="L40" s="47">
        <v>235</v>
      </c>
      <c r="M40" s="47">
        <v>210</v>
      </c>
      <c r="N40" s="47">
        <v>360</v>
      </c>
      <c r="O40" s="47">
        <f t="shared" si="9"/>
        <v>1.2</v>
      </c>
      <c r="P40" s="30">
        <f t="shared" si="10"/>
        <v>360</v>
      </c>
      <c r="Q40" s="31">
        <f t="shared" si="11"/>
        <v>290</v>
      </c>
    </row>
    <row r="41" spans="1:17">
      <c r="A41" s="38">
        <v>20</v>
      </c>
      <c r="B41" s="31" t="s">
        <v>186</v>
      </c>
      <c r="C41" s="33" t="s">
        <v>187</v>
      </c>
      <c r="D41" s="31">
        <v>164</v>
      </c>
      <c r="E41" s="30">
        <v>160</v>
      </c>
      <c r="F41" s="30">
        <f t="shared" si="5"/>
        <v>-4</v>
      </c>
      <c r="G41" s="30">
        <f t="shared" si="6"/>
        <v>170</v>
      </c>
      <c r="H41" s="30">
        <v>150</v>
      </c>
      <c r="I41" s="31">
        <v>200</v>
      </c>
      <c r="J41" s="45">
        <f t="shared" si="7"/>
        <v>50</v>
      </c>
      <c r="K41" s="46">
        <f t="shared" si="8"/>
        <v>1.3333333333333299</v>
      </c>
      <c r="L41" s="47">
        <v>160</v>
      </c>
      <c r="M41" s="47">
        <v>140</v>
      </c>
      <c r="N41" s="47">
        <v>240</v>
      </c>
      <c r="O41" s="47">
        <f t="shared" si="9"/>
        <v>1.2</v>
      </c>
      <c r="P41" s="30">
        <f t="shared" si="10"/>
        <v>240</v>
      </c>
      <c r="Q41" s="31">
        <f t="shared" si="11"/>
        <v>190</v>
      </c>
    </row>
    <row r="42" spans="1:17">
      <c r="A42" s="31">
        <v>21</v>
      </c>
      <c r="B42" s="31" t="s">
        <v>189</v>
      </c>
      <c r="C42" s="33" t="s">
        <v>141</v>
      </c>
      <c r="D42" s="31">
        <v>34</v>
      </c>
      <c r="E42" s="30">
        <v>30</v>
      </c>
      <c r="F42" s="30">
        <f t="shared" si="5"/>
        <v>-4</v>
      </c>
      <c r="G42" s="30">
        <f t="shared" si="6"/>
        <v>40</v>
      </c>
      <c r="H42" s="30">
        <v>50</v>
      </c>
      <c r="I42" s="31">
        <v>50</v>
      </c>
      <c r="J42" s="45">
        <f t="shared" si="7"/>
        <v>0</v>
      </c>
      <c r="K42" s="46">
        <f t="shared" si="8"/>
        <v>1</v>
      </c>
      <c r="L42" s="47">
        <v>35</v>
      </c>
      <c r="M42" s="47">
        <v>30</v>
      </c>
      <c r="N42" s="47">
        <v>60</v>
      </c>
      <c r="O42" s="47">
        <f t="shared" si="9"/>
        <v>1.2</v>
      </c>
      <c r="P42" s="30">
        <f t="shared" si="10"/>
        <v>60</v>
      </c>
      <c r="Q42" s="31">
        <f t="shared" si="11"/>
        <v>40</v>
      </c>
    </row>
    <row r="43" spans="1:17">
      <c r="A43" s="27"/>
      <c r="B43" s="27"/>
      <c r="C43" s="28" t="s">
        <v>193</v>
      </c>
      <c r="D43" s="37"/>
      <c r="E43" s="30"/>
      <c r="F43" s="30">
        <f t="shared" si="5"/>
        <v>0</v>
      </c>
      <c r="G43" s="30"/>
      <c r="H43" s="30"/>
      <c r="I43" s="31"/>
      <c r="J43" s="45"/>
      <c r="K43" s="46"/>
      <c r="L43" s="47"/>
      <c r="M43" s="47"/>
      <c r="N43" s="47"/>
      <c r="O43" s="47" t="e">
        <f t="shared" si="9"/>
        <v>#DIV/0!</v>
      </c>
      <c r="P43" s="30"/>
      <c r="Q43" s="31"/>
    </row>
    <row r="44" spans="1:17">
      <c r="A44" s="31">
        <v>22</v>
      </c>
      <c r="B44" s="31" t="s">
        <v>202</v>
      </c>
      <c r="C44" s="33" t="s">
        <v>199</v>
      </c>
      <c r="D44" s="31">
        <v>52</v>
      </c>
      <c r="E44" s="30">
        <v>50</v>
      </c>
      <c r="F44" s="30">
        <f t="shared" si="5"/>
        <v>-2</v>
      </c>
      <c r="G44" s="30">
        <f t="shared" ref="G44:G62" si="12">E44+10</f>
        <v>60</v>
      </c>
      <c r="H44" s="30">
        <v>50</v>
      </c>
      <c r="I44" s="31">
        <v>100</v>
      </c>
      <c r="J44" s="45">
        <f t="shared" ref="J44:J62" si="13">I44-H44</f>
        <v>50</v>
      </c>
      <c r="K44" s="46">
        <f t="shared" ref="K44:K62" si="14">I44/H44</f>
        <v>2</v>
      </c>
      <c r="L44" s="47">
        <v>100</v>
      </c>
      <c r="M44" s="47">
        <v>90</v>
      </c>
      <c r="N44" s="47">
        <v>120</v>
      </c>
      <c r="O44" s="47">
        <f t="shared" si="9"/>
        <v>1.2</v>
      </c>
      <c r="P44" s="30">
        <f t="shared" ref="P44:P62" si="15">I44*1.2</f>
        <v>120</v>
      </c>
      <c r="Q44" s="31">
        <f t="shared" ref="Q44:Q62" si="16">I44-10</f>
        <v>90</v>
      </c>
    </row>
    <row r="45" spans="1:17">
      <c r="A45" s="31">
        <v>23</v>
      </c>
      <c r="B45" s="31" t="s">
        <v>200</v>
      </c>
      <c r="C45" s="33" t="s">
        <v>201</v>
      </c>
      <c r="D45" s="31">
        <v>126</v>
      </c>
      <c r="E45" s="30">
        <v>130</v>
      </c>
      <c r="F45" s="30">
        <f t="shared" si="5"/>
        <v>4</v>
      </c>
      <c r="G45" s="30">
        <f t="shared" si="12"/>
        <v>140</v>
      </c>
      <c r="H45" s="30">
        <v>150</v>
      </c>
      <c r="I45" s="31">
        <v>250</v>
      </c>
      <c r="J45" s="45">
        <f t="shared" si="13"/>
        <v>100</v>
      </c>
      <c r="K45" s="46">
        <f t="shared" si="14"/>
        <v>1.6666666666666701</v>
      </c>
      <c r="L45" s="47">
        <v>200</v>
      </c>
      <c r="M45" s="47">
        <v>170</v>
      </c>
      <c r="N45" s="47">
        <v>300</v>
      </c>
      <c r="O45" s="47">
        <f t="shared" si="9"/>
        <v>1.2</v>
      </c>
      <c r="P45" s="30">
        <f t="shared" si="15"/>
        <v>300</v>
      </c>
      <c r="Q45" s="31">
        <f t="shared" si="16"/>
        <v>240</v>
      </c>
    </row>
    <row r="46" spans="1:17">
      <c r="A46" s="31">
        <v>24</v>
      </c>
      <c r="B46" s="31" t="s">
        <v>203</v>
      </c>
      <c r="C46" s="33" t="s">
        <v>70</v>
      </c>
      <c r="D46" s="31">
        <v>38</v>
      </c>
      <c r="E46" s="30">
        <v>40</v>
      </c>
      <c r="F46" s="30">
        <f t="shared" si="5"/>
        <v>2</v>
      </c>
      <c r="G46" s="30">
        <f t="shared" si="12"/>
        <v>50</v>
      </c>
      <c r="H46" s="30">
        <v>50</v>
      </c>
      <c r="I46" s="31">
        <v>50</v>
      </c>
      <c r="J46" s="45">
        <f t="shared" si="13"/>
        <v>0</v>
      </c>
      <c r="K46" s="46">
        <f t="shared" si="14"/>
        <v>1</v>
      </c>
      <c r="L46" s="47">
        <v>135</v>
      </c>
      <c r="M46" s="47">
        <v>115</v>
      </c>
      <c r="N46" s="47">
        <v>60</v>
      </c>
      <c r="O46" s="47">
        <f t="shared" si="9"/>
        <v>1.2</v>
      </c>
      <c r="P46" s="30">
        <f t="shared" si="15"/>
        <v>60</v>
      </c>
      <c r="Q46" s="31">
        <f t="shared" si="16"/>
        <v>40</v>
      </c>
    </row>
    <row r="47" spans="1:17">
      <c r="A47" s="31">
        <v>25</v>
      </c>
      <c r="B47" s="31" t="s">
        <v>204</v>
      </c>
      <c r="C47" s="33" t="s">
        <v>205</v>
      </c>
      <c r="D47" s="31">
        <v>75</v>
      </c>
      <c r="E47" s="30">
        <v>80</v>
      </c>
      <c r="F47" s="30">
        <f t="shared" si="5"/>
        <v>5</v>
      </c>
      <c r="G47" s="30">
        <f t="shared" si="12"/>
        <v>90</v>
      </c>
      <c r="H47" s="30">
        <v>100</v>
      </c>
      <c r="I47" s="31">
        <v>100</v>
      </c>
      <c r="J47" s="45">
        <f t="shared" si="13"/>
        <v>0</v>
      </c>
      <c r="K47" s="46">
        <f t="shared" si="14"/>
        <v>1</v>
      </c>
      <c r="L47" s="47">
        <v>55</v>
      </c>
      <c r="M47" s="47">
        <v>45</v>
      </c>
      <c r="N47" s="47">
        <v>110</v>
      </c>
      <c r="O47" s="47">
        <f t="shared" si="9"/>
        <v>1.1000000000000001</v>
      </c>
      <c r="P47" s="30">
        <f t="shared" si="15"/>
        <v>120</v>
      </c>
      <c r="Q47" s="31">
        <f t="shared" si="16"/>
        <v>90</v>
      </c>
    </row>
    <row r="48" spans="1:17">
      <c r="A48" s="31">
        <v>26</v>
      </c>
      <c r="B48" s="31" t="s">
        <v>210</v>
      </c>
      <c r="C48" s="33" t="s">
        <v>207</v>
      </c>
      <c r="D48" s="31">
        <v>44</v>
      </c>
      <c r="E48" s="30">
        <v>40</v>
      </c>
      <c r="F48" s="30">
        <f t="shared" si="5"/>
        <v>-4</v>
      </c>
      <c r="G48" s="30">
        <f t="shared" si="12"/>
        <v>50</v>
      </c>
      <c r="H48" s="30">
        <v>50</v>
      </c>
      <c r="I48" s="31">
        <v>100</v>
      </c>
      <c r="J48" s="45">
        <f t="shared" si="13"/>
        <v>50</v>
      </c>
      <c r="K48" s="46">
        <f t="shared" si="14"/>
        <v>2</v>
      </c>
      <c r="L48" s="47">
        <v>130</v>
      </c>
      <c r="M48" s="47">
        <v>110</v>
      </c>
      <c r="N48" s="47">
        <v>120</v>
      </c>
      <c r="O48" s="47">
        <f t="shared" si="9"/>
        <v>1.2</v>
      </c>
      <c r="P48" s="30">
        <f t="shared" si="15"/>
        <v>120</v>
      </c>
      <c r="Q48" s="31">
        <f t="shared" si="16"/>
        <v>90</v>
      </c>
    </row>
    <row r="49" spans="1:17">
      <c r="A49" s="31">
        <v>27</v>
      </c>
      <c r="B49" s="31" t="s">
        <v>281</v>
      </c>
      <c r="C49" s="33" t="s">
        <v>3179</v>
      </c>
      <c r="D49" s="31">
        <v>85</v>
      </c>
      <c r="E49" s="30">
        <v>90</v>
      </c>
      <c r="F49" s="30">
        <f t="shared" si="5"/>
        <v>5</v>
      </c>
      <c r="G49" s="30">
        <f t="shared" si="12"/>
        <v>100</v>
      </c>
      <c r="H49" s="30">
        <v>100</v>
      </c>
      <c r="I49" s="31">
        <v>100</v>
      </c>
      <c r="J49" s="45">
        <f t="shared" si="13"/>
        <v>0</v>
      </c>
      <c r="K49" s="46">
        <f t="shared" si="14"/>
        <v>1</v>
      </c>
      <c r="L49" s="47">
        <v>290</v>
      </c>
      <c r="M49" s="47">
        <v>250</v>
      </c>
      <c r="N49" s="47">
        <v>120</v>
      </c>
      <c r="O49" s="47">
        <f t="shared" si="9"/>
        <v>1.2</v>
      </c>
      <c r="P49" s="30">
        <f t="shared" si="15"/>
        <v>120</v>
      </c>
      <c r="Q49" s="31">
        <f t="shared" si="16"/>
        <v>90</v>
      </c>
    </row>
    <row r="50" spans="1:17">
      <c r="A50" s="31">
        <v>28</v>
      </c>
      <c r="B50" s="31" t="s">
        <v>3180</v>
      </c>
      <c r="C50" s="33" t="s">
        <v>3181</v>
      </c>
      <c r="D50" s="31">
        <v>37</v>
      </c>
      <c r="E50" s="30">
        <v>40</v>
      </c>
      <c r="F50" s="30">
        <f t="shared" si="5"/>
        <v>3</v>
      </c>
      <c r="G50" s="30">
        <f t="shared" si="12"/>
        <v>50</v>
      </c>
      <c r="H50" s="30">
        <v>50</v>
      </c>
      <c r="I50" s="31">
        <v>100</v>
      </c>
      <c r="J50" s="45">
        <f t="shared" si="13"/>
        <v>50</v>
      </c>
      <c r="K50" s="46">
        <f t="shared" si="14"/>
        <v>2</v>
      </c>
      <c r="L50" s="47">
        <v>100</v>
      </c>
      <c r="M50" s="47">
        <v>90</v>
      </c>
      <c r="N50" s="47">
        <v>120</v>
      </c>
      <c r="O50" s="47">
        <f t="shared" si="9"/>
        <v>1.2</v>
      </c>
      <c r="P50" s="30">
        <f t="shared" si="15"/>
        <v>120</v>
      </c>
      <c r="Q50" s="31">
        <f t="shared" si="16"/>
        <v>90</v>
      </c>
    </row>
    <row r="51" spans="1:17">
      <c r="A51" s="31">
        <v>29</v>
      </c>
      <c r="B51" s="31" t="s">
        <v>3182</v>
      </c>
      <c r="C51" s="33" t="s">
        <v>3183</v>
      </c>
      <c r="D51" s="31">
        <v>59</v>
      </c>
      <c r="E51" s="30">
        <v>60</v>
      </c>
      <c r="F51" s="30">
        <f t="shared" si="5"/>
        <v>1</v>
      </c>
      <c r="G51" s="30">
        <f t="shared" si="12"/>
        <v>70</v>
      </c>
      <c r="H51" s="30">
        <v>50</v>
      </c>
      <c r="I51" s="31">
        <v>100</v>
      </c>
      <c r="J51" s="45">
        <f t="shared" si="13"/>
        <v>50</v>
      </c>
      <c r="K51" s="46">
        <f t="shared" si="14"/>
        <v>2</v>
      </c>
      <c r="L51" s="47">
        <v>155</v>
      </c>
      <c r="M51" s="47">
        <v>130</v>
      </c>
      <c r="N51" s="47">
        <v>120</v>
      </c>
      <c r="O51" s="47">
        <f t="shared" si="9"/>
        <v>1.2</v>
      </c>
      <c r="P51" s="30">
        <f t="shared" si="15"/>
        <v>120</v>
      </c>
      <c r="Q51" s="31">
        <f t="shared" si="16"/>
        <v>90</v>
      </c>
    </row>
    <row r="52" spans="1:17">
      <c r="A52" s="31">
        <v>30</v>
      </c>
      <c r="B52" s="31" t="s">
        <v>3182</v>
      </c>
      <c r="C52" s="33" t="s">
        <v>3184</v>
      </c>
      <c r="D52" s="31">
        <v>176</v>
      </c>
      <c r="E52" s="30">
        <v>180</v>
      </c>
      <c r="F52" s="30">
        <f t="shared" si="5"/>
        <v>4</v>
      </c>
      <c r="G52" s="30">
        <f t="shared" si="12"/>
        <v>190</v>
      </c>
      <c r="H52" s="30">
        <v>200</v>
      </c>
      <c r="I52" s="31">
        <v>250</v>
      </c>
      <c r="J52" s="45">
        <f t="shared" si="13"/>
        <v>50</v>
      </c>
      <c r="K52" s="46">
        <f t="shared" si="14"/>
        <v>1.25</v>
      </c>
      <c r="L52" s="47">
        <v>220</v>
      </c>
      <c r="M52" s="47">
        <v>185</v>
      </c>
      <c r="N52" s="47">
        <v>300</v>
      </c>
      <c r="O52" s="47">
        <f t="shared" si="9"/>
        <v>1.2</v>
      </c>
      <c r="P52" s="30">
        <f t="shared" si="15"/>
        <v>300</v>
      </c>
      <c r="Q52" s="31">
        <f t="shared" si="16"/>
        <v>240</v>
      </c>
    </row>
    <row r="53" spans="1:17">
      <c r="A53" s="31">
        <v>31</v>
      </c>
      <c r="B53" s="31" t="s">
        <v>3182</v>
      </c>
      <c r="C53" s="33" t="s">
        <v>3185</v>
      </c>
      <c r="D53" s="31">
        <v>82</v>
      </c>
      <c r="E53" s="30">
        <v>80</v>
      </c>
      <c r="F53" s="30">
        <f t="shared" si="5"/>
        <v>-2</v>
      </c>
      <c r="G53" s="30">
        <f t="shared" si="12"/>
        <v>90</v>
      </c>
      <c r="H53" s="30">
        <v>100</v>
      </c>
      <c r="I53" s="31">
        <v>100</v>
      </c>
      <c r="J53" s="45">
        <f t="shared" si="13"/>
        <v>0</v>
      </c>
      <c r="K53" s="46">
        <f t="shared" si="14"/>
        <v>1</v>
      </c>
      <c r="L53" s="47">
        <v>110</v>
      </c>
      <c r="M53" s="47">
        <v>90</v>
      </c>
      <c r="N53" s="47">
        <v>120</v>
      </c>
      <c r="O53" s="47">
        <f t="shared" si="9"/>
        <v>1.2</v>
      </c>
      <c r="P53" s="30">
        <f t="shared" si="15"/>
        <v>120</v>
      </c>
      <c r="Q53" s="31">
        <f t="shared" si="16"/>
        <v>90</v>
      </c>
    </row>
    <row r="54" spans="1:17">
      <c r="A54" s="31">
        <v>32</v>
      </c>
      <c r="B54" s="31" t="s">
        <v>208</v>
      </c>
      <c r="C54" s="33" t="s">
        <v>209</v>
      </c>
      <c r="D54" s="31">
        <v>95</v>
      </c>
      <c r="E54" s="30">
        <v>100</v>
      </c>
      <c r="F54" s="30">
        <f t="shared" si="5"/>
        <v>5</v>
      </c>
      <c r="G54" s="30">
        <f t="shared" si="12"/>
        <v>110</v>
      </c>
      <c r="H54" s="30">
        <v>100</v>
      </c>
      <c r="I54" s="31">
        <v>150</v>
      </c>
      <c r="J54" s="45">
        <f t="shared" si="13"/>
        <v>50</v>
      </c>
      <c r="K54" s="46">
        <f t="shared" si="14"/>
        <v>1.5</v>
      </c>
      <c r="L54" s="47">
        <v>140</v>
      </c>
      <c r="M54" s="47">
        <v>120</v>
      </c>
      <c r="N54" s="47">
        <v>180</v>
      </c>
      <c r="O54" s="47">
        <f t="shared" si="9"/>
        <v>1.2</v>
      </c>
      <c r="P54" s="30">
        <f t="shared" si="15"/>
        <v>180</v>
      </c>
      <c r="Q54" s="31">
        <f t="shared" si="16"/>
        <v>140</v>
      </c>
    </row>
    <row r="55" spans="1:17">
      <c r="A55" s="31">
        <v>33</v>
      </c>
      <c r="B55" s="31" t="s">
        <v>202</v>
      </c>
      <c r="C55" s="33" t="s">
        <v>212</v>
      </c>
      <c r="D55" s="31">
        <v>160</v>
      </c>
      <c r="E55" s="30">
        <v>160</v>
      </c>
      <c r="F55" s="30">
        <f t="shared" si="5"/>
        <v>0</v>
      </c>
      <c r="G55" s="30">
        <f t="shared" si="12"/>
        <v>170</v>
      </c>
      <c r="H55" s="30">
        <v>150</v>
      </c>
      <c r="I55" s="31">
        <v>200</v>
      </c>
      <c r="J55" s="45">
        <f t="shared" si="13"/>
        <v>50</v>
      </c>
      <c r="K55" s="46">
        <f t="shared" si="14"/>
        <v>1.3333333333333299</v>
      </c>
      <c r="L55" s="47">
        <v>190</v>
      </c>
      <c r="M55" s="47">
        <v>170</v>
      </c>
      <c r="N55" s="47">
        <v>240</v>
      </c>
      <c r="O55" s="47">
        <f t="shared" si="9"/>
        <v>1.2</v>
      </c>
      <c r="P55" s="30">
        <f t="shared" si="15"/>
        <v>240</v>
      </c>
      <c r="Q55" s="31">
        <f t="shared" si="16"/>
        <v>190</v>
      </c>
    </row>
    <row r="56" spans="1:17">
      <c r="A56" s="31">
        <v>34</v>
      </c>
      <c r="B56" s="31" t="s">
        <v>210</v>
      </c>
      <c r="C56" s="33" t="s">
        <v>3186</v>
      </c>
      <c r="D56" s="31">
        <v>105</v>
      </c>
      <c r="E56" s="30">
        <v>110</v>
      </c>
      <c r="F56" s="30">
        <f t="shared" si="5"/>
        <v>5</v>
      </c>
      <c r="G56" s="30">
        <f t="shared" si="12"/>
        <v>120</v>
      </c>
      <c r="H56" s="30">
        <v>100</v>
      </c>
      <c r="I56" s="31">
        <v>150</v>
      </c>
      <c r="J56" s="45">
        <f t="shared" si="13"/>
        <v>50</v>
      </c>
      <c r="K56" s="46">
        <f t="shared" si="14"/>
        <v>1.5</v>
      </c>
      <c r="L56" s="47">
        <v>100</v>
      </c>
      <c r="M56" s="47">
        <v>85</v>
      </c>
      <c r="N56" s="47">
        <v>180</v>
      </c>
      <c r="O56" s="47">
        <f t="shared" si="9"/>
        <v>1.2</v>
      </c>
      <c r="P56" s="30">
        <f t="shared" si="15"/>
        <v>180</v>
      </c>
      <c r="Q56" s="31">
        <f t="shared" si="16"/>
        <v>140</v>
      </c>
    </row>
    <row r="57" spans="1:17">
      <c r="A57" s="31">
        <v>35</v>
      </c>
      <c r="B57" s="31" t="s">
        <v>213</v>
      </c>
      <c r="C57" s="33" t="s">
        <v>214</v>
      </c>
      <c r="D57" s="31">
        <v>103</v>
      </c>
      <c r="E57" s="30">
        <v>100</v>
      </c>
      <c r="F57" s="30">
        <f t="shared" si="5"/>
        <v>-3</v>
      </c>
      <c r="G57" s="30">
        <f t="shared" si="12"/>
        <v>110</v>
      </c>
      <c r="H57" s="30">
        <v>100</v>
      </c>
      <c r="I57" s="31">
        <v>150</v>
      </c>
      <c r="J57" s="45">
        <f t="shared" si="13"/>
        <v>50</v>
      </c>
      <c r="K57" s="46">
        <f t="shared" si="14"/>
        <v>1.5</v>
      </c>
      <c r="L57" s="47">
        <v>200</v>
      </c>
      <c r="M57" s="47">
        <v>170</v>
      </c>
      <c r="N57" s="47">
        <v>170</v>
      </c>
      <c r="O57" s="47">
        <f t="shared" si="9"/>
        <v>1.13333333333333</v>
      </c>
      <c r="P57" s="30">
        <f t="shared" si="15"/>
        <v>180</v>
      </c>
      <c r="Q57" s="31">
        <f t="shared" si="16"/>
        <v>140</v>
      </c>
    </row>
    <row r="58" spans="1:17">
      <c r="A58" s="31">
        <v>36</v>
      </c>
      <c r="B58" s="31" t="s">
        <v>3187</v>
      </c>
      <c r="C58" s="33" t="s">
        <v>3188</v>
      </c>
      <c r="D58" s="31">
        <v>116</v>
      </c>
      <c r="E58" s="30">
        <v>120</v>
      </c>
      <c r="F58" s="30">
        <f t="shared" si="5"/>
        <v>4</v>
      </c>
      <c r="G58" s="30">
        <f t="shared" si="12"/>
        <v>130</v>
      </c>
      <c r="H58" s="30">
        <v>150</v>
      </c>
      <c r="I58" s="31">
        <v>150</v>
      </c>
      <c r="J58" s="45">
        <f t="shared" si="13"/>
        <v>0</v>
      </c>
      <c r="K58" s="46">
        <f t="shared" si="14"/>
        <v>1</v>
      </c>
      <c r="L58" s="47">
        <v>80</v>
      </c>
      <c r="M58" s="47">
        <v>65</v>
      </c>
      <c r="N58" s="47">
        <v>180</v>
      </c>
      <c r="O58" s="47">
        <f t="shared" si="9"/>
        <v>1.2</v>
      </c>
      <c r="P58" s="30">
        <f t="shared" si="15"/>
        <v>180</v>
      </c>
      <c r="Q58" s="31">
        <f t="shared" si="16"/>
        <v>140</v>
      </c>
    </row>
    <row r="59" spans="1:17">
      <c r="A59" s="38">
        <v>37</v>
      </c>
      <c r="B59" s="31" t="s">
        <v>216</v>
      </c>
      <c r="C59" s="33" t="s">
        <v>217</v>
      </c>
      <c r="D59" s="31">
        <v>256</v>
      </c>
      <c r="E59" s="30">
        <v>260</v>
      </c>
      <c r="F59" s="30">
        <f t="shared" si="5"/>
        <v>4</v>
      </c>
      <c r="G59" s="30">
        <f t="shared" si="12"/>
        <v>270</v>
      </c>
      <c r="H59" s="30">
        <v>250</v>
      </c>
      <c r="I59" s="31">
        <v>350</v>
      </c>
      <c r="J59" s="45">
        <f t="shared" si="13"/>
        <v>100</v>
      </c>
      <c r="K59" s="46">
        <f t="shared" si="14"/>
        <v>1.4</v>
      </c>
      <c r="L59" s="47">
        <v>235</v>
      </c>
      <c r="M59" s="47">
        <v>210</v>
      </c>
      <c r="N59" s="47">
        <v>400</v>
      </c>
      <c r="O59" s="47">
        <f t="shared" si="9"/>
        <v>1.1428571428571399</v>
      </c>
      <c r="P59" s="30">
        <f t="shared" si="15"/>
        <v>420</v>
      </c>
      <c r="Q59" s="31">
        <f t="shared" si="16"/>
        <v>340</v>
      </c>
    </row>
    <row r="60" spans="1:17">
      <c r="A60" s="38">
        <v>38</v>
      </c>
      <c r="B60" s="31" t="s">
        <v>222</v>
      </c>
      <c r="C60" s="33" t="s">
        <v>223</v>
      </c>
      <c r="D60" s="31">
        <v>130</v>
      </c>
      <c r="E60" s="30">
        <v>130</v>
      </c>
      <c r="F60" s="30">
        <f t="shared" si="5"/>
        <v>0</v>
      </c>
      <c r="G60" s="30">
        <f t="shared" si="12"/>
        <v>140</v>
      </c>
      <c r="H60" s="30">
        <v>150</v>
      </c>
      <c r="I60" s="31">
        <v>200</v>
      </c>
      <c r="J60" s="45">
        <f t="shared" si="13"/>
        <v>50</v>
      </c>
      <c r="K60" s="46">
        <f t="shared" si="14"/>
        <v>1.3333333333333299</v>
      </c>
      <c r="L60" s="47">
        <v>160</v>
      </c>
      <c r="M60" s="47">
        <v>145</v>
      </c>
      <c r="N60" s="47">
        <v>240</v>
      </c>
      <c r="O60" s="47">
        <f t="shared" si="9"/>
        <v>1.2</v>
      </c>
      <c r="P60" s="30">
        <f t="shared" si="15"/>
        <v>240</v>
      </c>
      <c r="Q60" s="31">
        <f t="shared" si="16"/>
        <v>190</v>
      </c>
    </row>
    <row r="61" spans="1:17">
      <c r="A61" s="31">
        <v>39</v>
      </c>
      <c r="B61" s="31" t="s">
        <v>3189</v>
      </c>
      <c r="C61" s="33" t="s">
        <v>3190</v>
      </c>
      <c r="D61" s="31">
        <v>203</v>
      </c>
      <c r="E61" s="30">
        <v>200</v>
      </c>
      <c r="F61" s="30">
        <f t="shared" si="5"/>
        <v>-3</v>
      </c>
      <c r="G61" s="30">
        <f t="shared" si="12"/>
        <v>210</v>
      </c>
      <c r="H61" s="30">
        <v>150</v>
      </c>
      <c r="I61" s="31">
        <v>200</v>
      </c>
      <c r="J61" s="45">
        <f t="shared" si="13"/>
        <v>50</v>
      </c>
      <c r="K61" s="46">
        <f t="shared" si="14"/>
        <v>1.3333333333333299</v>
      </c>
      <c r="L61" s="47">
        <v>275</v>
      </c>
      <c r="M61" s="47">
        <v>220</v>
      </c>
      <c r="N61" s="47">
        <v>240</v>
      </c>
      <c r="O61" s="47">
        <f t="shared" si="9"/>
        <v>1.2</v>
      </c>
      <c r="P61" s="30">
        <f t="shared" si="15"/>
        <v>240</v>
      </c>
      <c r="Q61" s="31">
        <f t="shared" si="16"/>
        <v>190</v>
      </c>
    </row>
    <row r="62" spans="1:17">
      <c r="A62" s="31">
        <v>40</v>
      </c>
      <c r="B62" s="31" t="s">
        <v>203</v>
      </c>
      <c r="C62" s="33" t="s">
        <v>3191</v>
      </c>
      <c r="D62" s="31">
        <v>350</v>
      </c>
      <c r="E62" s="30">
        <v>350</v>
      </c>
      <c r="F62" s="30">
        <f t="shared" si="5"/>
        <v>0</v>
      </c>
      <c r="G62" s="30">
        <f t="shared" si="12"/>
        <v>360</v>
      </c>
      <c r="H62" s="30">
        <v>350</v>
      </c>
      <c r="I62" s="31">
        <v>500</v>
      </c>
      <c r="J62" s="45">
        <f t="shared" si="13"/>
        <v>150</v>
      </c>
      <c r="K62" s="46">
        <f t="shared" si="14"/>
        <v>1.4285714285714299</v>
      </c>
      <c r="L62" s="47">
        <v>430</v>
      </c>
      <c r="M62" s="47">
        <v>370</v>
      </c>
      <c r="N62" s="47">
        <v>600</v>
      </c>
      <c r="O62" s="47">
        <f t="shared" si="9"/>
        <v>1.2</v>
      </c>
      <c r="P62" s="30">
        <f t="shared" si="15"/>
        <v>600</v>
      </c>
      <c r="Q62" s="31">
        <f t="shared" si="16"/>
        <v>490</v>
      </c>
    </row>
    <row r="63" spans="1:17">
      <c r="A63" s="27"/>
      <c r="B63" s="27"/>
      <c r="C63" s="28" t="s">
        <v>2951</v>
      </c>
      <c r="D63" s="37"/>
      <c r="E63" s="30"/>
      <c r="F63" s="30">
        <f t="shared" si="5"/>
        <v>0</v>
      </c>
      <c r="G63" s="30"/>
      <c r="H63" s="30"/>
      <c r="I63" s="31"/>
      <c r="J63" s="45"/>
      <c r="K63" s="46"/>
      <c r="L63" s="47"/>
      <c r="M63" s="47"/>
      <c r="N63" s="47"/>
      <c r="O63" s="47" t="e">
        <f t="shared" si="9"/>
        <v>#DIV/0!</v>
      </c>
      <c r="P63" s="30"/>
      <c r="Q63" s="31"/>
    </row>
    <row r="64" spans="1:17">
      <c r="A64" s="31">
        <v>41</v>
      </c>
      <c r="B64" s="31" t="s">
        <v>3192</v>
      </c>
      <c r="C64" s="33" t="s">
        <v>3193</v>
      </c>
      <c r="D64" s="31">
        <v>116</v>
      </c>
      <c r="E64" s="30">
        <v>120</v>
      </c>
      <c r="F64" s="30">
        <f t="shared" ref="F64:F87" si="17">E64-D64</f>
        <v>4</v>
      </c>
      <c r="G64" s="30">
        <f t="shared" ref="G64:G72" si="18">E64+10</f>
        <v>130</v>
      </c>
      <c r="H64" s="30">
        <v>150</v>
      </c>
      <c r="I64" s="31">
        <v>200</v>
      </c>
      <c r="J64" s="45">
        <f t="shared" ref="J64:J72" si="19">I64-H64</f>
        <v>50</v>
      </c>
      <c r="K64" s="46">
        <f t="shared" ref="K64:K72" si="20">I64/H64</f>
        <v>1.3333333333333299</v>
      </c>
      <c r="L64" s="47">
        <v>185</v>
      </c>
      <c r="M64" s="47">
        <v>160</v>
      </c>
      <c r="N64" s="47">
        <v>240</v>
      </c>
      <c r="O64" s="47">
        <f t="shared" si="9"/>
        <v>1.2</v>
      </c>
      <c r="P64" s="30">
        <f t="shared" ref="P64:P72" si="21">I64*1.2</f>
        <v>240</v>
      </c>
      <c r="Q64" s="31">
        <f t="shared" ref="Q64:Q72" si="22">I64-10</f>
        <v>190</v>
      </c>
    </row>
    <row r="65" spans="1:17">
      <c r="A65" s="31">
        <v>42</v>
      </c>
      <c r="B65" s="31" t="s">
        <v>3194</v>
      </c>
      <c r="C65" s="33" t="s">
        <v>3195</v>
      </c>
      <c r="D65" s="31">
        <v>128</v>
      </c>
      <c r="E65" s="30">
        <v>130</v>
      </c>
      <c r="F65" s="30">
        <f t="shared" si="17"/>
        <v>2</v>
      </c>
      <c r="G65" s="30">
        <f t="shared" si="18"/>
        <v>140</v>
      </c>
      <c r="H65" s="30">
        <v>150</v>
      </c>
      <c r="I65" s="31">
        <v>200</v>
      </c>
      <c r="J65" s="45">
        <f t="shared" si="19"/>
        <v>50</v>
      </c>
      <c r="K65" s="46">
        <f t="shared" si="20"/>
        <v>1.3333333333333299</v>
      </c>
      <c r="L65" s="47">
        <v>185</v>
      </c>
      <c r="M65" s="47">
        <v>160</v>
      </c>
      <c r="N65" s="47">
        <v>240</v>
      </c>
      <c r="O65" s="47">
        <f t="shared" ref="O65:O87" si="23">N65/I65</f>
        <v>1.2</v>
      </c>
      <c r="P65" s="30">
        <f t="shared" si="21"/>
        <v>240</v>
      </c>
      <c r="Q65" s="31">
        <f t="shared" si="22"/>
        <v>190</v>
      </c>
    </row>
    <row r="66" spans="1:17">
      <c r="A66" s="31">
        <v>43</v>
      </c>
      <c r="B66" s="31" t="s">
        <v>3196</v>
      </c>
      <c r="C66" s="33" t="s">
        <v>3197</v>
      </c>
      <c r="D66" s="31">
        <v>122</v>
      </c>
      <c r="E66" s="30">
        <v>120</v>
      </c>
      <c r="F66" s="30">
        <f t="shared" si="17"/>
        <v>-2</v>
      </c>
      <c r="G66" s="30">
        <f t="shared" si="18"/>
        <v>130</v>
      </c>
      <c r="H66" s="30">
        <v>150</v>
      </c>
      <c r="I66" s="31">
        <v>150</v>
      </c>
      <c r="J66" s="45">
        <f t="shared" si="19"/>
        <v>0</v>
      </c>
      <c r="K66" s="46">
        <f t="shared" si="20"/>
        <v>1</v>
      </c>
      <c r="L66" s="47">
        <v>105</v>
      </c>
      <c r="M66" s="47">
        <v>95</v>
      </c>
      <c r="N66" s="47">
        <v>190</v>
      </c>
      <c r="O66" s="47">
        <f t="shared" si="23"/>
        <v>1.2666666666666699</v>
      </c>
      <c r="P66" s="30">
        <f t="shared" si="21"/>
        <v>180</v>
      </c>
      <c r="Q66" s="31">
        <f t="shared" si="22"/>
        <v>140</v>
      </c>
    </row>
    <row r="67" spans="1:17">
      <c r="A67" s="31">
        <v>44</v>
      </c>
      <c r="B67" s="31" t="s">
        <v>3198</v>
      </c>
      <c r="C67" s="33" t="s">
        <v>2332</v>
      </c>
      <c r="D67" s="31">
        <v>88</v>
      </c>
      <c r="E67" s="30">
        <v>90</v>
      </c>
      <c r="F67" s="30">
        <f t="shared" si="17"/>
        <v>2</v>
      </c>
      <c r="G67" s="30">
        <f t="shared" si="18"/>
        <v>100</v>
      </c>
      <c r="H67" s="30">
        <v>100</v>
      </c>
      <c r="I67" s="31">
        <v>150</v>
      </c>
      <c r="J67" s="45">
        <f t="shared" si="19"/>
        <v>50</v>
      </c>
      <c r="K67" s="46">
        <f t="shared" si="20"/>
        <v>1.5</v>
      </c>
      <c r="L67" s="47">
        <v>190</v>
      </c>
      <c r="M67" s="47">
        <v>165</v>
      </c>
      <c r="N67" s="47">
        <v>180</v>
      </c>
      <c r="O67" s="47">
        <f t="shared" si="23"/>
        <v>1.2</v>
      </c>
      <c r="P67" s="30">
        <f t="shared" si="21"/>
        <v>180</v>
      </c>
      <c r="Q67" s="31">
        <f t="shared" si="22"/>
        <v>140</v>
      </c>
    </row>
    <row r="68" spans="1:17">
      <c r="A68" s="38">
        <v>45</v>
      </c>
      <c r="B68" s="31" t="s">
        <v>1599</v>
      </c>
      <c r="C68" s="33" t="s">
        <v>1600</v>
      </c>
      <c r="D68" s="31">
        <v>256</v>
      </c>
      <c r="E68" s="30">
        <v>260</v>
      </c>
      <c r="F68" s="30">
        <f t="shared" si="17"/>
        <v>4</v>
      </c>
      <c r="G68" s="30">
        <f t="shared" si="18"/>
        <v>270</v>
      </c>
      <c r="H68" s="30">
        <v>250</v>
      </c>
      <c r="I68" s="31">
        <v>350</v>
      </c>
      <c r="J68" s="45">
        <f t="shared" si="19"/>
        <v>100</v>
      </c>
      <c r="K68" s="46">
        <f t="shared" si="20"/>
        <v>1.4</v>
      </c>
      <c r="L68" s="47">
        <v>300</v>
      </c>
      <c r="M68" s="47">
        <v>260</v>
      </c>
      <c r="N68" s="47">
        <v>420</v>
      </c>
      <c r="O68" s="47">
        <f t="shared" si="23"/>
        <v>1.2</v>
      </c>
      <c r="P68" s="30">
        <f t="shared" si="21"/>
        <v>420</v>
      </c>
      <c r="Q68" s="31">
        <f t="shared" si="22"/>
        <v>340</v>
      </c>
    </row>
    <row r="69" spans="1:17">
      <c r="A69" s="38">
        <v>46</v>
      </c>
      <c r="B69" s="31" t="s">
        <v>1603</v>
      </c>
      <c r="C69" s="33" t="s">
        <v>1604</v>
      </c>
      <c r="D69" s="31">
        <v>189</v>
      </c>
      <c r="E69" s="30">
        <v>190</v>
      </c>
      <c r="F69" s="30">
        <f t="shared" si="17"/>
        <v>1</v>
      </c>
      <c r="G69" s="30">
        <f t="shared" si="18"/>
        <v>200</v>
      </c>
      <c r="H69" s="30">
        <v>200</v>
      </c>
      <c r="I69" s="31">
        <v>250</v>
      </c>
      <c r="J69" s="45">
        <f t="shared" si="19"/>
        <v>50</v>
      </c>
      <c r="K69" s="46">
        <f t="shared" si="20"/>
        <v>1.25</v>
      </c>
      <c r="L69" s="47">
        <v>230</v>
      </c>
      <c r="M69" s="47">
        <v>200</v>
      </c>
      <c r="N69" s="47">
        <v>300</v>
      </c>
      <c r="O69" s="47">
        <f t="shared" si="23"/>
        <v>1.2</v>
      </c>
      <c r="P69" s="30">
        <f t="shared" si="21"/>
        <v>300</v>
      </c>
      <c r="Q69" s="31">
        <f t="shared" si="22"/>
        <v>240</v>
      </c>
    </row>
    <row r="70" spans="1:17">
      <c r="A70" s="31">
        <v>47</v>
      </c>
      <c r="B70" s="31" t="s">
        <v>3199</v>
      </c>
      <c r="C70" s="33" t="s">
        <v>3200</v>
      </c>
      <c r="D70" s="31">
        <v>101</v>
      </c>
      <c r="E70" s="30">
        <v>100</v>
      </c>
      <c r="F70" s="30">
        <f t="shared" si="17"/>
        <v>-1</v>
      </c>
      <c r="G70" s="30">
        <f t="shared" si="18"/>
        <v>110</v>
      </c>
      <c r="H70" s="30">
        <v>100</v>
      </c>
      <c r="I70" s="31">
        <v>200</v>
      </c>
      <c r="J70" s="45">
        <f t="shared" si="19"/>
        <v>100</v>
      </c>
      <c r="K70" s="46">
        <f t="shared" si="20"/>
        <v>2</v>
      </c>
      <c r="L70" s="47">
        <v>385</v>
      </c>
      <c r="M70" s="47">
        <v>330</v>
      </c>
      <c r="N70" s="47">
        <v>240</v>
      </c>
      <c r="O70" s="47">
        <f t="shared" si="23"/>
        <v>1.2</v>
      </c>
      <c r="P70" s="30">
        <f t="shared" si="21"/>
        <v>240</v>
      </c>
      <c r="Q70" s="31">
        <f t="shared" si="22"/>
        <v>190</v>
      </c>
    </row>
    <row r="71" spans="1:17">
      <c r="A71" s="31">
        <v>48</v>
      </c>
      <c r="B71" s="31" t="s">
        <v>3201</v>
      </c>
      <c r="C71" s="33" t="s">
        <v>3202</v>
      </c>
      <c r="D71" s="31">
        <v>198</v>
      </c>
      <c r="E71" s="30">
        <v>200</v>
      </c>
      <c r="F71" s="30">
        <f t="shared" si="17"/>
        <v>2</v>
      </c>
      <c r="G71" s="30">
        <f t="shared" si="18"/>
        <v>210</v>
      </c>
      <c r="H71" s="30">
        <v>200</v>
      </c>
      <c r="I71" s="31">
        <v>300</v>
      </c>
      <c r="J71" s="45">
        <f t="shared" si="19"/>
        <v>100</v>
      </c>
      <c r="K71" s="46">
        <f t="shared" si="20"/>
        <v>1.5</v>
      </c>
      <c r="L71" s="47">
        <v>160</v>
      </c>
      <c r="M71" s="47">
        <v>135</v>
      </c>
      <c r="N71" s="47">
        <v>360</v>
      </c>
      <c r="O71" s="47">
        <f t="shared" si="23"/>
        <v>1.2</v>
      </c>
      <c r="P71" s="30">
        <f t="shared" si="21"/>
        <v>360</v>
      </c>
      <c r="Q71" s="31">
        <f t="shared" si="22"/>
        <v>290</v>
      </c>
    </row>
    <row r="72" spans="1:17">
      <c r="A72" s="31">
        <v>49</v>
      </c>
      <c r="B72" s="31" t="s">
        <v>2309</v>
      </c>
      <c r="C72" s="33" t="s">
        <v>2310</v>
      </c>
      <c r="D72" s="31">
        <v>236</v>
      </c>
      <c r="E72" s="30">
        <v>240</v>
      </c>
      <c r="F72" s="30">
        <f t="shared" si="17"/>
        <v>4</v>
      </c>
      <c r="G72" s="30">
        <f t="shared" si="18"/>
        <v>250</v>
      </c>
      <c r="H72" s="30">
        <v>250</v>
      </c>
      <c r="I72" s="31">
        <v>250</v>
      </c>
      <c r="J72" s="45">
        <f t="shared" si="19"/>
        <v>0</v>
      </c>
      <c r="K72" s="46">
        <f t="shared" si="20"/>
        <v>1</v>
      </c>
      <c r="L72" s="47">
        <v>265</v>
      </c>
      <c r="M72" s="47">
        <v>220</v>
      </c>
      <c r="N72" s="47">
        <v>300</v>
      </c>
      <c r="O72" s="47">
        <f t="shared" si="23"/>
        <v>1.2</v>
      </c>
      <c r="P72" s="30">
        <f t="shared" si="21"/>
        <v>300</v>
      </c>
      <c r="Q72" s="31">
        <f t="shared" si="22"/>
        <v>240</v>
      </c>
    </row>
    <row r="73" spans="1:17">
      <c r="A73" s="27"/>
      <c r="B73" s="27"/>
      <c r="C73" s="28" t="s">
        <v>219</v>
      </c>
      <c r="D73" s="37"/>
      <c r="E73" s="30"/>
      <c r="F73" s="30">
        <f t="shared" si="17"/>
        <v>0</v>
      </c>
      <c r="G73" s="30"/>
      <c r="H73" s="30"/>
      <c r="I73" s="31"/>
      <c r="J73" s="45"/>
      <c r="K73" s="46"/>
      <c r="L73" s="47"/>
      <c r="M73" s="47"/>
      <c r="N73" s="47"/>
      <c r="O73" s="47" t="e">
        <f t="shared" si="23"/>
        <v>#DIV/0!</v>
      </c>
      <c r="P73" s="30"/>
      <c r="Q73" s="31"/>
    </row>
    <row r="74" spans="1:17">
      <c r="A74" s="31">
        <v>50</v>
      </c>
      <c r="B74" s="31" t="s">
        <v>61</v>
      </c>
      <c r="C74" s="33" t="s">
        <v>306</v>
      </c>
      <c r="D74" s="31">
        <v>103</v>
      </c>
      <c r="E74" s="30">
        <v>100</v>
      </c>
      <c r="F74" s="30">
        <f t="shared" si="17"/>
        <v>-3</v>
      </c>
      <c r="G74" s="30">
        <f t="shared" ref="G74:G87" si="24">E74+10</f>
        <v>110</v>
      </c>
      <c r="H74" s="30">
        <v>100</v>
      </c>
      <c r="I74" s="31">
        <v>150</v>
      </c>
      <c r="J74" s="45">
        <f t="shared" ref="J74:J87" si="25">I74-H74</f>
        <v>50</v>
      </c>
      <c r="K74" s="46">
        <f t="shared" ref="K74:K87" si="26">I74/H74</f>
        <v>1.5</v>
      </c>
      <c r="L74" s="47">
        <v>140</v>
      </c>
      <c r="M74" s="47">
        <v>120</v>
      </c>
      <c r="N74" s="47">
        <v>180</v>
      </c>
      <c r="O74" s="47">
        <f t="shared" si="23"/>
        <v>1.2</v>
      </c>
      <c r="P74" s="30">
        <f t="shared" ref="P74:P87" si="27">I74*1.2</f>
        <v>180</v>
      </c>
      <c r="Q74" s="31">
        <f t="shared" ref="Q74:Q87" si="28">I74-10</f>
        <v>140</v>
      </c>
    </row>
    <row r="75" spans="1:17">
      <c r="A75" s="31">
        <v>51</v>
      </c>
      <c r="B75" s="31" t="s">
        <v>307</v>
      </c>
      <c r="C75" s="33" t="s">
        <v>308</v>
      </c>
      <c r="D75" s="31">
        <v>188</v>
      </c>
      <c r="E75" s="30">
        <v>190</v>
      </c>
      <c r="F75" s="30">
        <f t="shared" si="17"/>
        <v>2</v>
      </c>
      <c r="G75" s="30">
        <f t="shared" si="24"/>
        <v>200</v>
      </c>
      <c r="H75" s="30">
        <v>200</v>
      </c>
      <c r="I75" s="31">
        <v>250</v>
      </c>
      <c r="J75" s="45">
        <f t="shared" si="25"/>
        <v>50</v>
      </c>
      <c r="K75" s="46">
        <f t="shared" si="26"/>
        <v>1.25</v>
      </c>
      <c r="L75" s="47">
        <v>160</v>
      </c>
      <c r="M75" s="47">
        <v>140</v>
      </c>
      <c r="N75" s="47">
        <v>250</v>
      </c>
      <c r="O75" s="47">
        <f t="shared" si="23"/>
        <v>1</v>
      </c>
      <c r="P75" s="30">
        <f t="shared" si="27"/>
        <v>300</v>
      </c>
      <c r="Q75" s="31">
        <f t="shared" si="28"/>
        <v>240</v>
      </c>
    </row>
    <row r="76" spans="1:17">
      <c r="A76" s="31">
        <v>52</v>
      </c>
      <c r="B76" s="31" t="s">
        <v>310</v>
      </c>
      <c r="C76" s="33" t="s">
        <v>311</v>
      </c>
      <c r="D76" s="31">
        <v>186</v>
      </c>
      <c r="E76" s="30">
        <v>190</v>
      </c>
      <c r="F76" s="30">
        <f t="shared" si="17"/>
        <v>4</v>
      </c>
      <c r="G76" s="30">
        <f t="shared" si="24"/>
        <v>200</v>
      </c>
      <c r="H76" s="30">
        <v>200</v>
      </c>
      <c r="I76" s="31">
        <v>200</v>
      </c>
      <c r="J76" s="45">
        <f t="shared" si="25"/>
        <v>0</v>
      </c>
      <c r="K76" s="46">
        <f t="shared" si="26"/>
        <v>1</v>
      </c>
      <c r="L76" s="47">
        <v>150</v>
      </c>
      <c r="M76" s="47">
        <v>135</v>
      </c>
      <c r="N76" s="47">
        <v>220</v>
      </c>
      <c r="O76" s="47">
        <f t="shared" si="23"/>
        <v>1.1000000000000001</v>
      </c>
      <c r="P76" s="30">
        <f t="shared" si="27"/>
        <v>240</v>
      </c>
      <c r="Q76" s="31">
        <f t="shared" si="28"/>
        <v>190</v>
      </c>
    </row>
    <row r="77" spans="1:17">
      <c r="A77" s="31">
        <v>53</v>
      </c>
      <c r="B77" s="31" t="s">
        <v>142</v>
      </c>
      <c r="C77" s="33" t="s">
        <v>143</v>
      </c>
      <c r="D77" s="31">
        <v>100</v>
      </c>
      <c r="E77" s="30">
        <v>100</v>
      </c>
      <c r="F77" s="30">
        <f t="shared" si="17"/>
        <v>0</v>
      </c>
      <c r="G77" s="30">
        <f t="shared" si="24"/>
        <v>110</v>
      </c>
      <c r="H77" s="30">
        <v>100</v>
      </c>
      <c r="I77" s="31">
        <v>200</v>
      </c>
      <c r="J77" s="45">
        <f t="shared" si="25"/>
        <v>100</v>
      </c>
      <c r="K77" s="46">
        <f t="shared" si="26"/>
        <v>2</v>
      </c>
      <c r="L77" s="47">
        <v>240</v>
      </c>
      <c r="M77" s="47">
        <v>200</v>
      </c>
      <c r="N77" s="47">
        <v>240</v>
      </c>
      <c r="O77" s="47">
        <f t="shared" si="23"/>
        <v>1.2</v>
      </c>
      <c r="P77" s="30">
        <f t="shared" si="27"/>
        <v>240</v>
      </c>
      <c r="Q77" s="31">
        <f t="shared" si="28"/>
        <v>190</v>
      </c>
    </row>
    <row r="78" spans="1:17">
      <c r="A78" s="31">
        <v>54</v>
      </c>
      <c r="B78" s="31" t="s">
        <v>3203</v>
      </c>
      <c r="C78" s="33" t="s">
        <v>3204</v>
      </c>
      <c r="D78" s="31">
        <v>419</v>
      </c>
      <c r="E78" s="30">
        <v>420</v>
      </c>
      <c r="F78" s="30">
        <f t="shared" si="17"/>
        <v>1</v>
      </c>
      <c r="G78" s="30">
        <f t="shared" si="24"/>
        <v>430</v>
      </c>
      <c r="H78" s="30">
        <v>450</v>
      </c>
      <c r="I78" s="31">
        <v>600</v>
      </c>
      <c r="J78" s="45">
        <f t="shared" si="25"/>
        <v>150</v>
      </c>
      <c r="K78" s="46">
        <f t="shared" si="26"/>
        <v>1.3333333333333299</v>
      </c>
      <c r="L78" s="47">
        <v>575</v>
      </c>
      <c r="M78" s="47">
        <v>500</v>
      </c>
      <c r="N78" s="47">
        <v>720</v>
      </c>
      <c r="O78" s="47">
        <f t="shared" si="23"/>
        <v>1.2</v>
      </c>
      <c r="P78" s="30">
        <f t="shared" si="27"/>
        <v>720</v>
      </c>
      <c r="Q78" s="31">
        <f t="shared" si="28"/>
        <v>590</v>
      </c>
    </row>
    <row r="79" spans="1:17">
      <c r="A79" s="31">
        <v>55</v>
      </c>
      <c r="B79" s="31" t="s">
        <v>128</v>
      </c>
      <c r="C79" s="33" t="s">
        <v>341</v>
      </c>
      <c r="D79" s="31">
        <v>383</v>
      </c>
      <c r="E79" s="30">
        <v>380</v>
      </c>
      <c r="F79" s="30">
        <f t="shared" si="17"/>
        <v>-3</v>
      </c>
      <c r="G79" s="30">
        <f t="shared" si="24"/>
        <v>390</v>
      </c>
      <c r="H79" s="30">
        <v>400</v>
      </c>
      <c r="I79" s="31">
        <v>500</v>
      </c>
      <c r="J79" s="45">
        <f t="shared" si="25"/>
        <v>100</v>
      </c>
      <c r="K79" s="46">
        <f t="shared" si="26"/>
        <v>1.25</v>
      </c>
      <c r="L79" s="47">
        <v>525</v>
      </c>
      <c r="M79" s="47">
        <v>420</v>
      </c>
      <c r="N79" s="47">
        <v>600</v>
      </c>
      <c r="O79" s="47">
        <f t="shared" si="23"/>
        <v>1.2</v>
      </c>
      <c r="P79" s="30">
        <f t="shared" si="27"/>
        <v>600</v>
      </c>
      <c r="Q79" s="31">
        <f t="shared" si="28"/>
        <v>490</v>
      </c>
    </row>
    <row r="80" spans="1:17">
      <c r="A80" s="31">
        <v>56</v>
      </c>
      <c r="B80" s="31" t="s">
        <v>356</v>
      </c>
      <c r="C80" s="33" t="s">
        <v>357</v>
      </c>
      <c r="D80" s="51">
        <v>1417</v>
      </c>
      <c r="E80" s="30">
        <v>1420</v>
      </c>
      <c r="F80" s="30">
        <f t="shared" si="17"/>
        <v>3</v>
      </c>
      <c r="G80" s="30">
        <f t="shared" si="24"/>
        <v>1430</v>
      </c>
      <c r="H80" s="30">
        <v>1450</v>
      </c>
      <c r="I80" s="31">
        <v>1600</v>
      </c>
      <c r="J80" s="45">
        <f t="shared" si="25"/>
        <v>150</v>
      </c>
      <c r="K80" s="46">
        <f t="shared" si="26"/>
        <v>1.1034482758620701</v>
      </c>
      <c r="L80" s="47">
        <v>1200</v>
      </c>
      <c r="M80" s="47">
        <v>1050</v>
      </c>
      <c r="N80" s="47">
        <v>1920</v>
      </c>
      <c r="O80" s="47">
        <f t="shared" si="23"/>
        <v>1.2</v>
      </c>
      <c r="P80" s="30">
        <f t="shared" si="27"/>
        <v>1920</v>
      </c>
      <c r="Q80" s="31">
        <f t="shared" si="28"/>
        <v>1590</v>
      </c>
    </row>
    <row r="81" spans="1:17">
      <c r="A81" s="31">
        <v>57</v>
      </c>
      <c r="B81" s="31" t="s">
        <v>339</v>
      </c>
      <c r="C81" s="33" t="s">
        <v>340</v>
      </c>
      <c r="D81" s="31">
        <v>564</v>
      </c>
      <c r="E81" s="30">
        <v>560</v>
      </c>
      <c r="F81" s="30">
        <f t="shared" si="17"/>
        <v>-4</v>
      </c>
      <c r="G81" s="30">
        <f t="shared" si="24"/>
        <v>570</v>
      </c>
      <c r="H81" s="30">
        <v>550</v>
      </c>
      <c r="I81" s="31">
        <v>650</v>
      </c>
      <c r="J81" s="45">
        <f t="shared" si="25"/>
        <v>100</v>
      </c>
      <c r="K81" s="46">
        <f t="shared" si="26"/>
        <v>1.1818181818181801</v>
      </c>
      <c r="L81" s="47">
        <v>625</v>
      </c>
      <c r="M81" s="47">
        <v>525</v>
      </c>
      <c r="N81" s="47">
        <v>780</v>
      </c>
      <c r="O81" s="47">
        <f t="shared" si="23"/>
        <v>1.2</v>
      </c>
      <c r="P81" s="30">
        <f t="shared" si="27"/>
        <v>780</v>
      </c>
      <c r="Q81" s="31">
        <f t="shared" si="28"/>
        <v>640</v>
      </c>
    </row>
    <row r="82" spans="1:17">
      <c r="A82" s="31">
        <v>58</v>
      </c>
      <c r="B82" s="31" t="s">
        <v>315</v>
      </c>
      <c r="C82" s="33" t="s">
        <v>316</v>
      </c>
      <c r="D82" s="51">
        <v>1115</v>
      </c>
      <c r="E82" s="30">
        <v>1120</v>
      </c>
      <c r="F82" s="30">
        <f t="shared" si="17"/>
        <v>5</v>
      </c>
      <c r="G82" s="30">
        <f t="shared" si="24"/>
        <v>1130</v>
      </c>
      <c r="H82" s="30">
        <v>1150</v>
      </c>
      <c r="I82" s="31">
        <v>1300</v>
      </c>
      <c r="J82" s="45">
        <f t="shared" si="25"/>
        <v>150</v>
      </c>
      <c r="K82" s="46">
        <f t="shared" si="26"/>
        <v>1.1304347826087</v>
      </c>
      <c r="L82" s="47">
        <f>1100-200</f>
        <v>900</v>
      </c>
      <c r="M82" s="47">
        <f>980-180</f>
        <v>800</v>
      </c>
      <c r="N82" s="47">
        <v>1410</v>
      </c>
      <c r="O82" s="47">
        <f t="shared" si="23"/>
        <v>1.0846153846153801</v>
      </c>
      <c r="P82" s="30">
        <f t="shared" si="27"/>
        <v>1560</v>
      </c>
      <c r="Q82" s="31">
        <f t="shared" si="28"/>
        <v>1290</v>
      </c>
    </row>
    <row r="83" spans="1:17">
      <c r="A83" s="31">
        <v>59</v>
      </c>
      <c r="B83" s="31" t="s">
        <v>3205</v>
      </c>
      <c r="C83" s="33" t="s">
        <v>3206</v>
      </c>
      <c r="D83" s="31">
        <v>246</v>
      </c>
      <c r="E83" s="30">
        <v>250</v>
      </c>
      <c r="F83" s="30">
        <f t="shared" si="17"/>
        <v>4</v>
      </c>
      <c r="G83" s="30">
        <f t="shared" si="24"/>
        <v>260</v>
      </c>
      <c r="H83" s="30">
        <v>250</v>
      </c>
      <c r="I83" s="31">
        <v>300</v>
      </c>
      <c r="J83" s="45">
        <f t="shared" si="25"/>
        <v>50</v>
      </c>
      <c r="K83" s="46">
        <f t="shared" si="26"/>
        <v>1.2</v>
      </c>
      <c r="L83" s="47">
        <v>220</v>
      </c>
      <c r="M83" s="47">
        <v>180</v>
      </c>
      <c r="N83" s="47">
        <v>360</v>
      </c>
      <c r="O83" s="47">
        <f t="shared" si="23"/>
        <v>1.2</v>
      </c>
      <c r="P83" s="30">
        <f t="shared" si="27"/>
        <v>360</v>
      </c>
      <c r="Q83" s="31">
        <f t="shared" si="28"/>
        <v>290</v>
      </c>
    </row>
    <row r="84" spans="1:17">
      <c r="A84" s="31">
        <v>60</v>
      </c>
      <c r="B84" s="31" t="s">
        <v>317</v>
      </c>
      <c r="C84" s="33" t="s">
        <v>318</v>
      </c>
      <c r="D84" s="31">
        <v>876</v>
      </c>
      <c r="E84" s="30">
        <v>880</v>
      </c>
      <c r="F84" s="30">
        <f t="shared" si="17"/>
        <v>4</v>
      </c>
      <c r="G84" s="30">
        <f t="shared" si="24"/>
        <v>890</v>
      </c>
      <c r="H84" s="30">
        <v>900</v>
      </c>
      <c r="I84" s="31">
        <v>1050</v>
      </c>
      <c r="J84" s="45">
        <f t="shared" si="25"/>
        <v>150</v>
      </c>
      <c r="K84" s="46">
        <f t="shared" si="26"/>
        <v>1.1666666666666701</v>
      </c>
      <c r="L84" s="47">
        <v>900</v>
      </c>
      <c r="M84" s="47">
        <v>800</v>
      </c>
      <c r="N84" s="47">
        <v>1260</v>
      </c>
      <c r="O84" s="47">
        <f t="shared" si="23"/>
        <v>1.2</v>
      </c>
      <c r="P84" s="30">
        <f t="shared" si="27"/>
        <v>1260</v>
      </c>
      <c r="Q84" s="31">
        <f t="shared" si="28"/>
        <v>1040</v>
      </c>
    </row>
    <row r="85" spans="1:17">
      <c r="A85" s="31">
        <v>61</v>
      </c>
      <c r="B85" s="31" t="s">
        <v>347</v>
      </c>
      <c r="C85" s="33" t="s">
        <v>348</v>
      </c>
      <c r="D85" s="31">
        <v>633</v>
      </c>
      <c r="E85" s="30">
        <v>630</v>
      </c>
      <c r="F85" s="30">
        <f t="shared" si="17"/>
        <v>-3</v>
      </c>
      <c r="G85" s="30">
        <f t="shared" si="24"/>
        <v>640</v>
      </c>
      <c r="H85" s="30">
        <v>650</v>
      </c>
      <c r="I85" s="31">
        <v>700</v>
      </c>
      <c r="J85" s="45">
        <f t="shared" si="25"/>
        <v>50</v>
      </c>
      <c r="K85" s="46">
        <f t="shared" si="26"/>
        <v>1.07692307692308</v>
      </c>
      <c r="L85" s="47">
        <v>720</v>
      </c>
      <c r="M85" s="47">
        <v>610</v>
      </c>
      <c r="N85" s="47">
        <v>840</v>
      </c>
      <c r="O85" s="47">
        <f t="shared" si="23"/>
        <v>1.2</v>
      </c>
      <c r="P85" s="30">
        <f t="shared" si="27"/>
        <v>840</v>
      </c>
      <c r="Q85" s="31">
        <f t="shared" si="28"/>
        <v>690</v>
      </c>
    </row>
    <row r="86" spans="1:17">
      <c r="A86" s="31">
        <v>62</v>
      </c>
      <c r="B86" s="31" t="s">
        <v>345</v>
      </c>
      <c r="C86" s="33" t="s">
        <v>346</v>
      </c>
      <c r="D86" s="31">
        <v>119</v>
      </c>
      <c r="E86" s="30">
        <v>120</v>
      </c>
      <c r="F86" s="30">
        <f t="shared" si="17"/>
        <v>1</v>
      </c>
      <c r="G86" s="30">
        <f t="shared" si="24"/>
        <v>130</v>
      </c>
      <c r="H86" s="30">
        <v>150</v>
      </c>
      <c r="I86" s="31">
        <v>200</v>
      </c>
      <c r="J86" s="45">
        <f t="shared" si="25"/>
        <v>50</v>
      </c>
      <c r="K86" s="46">
        <f t="shared" si="26"/>
        <v>1.3333333333333299</v>
      </c>
      <c r="L86" s="47">
        <v>165</v>
      </c>
      <c r="M86" s="47">
        <v>145</v>
      </c>
      <c r="N86" s="47">
        <v>240</v>
      </c>
      <c r="O86" s="47">
        <f t="shared" si="23"/>
        <v>1.2</v>
      </c>
      <c r="P86" s="30">
        <f t="shared" si="27"/>
        <v>240</v>
      </c>
      <c r="Q86" s="31">
        <f t="shared" si="28"/>
        <v>190</v>
      </c>
    </row>
    <row r="87" spans="1:17">
      <c r="A87" s="38">
        <v>63</v>
      </c>
      <c r="B87" s="31" t="s">
        <v>350</v>
      </c>
      <c r="C87" s="33" t="s">
        <v>351</v>
      </c>
      <c r="D87" s="51">
        <v>648</v>
      </c>
      <c r="E87" s="30">
        <v>650</v>
      </c>
      <c r="F87" s="30">
        <f t="shared" si="17"/>
        <v>2</v>
      </c>
      <c r="G87" s="30">
        <f t="shared" si="24"/>
        <v>660</v>
      </c>
      <c r="H87" s="30">
        <v>650</v>
      </c>
      <c r="I87" s="31">
        <v>750</v>
      </c>
      <c r="J87" s="45">
        <f t="shared" si="25"/>
        <v>100</v>
      </c>
      <c r="K87" s="46">
        <f t="shared" si="26"/>
        <v>1.15384615384615</v>
      </c>
      <c r="L87" s="47">
        <v>760</v>
      </c>
      <c r="M87" s="47">
        <v>665</v>
      </c>
      <c r="N87" s="47">
        <v>900</v>
      </c>
      <c r="O87" s="47">
        <f t="shared" si="23"/>
        <v>1.2</v>
      </c>
      <c r="P87" s="30">
        <f t="shared" si="27"/>
        <v>900</v>
      </c>
      <c r="Q87" s="31">
        <f t="shared" si="28"/>
        <v>740</v>
      </c>
    </row>
    <row r="88" spans="1:17">
      <c r="A88" s="38">
        <v>64</v>
      </c>
      <c r="B88" s="31" t="s">
        <v>353</v>
      </c>
      <c r="C88" s="33" t="s">
        <v>354</v>
      </c>
      <c r="D88" s="51"/>
      <c r="E88" s="30"/>
      <c r="F88" s="30"/>
      <c r="G88" s="30"/>
      <c r="H88" s="30"/>
      <c r="I88" s="31"/>
      <c r="J88" s="45"/>
      <c r="K88" s="46"/>
      <c r="L88" s="47"/>
      <c r="M88" s="47"/>
      <c r="N88" s="47"/>
      <c r="O88" s="47"/>
      <c r="P88" s="30"/>
      <c r="Q88" s="31"/>
    </row>
    <row r="89" spans="1:17">
      <c r="A89" s="27"/>
      <c r="B89" s="27"/>
      <c r="C89" s="28" t="s">
        <v>360</v>
      </c>
      <c r="D89" s="37"/>
      <c r="E89" s="30"/>
      <c r="F89" s="30">
        <f t="shared" ref="F89:F94" si="29">E89-D89</f>
        <v>0</v>
      </c>
      <c r="G89" s="30"/>
      <c r="H89" s="30"/>
      <c r="I89" s="31"/>
      <c r="J89" s="45"/>
      <c r="K89" s="46"/>
      <c r="L89" s="47"/>
      <c r="M89" s="47"/>
      <c r="N89" s="47"/>
      <c r="O89" s="47" t="e">
        <f t="shared" ref="O89:O109" si="30">N89/I89</f>
        <v>#DIV/0!</v>
      </c>
      <c r="P89" s="30"/>
      <c r="Q89" s="31"/>
    </row>
    <row r="90" spans="1:17" s="7" customFormat="1">
      <c r="A90" s="31" t="s">
        <v>3207</v>
      </c>
      <c r="B90" s="32" t="s">
        <v>3208</v>
      </c>
      <c r="C90" s="33" t="s">
        <v>1549</v>
      </c>
      <c r="D90" s="31">
        <v>102</v>
      </c>
      <c r="E90" s="30">
        <v>100</v>
      </c>
      <c r="F90" s="30">
        <f t="shared" si="29"/>
        <v>-2</v>
      </c>
      <c r="G90" s="30">
        <f>E90+10</f>
        <v>110</v>
      </c>
      <c r="H90" s="30">
        <v>100</v>
      </c>
      <c r="I90" s="31">
        <v>150</v>
      </c>
      <c r="J90" s="45">
        <f>I90-H90</f>
        <v>50</v>
      </c>
      <c r="K90" s="46">
        <f>I90/H90</f>
        <v>1.5</v>
      </c>
      <c r="L90" s="47">
        <v>200</v>
      </c>
      <c r="M90" s="47">
        <v>180</v>
      </c>
      <c r="N90" s="47">
        <v>180</v>
      </c>
      <c r="O90" s="47">
        <f t="shared" si="30"/>
        <v>1.2</v>
      </c>
      <c r="P90" s="30">
        <f>I90*1.2</f>
        <v>180</v>
      </c>
      <c r="Q90" s="31">
        <f>I90-10</f>
        <v>140</v>
      </c>
    </row>
    <row r="91" spans="1:17" s="7" customFormat="1">
      <c r="A91" s="38" t="s">
        <v>3209</v>
      </c>
      <c r="B91" s="32" t="s">
        <v>426</v>
      </c>
      <c r="C91" s="33" t="s">
        <v>3210</v>
      </c>
      <c r="D91" s="31">
        <v>206</v>
      </c>
      <c r="E91" s="30">
        <v>210</v>
      </c>
      <c r="F91" s="30">
        <f t="shared" si="29"/>
        <v>4</v>
      </c>
      <c r="G91" s="30">
        <f>E91+10</f>
        <v>220</v>
      </c>
      <c r="H91" s="30">
        <v>200</v>
      </c>
      <c r="I91" s="31">
        <v>300</v>
      </c>
      <c r="J91" s="45">
        <f>I91-H91</f>
        <v>100</v>
      </c>
      <c r="K91" s="46">
        <f>I91/H91</f>
        <v>1.5</v>
      </c>
      <c r="L91" s="52" t="s">
        <v>3161</v>
      </c>
      <c r="M91" s="52" t="s">
        <v>3161</v>
      </c>
      <c r="N91" s="47">
        <v>360</v>
      </c>
      <c r="O91" s="47">
        <f t="shared" si="30"/>
        <v>1.2</v>
      </c>
      <c r="P91" s="30">
        <f>I91*1.2</f>
        <v>360</v>
      </c>
      <c r="Q91" s="31">
        <f>I91-10</f>
        <v>290</v>
      </c>
    </row>
    <row r="92" spans="1:17" s="7" customFormat="1">
      <c r="A92" s="38" t="s">
        <v>3211</v>
      </c>
      <c r="B92" s="32" t="s">
        <v>462</v>
      </c>
      <c r="C92" s="33" t="s">
        <v>3212</v>
      </c>
      <c r="D92" s="31">
        <v>242</v>
      </c>
      <c r="E92" s="30">
        <v>240</v>
      </c>
      <c r="F92" s="30">
        <f t="shared" si="29"/>
        <v>-2</v>
      </c>
      <c r="G92" s="30">
        <f>E92+10</f>
        <v>250</v>
      </c>
      <c r="H92" s="30">
        <v>250</v>
      </c>
      <c r="I92" s="31">
        <v>350</v>
      </c>
      <c r="J92" s="45">
        <f>I92-H92</f>
        <v>100</v>
      </c>
      <c r="K92" s="46">
        <f>I92/H92</f>
        <v>1.4</v>
      </c>
      <c r="L92" s="47">
        <v>330</v>
      </c>
      <c r="M92" s="47">
        <v>255</v>
      </c>
      <c r="N92" s="47">
        <v>420</v>
      </c>
      <c r="O92" s="47">
        <f t="shared" si="30"/>
        <v>1.2</v>
      </c>
      <c r="P92" s="30">
        <f>I92*1.2</f>
        <v>420</v>
      </c>
      <c r="Q92" s="31">
        <f>I92-10</f>
        <v>340</v>
      </c>
    </row>
    <row r="93" spans="1:17" s="7" customFormat="1">
      <c r="A93" s="38" t="s">
        <v>3213</v>
      </c>
      <c r="B93" s="32" t="s">
        <v>3214</v>
      </c>
      <c r="C93" s="33" t="s">
        <v>3215</v>
      </c>
      <c r="D93" s="31">
        <v>446</v>
      </c>
      <c r="E93" s="30">
        <v>450</v>
      </c>
      <c r="F93" s="30">
        <f t="shared" si="29"/>
        <v>4</v>
      </c>
      <c r="G93" s="30">
        <f>E93+10</f>
        <v>460</v>
      </c>
      <c r="H93" s="30">
        <v>450</v>
      </c>
      <c r="I93" s="31">
        <v>550</v>
      </c>
      <c r="J93" s="45">
        <f>I93-H93</f>
        <v>100</v>
      </c>
      <c r="K93" s="46">
        <f>I93/H93</f>
        <v>1.2222222222222201</v>
      </c>
      <c r="L93" s="47">
        <v>500</v>
      </c>
      <c r="M93" s="47">
        <v>420</v>
      </c>
      <c r="N93" s="47">
        <v>660</v>
      </c>
      <c r="O93" s="47">
        <f t="shared" si="30"/>
        <v>1.2</v>
      </c>
      <c r="P93" s="30">
        <f>I93*1.2</f>
        <v>660</v>
      </c>
      <c r="Q93" s="31">
        <f>I93-10</f>
        <v>540</v>
      </c>
    </row>
    <row r="94" spans="1:17" s="7" customFormat="1">
      <c r="A94" s="31" t="s">
        <v>3216</v>
      </c>
      <c r="B94" s="32" t="s">
        <v>3217</v>
      </c>
      <c r="C94" s="33" t="s">
        <v>3218</v>
      </c>
      <c r="D94" s="31">
        <v>201</v>
      </c>
      <c r="E94" s="30">
        <v>200</v>
      </c>
      <c r="F94" s="30">
        <f t="shared" si="29"/>
        <v>-1</v>
      </c>
      <c r="G94" s="30">
        <f>E94+10</f>
        <v>210</v>
      </c>
      <c r="H94" s="30">
        <v>200</v>
      </c>
      <c r="I94" s="31">
        <v>300</v>
      </c>
      <c r="J94" s="45">
        <f>I94-H94</f>
        <v>100</v>
      </c>
      <c r="K94" s="46">
        <f>I94/H94</f>
        <v>1.5</v>
      </c>
      <c r="L94" s="47">
        <v>200</v>
      </c>
      <c r="M94" s="47">
        <v>170</v>
      </c>
      <c r="N94" s="47">
        <v>360</v>
      </c>
      <c r="O94" s="47">
        <f t="shared" si="30"/>
        <v>1.2</v>
      </c>
      <c r="P94" s="30">
        <f>I94*1.2</f>
        <v>360</v>
      </c>
      <c r="Q94" s="31">
        <f>I94-10</f>
        <v>290</v>
      </c>
    </row>
    <row r="95" spans="1:17" s="8" customFormat="1">
      <c r="A95" s="38">
        <v>70</v>
      </c>
      <c r="B95" s="31" t="s">
        <v>3219</v>
      </c>
      <c r="C95" s="33" t="s">
        <v>1546</v>
      </c>
      <c r="D95" s="31"/>
      <c r="E95" s="30"/>
      <c r="F95" s="30"/>
      <c r="G95" s="30"/>
      <c r="H95" s="52" t="s">
        <v>3161</v>
      </c>
      <c r="I95" s="52" t="s">
        <v>3161</v>
      </c>
      <c r="J95" s="52" t="s">
        <v>3161</v>
      </c>
      <c r="K95" s="52" t="s">
        <v>3161</v>
      </c>
      <c r="L95" s="47">
        <v>200</v>
      </c>
      <c r="M95" s="47">
        <v>180</v>
      </c>
      <c r="N95" s="47">
        <v>340</v>
      </c>
      <c r="O95" s="47" t="e">
        <f t="shared" si="30"/>
        <v>#VALUE!</v>
      </c>
      <c r="P95" s="30"/>
      <c r="Q95" s="31">
        <v>340</v>
      </c>
    </row>
    <row r="96" spans="1:17" s="8" customFormat="1">
      <c r="A96" s="31">
        <v>71</v>
      </c>
      <c r="B96" s="31" t="s">
        <v>3220</v>
      </c>
      <c r="C96" s="33" t="s">
        <v>3221</v>
      </c>
      <c r="D96" s="31"/>
      <c r="E96" s="30"/>
      <c r="F96" s="30"/>
      <c r="G96" s="30"/>
      <c r="H96" s="52" t="s">
        <v>3161</v>
      </c>
      <c r="I96" s="52" t="s">
        <v>3161</v>
      </c>
      <c r="J96" s="52" t="s">
        <v>3161</v>
      </c>
      <c r="K96" s="52" t="s">
        <v>3161</v>
      </c>
      <c r="L96" s="47">
        <v>1640</v>
      </c>
      <c r="M96" s="47">
        <v>1450</v>
      </c>
      <c r="N96" s="47">
        <v>2750</v>
      </c>
      <c r="O96" s="47" t="e">
        <f t="shared" si="30"/>
        <v>#VALUE!</v>
      </c>
      <c r="P96" s="30"/>
      <c r="Q96" s="31">
        <v>2740</v>
      </c>
    </row>
    <row r="97" spans="1:17" s="8" customFormat="1">
      <c r="A97" s="31">
        <v>72</v>
      </c>
      <c r="B97" s="31" t="s">
        <v>3222</v>
      </c>
      <c r="C97" s="33" t="s">
        <v>3223</v>
      </c>
      <c r="D97" s="31"/>
      <c r="E97" s="30"/>
      <c r="F97" s="30"/>
      <c r="G97" s="30"/>
      <c r="H97" s="52" t="s">
        <v>3161</v>
      </c>
      <c r="I97" s="52" t="s">
        <v>3161</v>
      </c>
      <c r="J97" s="52" t="s">
        <v>3161</v>
      </c>
      <c r="K97" s="52" t="s">
        <v>3161</v>
      </c>
      <c r="L97" s="47">
        <v>1970</v>
      </c>
      <c r="M97" s="47">
        <v>1725</v>
      </c>
      <c r="N97" s="47">
        <v>3390</v>
      </c>
      <c r="O97" s="47" t="e">
        <f t="shared" si="30"/>
        <v>#VALUE!</v>
      </c>
      <c r="P97" s="30"/>
      <c r="Q97" s="31">
        <v>3390</v>
      </c>
    </row>
    <row r="98" spans="1:17" s="8" customFormat="1">
      <c r="A98" s="31" t="s">
        <v>3224</v>
      </c>
      <c r="B98" s="32" t="s">
        <v>124</v>
      </c>
      <c r="C98" s="33" t="s">
        <v>3225</v>
      </c>
      <c r="D98" s="31"/>
      <c r="E98" s="30"/>
      <c r="F98" s="30"/>
      <c r="G98" s="30"/>
      <c r="H98" s="52" t="s">
        <v>3161</v>
      </c>
      <c r="I98" s="52" t="s">
        <v>3161</v>
      </c>
      <c r="J98" s="52" t="s">
        <v>3161</v>
      </c>
      <c r="K98" s="52" t="s">
        <v>3161</v>
      </c>
      <c r="L98" s="47">
        <v>75</v>
      </c>
      <c r="M98" s="47">
        <v>60</v>
      </c>
      <c r="N98" s="47">
        <v>60</v>
      </c>
      <c r="O98" s="47" t="e">
        <f t="shared" si="30"/>
        <v>#VALUE!</v>
      </c>
      <c r="P98" s="30"/>
      <c r="Q98" s="31">
        <v>40</v>
      </c>
    </row>
    <row r="99" spans="1:17" s="8" customFormat="1">
      <c r="A99" s="31" t="s">
        <v>3226</v>
      </c>
      <c r="B99" s="32" t="s">
        <v>123</v>
      </c>
      <c r="C99" s="33" t="s">
        <v>1498</v>
      </c>
      <c r="D99" s="31"/>
      <c r="E99" s="30"/>
      <c r="F99" s="30"/>
      <c r="G99" s="30"/>
      <c r="H99" s="52" t="s">
        <v>3161</v>
      </c>
      <c r="I99" s="52" t="s">
        <v>3161</v>
      </c>
      <c r="J99" s="52" t="s">
        <v>3161</v>
      </c>
      <c r="K99" s="52" t="s">
        <v>3161</v>
      </c>
      <c r="L99" s="47">
        <v>35</v>
      </c>
      <c r="M99" s="47">
        <v>30</v>
      </c>
      <c r="N99" s="47">
        <v>60</v>
      </c>
      <c r="O99" s="47" t="e">
        <f t="shared" si="30"/>
        <v>#VALUE!</v>
      </c>
      <c r="P99" s="30"/>
      <c r="Q99" s="31">
        <v>40</v>
      </c>
    </row>
    <row r="100" spans="1:17">
      <c r="A100" s="31"/>
      <c r="B100" s="31"/>
      <c r="C100" s="28" t="s">
        <v>421</v>
      </c>
      <c r="D100" s="37"/>
      <c r="E100" s="30"/>
      <c r="F100" s="30">
        <f t="shared" ref="F100:F131" si="31">E100-D100</f>
        <v>0</v>
      </c>
      <c r="G100" s="30"/>
      <c r="H100" s="30"/>
      <c r="I100" s="31"/>
      <c r="J100" s="45"/>
      <c r="K100" s="46"/>
      <c r="L100" s="47"/>
      <c r="M100" s="47"/>
      <c r="N100" s="47"/>
      <c r="O100" s="47" t="e">
        <f t="shared" si="30"/>
        <v>#DIV/0!</v>
      </c>
      <c r="P100" s="30"/>
      <c r="Q100" s="31"/>
    </row>
    <row r="101" spans="1:17" s="7" customFormat="1">
      <c r="A101" s="31" t="s">
        <v>3227</v>
      </c>
      <c r="B101" s="32" t="s">
        <v>441</v>
      </c>
      <c r="C101" s="33" t="s">
        <v>442</v>
      </c>
      <c r="D101" s="31">
        <v>34</v>
      </c>
      <c r="E101" s="30">
        <v>30</v>
      </c>
      <c r="F101" s="30">
        <f t="shared" si="31"/>
        <v>-4</v>
      </c>
      <c r="G101" s="30">
        <f>E101+10</f>
        <v>40</v>
      </c>
      <c r="H101" s="30">
        <v>50</v>
      </c>
      <c r="I101" s="31">
        <v>100</v>
      </c>
      <c r="J101" s="45">
        <f>I101-H101</f>
        <v>50</v>
      </c>
      <c r="K101" s="46">
        <f>I101/H101</f>
        <v>2</v>
      </c>
      <c r="L101" s="47">
        <v>50</v>
      </c>
      <c r="M101" s="47">
        <v>40</v>
      </c>
      <c r="N101" s="47">
        <v>100</v>
      </c>
      <c r="O101" s="47">
        <f t="shared" si="30"/>
        <v>1</v>
      </c>
      <c r="P101" s="30">
        <f>I101*1.2</f>
        <v>120</v>
      </c>
      <c r="Q101" s="31">
        <f>I101-10</f>
        <v>90</v>
      </c>
    </row>
    <row r="102" spans="1:17" s="7" customFormat="1">
      <c r="A102" s="31" t="s">
        <v>3228</v>
      </c>
      <c r="B102" s="32" t="s">
        <v>443</v>
      </c>
      <c r="C102" s="33" t="s">
        <v>444</v>
      </c>
      <c r="D102" s="31">
        <v>34</v>
      </c>
      <c r="E102" s="30">
        <v>30</v>
      </c>
      <c r="F102" s="30">
        <f t="shared" si="31"/>
        <v>-4</v>
      </c>
      <c r="G102" s="30">
        <f>E102+10</f>
        <v>40</v>
      </c>
      <c r="H102" s="30">
        <v>50</v>
      </c>
      <c r="I102" s="31">
        <v>100</v>
      </c>
      <c r="J102" s="45">
        <f>I102-H102</f>
        <v>50</v>
      </c>
      <c r="K102" s="46">
        <f>I102/H102</f>
        <v>2</v>
      </c>
      <c r="L102" s="47">
        <v>60</v>
      </c>
      <c r="M102" s="47">
        <v>50</v>
      </c>
      <c r="N102" s="47">
        <v>120</v>
      </c>
      <c r="O102" s="47">
        <f t="shared" si="30"/>
        <v>1.2</v>
      </c>
      <c r="P102" s="30">
        <f>I102*1.2</f>
        <v>120</v>
      </c>
      <c r="Q102" s="31">
        <f>I102-10</f>
        <v>90</v>
      </c>
    </row>
    <row r="103" spans="1:17" s="7" customFormat="1">
      <c r="A103" s="31" t="s">
        <v>3229</v>
      </c>
      <c r="B103" s="32" t="s">
        <v>448</v>
      </c>
      <c r="C103" s="33" t="s">
        <v>449</v>
      </c>
      <c r="D103" s="31">
        <v>47</v>
      </c>
      <c r="E103" s="30">
        <v>50</v>
      </c>
      <c r="F103" s="30">
        <f t="shared" si="31"/>
        <v>3</v>
      </c>
      <c r="G103" s="30">
        <f>E103+10</f>
        <v>60</v>
      </c>
      <c r="H103" s="30">
        <v>50</v>
      </c>
      <c r="I103" s="31">
        <v>100</v>
      </c>
      <c r="J103" s="45">
        <f>I103-H103</f>
        <v>50</v>
      </c>
      <c r="K103" s="46">
        <f>I103/H103</f>
        <v>2</v>
      </c>
      <c r="L103" s="47">
        <v>90</v>
      </c>
      <c r="M103" s="47">
        <v>80</v>
      </c>
      <c r="N103" s="47">
        <v>120</v>
      </c>
      <c r="O103" s="47">
        <f t="shared" si="30"/>
        <v>1.2</v>
      </c>
      <c r="P103" s="30">
        <f>I103*1.2</f>
        <v>120</v>
      </c>
      <c r="Q103" s="31">
        <f>I103-10</f>
        <v>90</v>
      </c>
    </row>
    <row r="104" spans="1:17" s="7" customFormat="1">
      <c r="A104" s="31" t="s">
        <v>3230</v>
      </c>
      <c r="B104" s="32" t="s">
        <v>51</v>
      </c>
      <c r="C104" s="33" t="s">
        <v>52</v>
      </c>
      <c r="D104" s="31">
        <v>48</v>
      </c>
      <c r="E104" s="30">
        <v>50</v>
      </c>
      <c r="F104" s="30">
        <f t="shared" si="31"/>
        <v>2</v>
      </c>
      <c r="G104" s="30">
        <f>E104+10</f>
        <v>60</v>
      </c>
      <c r="H104" s="30">
        <v>50</v>
      </c>
      <c r="I104" s="31">
        <v>100</v>
      </c>
      <c r="J104" s="45">
        <f>I104-H104</f>
        <v>50</v>
      </c>
      <c r="K104" s="46">
        <f>I104/H104</f>
        <v>2</v>
      </c>
      <c r="L104" s="47">
        <v>90</v>
      </c>
      <c r="M104" s="47">
        <v>80</v>
      </c>
      <c r="N104" s="47">
        <v>120</v>
      </c>
      <c r="O104" s="47">
        <f t="shared" si="30"/>
        <v>1.2</v>
      </c>
      <c r="P104" s="30">
        <f>I104*1.2</f>
        <v>120</v>
      </c>
      <c r="Q104" s="31">
        <f>I104-10</f>
        <v>90</v>
      </c>
    </row>
    <row r="105" spans="1:17">
      <c r="A105" s="27"/>
      <c r="B105" s="27"/>
      <c r="C105" s="28" t="s">
        <v>457</v>
      </c>
      <c r="D105" s="37"/>
      <c r="E105" s="30"/>
      <c r="F105" s="30">
        <f t="shared" si="31"/>
        <v>0</v>
      </c>
      <c r="G105" s="30"/>
      <c r="H105" s="30"/>
      <c r="I105" s="31"/>
      <c r="J105" s="45"/>
      <c r="K105" s="46"/>
      <c r="L105" s="47"/>
      <c r="M105" s="47"/>
      <c r="N105" s="47"/>
      <c r="O105" s="47" t="e">
        <f t="shared" si="30"/>
        <v>#DIV/0!</v>
      </c>
      <c r="P105" s="30"/>
      <c r="Q105" s="31"/>
    </row>
    <row r="106" spans="1:17" s="7" customFormat="1">
      <c r="A106" s="31" t="s">
        <v>3231</v>
      </c>
      <c r="B106" s="32" t="s">
        <v>468</v>
      </c>
      <c r="C106" s="33" t="s">
        <v>469</v>
      </c>
      <c r="D106" s="31">
        <v>239</v>
      </c>
      <c r="E106" s="30">
        <v>240</v>
      </c>
      <c r="F106" s="30">
        <f t="shared" si="31"/>
        <v>1</v>
      </c>
      <c r="G106" s="30">
        <f t="shared" ref="G106:G120" si="32">E106+10</f>
        <v>250</v>
      </c>
      <c r="H106" s="30">
        <v>250</v>
      </c>
      <c r="I106" s="31">
        <v>300</v>
      </c>
      <c r="J106" s="45">
        <f t="shared" ref="J106:J120" si="33">I106-H106</f>
        <v>50</v>
      </c>
      <c r="K106" s="46">
        <f t="shared" ref="K106:K120" si="34">I106/H106</f>
        <v>1.2</v>
      </c>
      <c r="L106" s="47">
        <v>350</v>
      </c>
      <c r="M106" s="47">
        <v>300</v>
      </c>
      <c r="N106" s="47">
        <v>360</v>
      </c>
      <c r="O106" s="47">
        <f t="shared" si="30"/>
        <v>1.2</v>
      </c>
      <c r="P106" s="30">
        <f>I106*1.2</f>
        <v>360</v>
      </c>
      <c r="Q106" s="31">
        <f t="shared" ref="Q106:Q120" si="35">I106-10</f>
        <v>290</v>
      </c>
    </row>
    <row r="107" spans="1:17" s="7" customFormat="1">
      <c r="A107" s="31">
        <f t="shared" ref="A107:A120" si="36">A106+1</f>
        <v>80</v>
      </c>
      <c r="B107" s="32" t="s">
        <v>471</v>
      </c>
      <c r="C107" s="33" t="s">
        <v>472</v>
      </c>
      <c r="D107" s="31">
        <v>239</v>
      </c>
      <c r="E107" s="30">
        <v>240</v>
      </c>
      <c r="F107" s="30">
        <f t="shared" si="31"/>
        <v>1</v>
      </c>
      <c r="G107" s="30">
        <f t="shared" si="32"/>
        <v>250</v>
      </c>
      <c r="H107" s="30">
        <v>250</v>
      </c>
      <c r="I107" s="31">
        <v>300</v>
      </c>
      <c r="J107" s="45">
        <f t="shared" si="33"/>
        <v>50</v>
      </c>
      <c r="K107" s="46">
        <f t="shared" si="34"/>
        <v>1.2</v>
      </c>
      <c r="L107" s="47">
        <v>350</v>
      </c>
      <c r="M107" s="47">
        <v>300</v>
      </c>
      <c r="N107" s="47">
        <v>360</v>
      </c>
      <c r="O107" s="47">
        <f t="shared" si="30"/>
        <v>1.2</v>
      </c>
      <c r="P107" s="30">
        <f>I107*1.2</f>
        <v>360</v>
      </c>
      <c r="Q107" s="31">
        <f t="shared" si="35"/>
        <v>290</v>
      </c>
    </row>
    <row r="108" spans="1:17" s="7" customFormat="1">
      <c r="A108" s="31">
        <f t="shared" si="36"/>
        <v>81</v>
      </c>
      <c r="B108" s="32" t="s">
        <v>1592</v>
      </c>
      <c r="C108" s="33" t="s">
        <v>1583</v>
      </c>
      <c r="D108" s="31">
        <v>230</v>
      </c>
      <c r="E108" s="30">
        <v>230</v>
      </c>
      <c r="F108" s="30">
        <f t="shared" si="31"/>
        <v>0</v>
      </c>
      <c r="G108" s="30">
        <f t="shared" si="32"/>
        <v>240</v>
      </c>
      <c r="H108" s="30">
        <v>250</v>
      </c>
      <c r="I108" s="31">
        <v>300</v>
      </c>
      <c r="J108" s="45">
        <f t="shared" si="33"/>
        <v>50</v>
      </c>
      <c r="K108" s="46">
        <f t="shared" si="34"/>
        <v>1.2</v>
      </c>
      <c r="L108" s="47"/>
      <c r="M108" s="47"/>
      <c r="N108" s="47"/>
      <c r="O108" s="47">
        <f t="shared" si="30"/>
        <v>0</v>
      </c>
      <c r="P108" s="30"/>
      <c r="Q108" s="31">
        <f t="shared" si="35"/>
        <v>290</v>
      </c>
    </row>
    <row r="109" spans="1:17" s="7" customFormat="1">
      <c r="A109" s="31">
        <f t="shared" si="36"/>
        <v>82</v>
      </c>
      <c r="B109" s="32" t="s">
        <v>1596</v>
      </c>
      <c r="C109" s="33" t="s">
        <v>1587</v>
      </c>
      <c r="D109" s="31">
        <v>130</v>
      </c>
      <c r="E109" s="30">
        <v>130</v>
      </c>
      <c r="F109" s="30">
        <f t="shared" si="31"/>
        <v>0</v>
      </c>
      <c r="G109" s="30">
        <f t="shared" si="32"/>
        <v>140</v>
      </c>
      <c r="H109" s="30">
        <v>150</v>
      </c>
      <c r="I109" s="31">
        <v>200</v>
      </c>
      <c r="J109" s="45">
        <f t="shared" si="33"/>
        <v>50</v>
      </c>
      <c r="K109" s="46">
        <f t="shared" si="34"/>
        <v>1.3333333333333299</v>
      </c>
      <c r="L109" s="47"/>
      <c r="M109" s="47"/>
      <c r="N109" s="47"/>
      <c r="O109" s="47">
        <f t="shared" si="30"/>
        <v>0</v>
      </c>
      <c r="P109" s="30"/>
      <c r="Q109" s="31">
        <f t="shared" si="35"/>
        <v>190</v>
      </c>
    </row>
    <row r="110" spans="1:17" s="7" customFormat="1">
      <c r="A110" s="31">
        <f t="shared" si="36"/>
        <v>83</v>
      </c>
      <c r="B110" s="32" t="s">
        <v>473</v>
      </c>
      <c r="C110" s="33" t="s">
        <v>474</v>
      </c>
      <c r="D110" s="31">
        <v>325</v>
      </c>
      <c r="E110" s="30">
        <v>330</v>
      </c>
      <c r="F110" s="30">
        <f t="shared" si="31"/>
        <v>5</v>
      </c>
      <c r="G110" s="30">
        <f t="shared" si="32"/>
        <v>340</v>
      </c>
      <c r="H110" s="30">
        <v>350</v>
      </c>
      <c r="I110" s="31">
        <v>400</v>
      </c>
      <c r="J110" s="45">
        <f t="shared" si="33"/>
        <v>50</v>
      </c>
      <c r="K110" s="46">
        <f t="shared" si="34"/>
        <v>1.1428571428571399</v>
      </c>
      <c r="L110" s="53" t="s">
        <v>3161</v>
      </c>
      <c r="M110" s="53" t="s">
        <v>3161</v>
      </c>
      <c r="N110" s="53" t="s">
        <v>3161</v>
      </c>
      <c r="O110" s="47"/>
      <c r="P110" s="30">
        <f t="shared" ref="P110:P116" si="37">I110*1.2</f>
        <v>480</v>
      </c>
      <c r="Q110" s="31">
        <f t="shared" si="35"/>
        <v>390</v>
      </c>
    </row>
    <row r="111" spans="1:17" s="7" customFormat="1">
      <c r="A111" s="31">
        <f t="shared" si="36"/>
        <v>84</v>
      </c>
      <c r="B111" s="32" t="s">
        <v>475</v>
      </c>
      <c r="C111" s="33" t="s">
        <v>476</v>
      </c>
      <c r="D111" s="31">
        <v>152</v>
      </c>
      <c r="E111" s="30">
        <v>150</v>
      </c>
      <c r="F111" s="30">
        <f t="shared" si="31"/>
        <v>-2</v>
      </c>
      <c r="G111" s="30">
        <f t="shared" si="32"/>
        <v>160</v>
      </c>
      <c r="H111" s="30">
        <v>150</v>
      </c>
      <c r="I111" s="31">
        <v>250</v>
      </c>
      <c r="J111" s="45">
        <f t="shared" si="33"/>
        <v>100</v>
      </c>
      <c r="K111" s="46">
        <f t="shared" si="34"/>
        <v>1.6666666666666701</v>
      </c>
      <c r="L111" s="47">
        <v>230</v>
      </c>
      <c r="M111" s="47">
        <v>205</v>
      </c>
      <c r="N111" s="47">
        <v>300</v>
      </c>
      <c r="O111" s="47">
        <f t="shared" ref="O111:O150" si="38">N111/I111</f>
        <v>1.2</v>
      </c>
      <c r="P111" s="30">
        <f t="shared" si="37"/>
        <v>300</v>
      </c>
      <c r="Q111" s="31">
        <f t="shared" si="35"/>
        <v>240</v>
      </c>
    </row>
    <row r="112" spans="1:17" s="7" customFormat="1">
      <c r="A112" s="31">
        <f t="shared" si="36"/>
        <v>85</v>
      </c>
      <c r="B112" s="31" t="s">
        <v>477</v>
      </c>
      <c r="C112" s="33" t="s">
        <v>354</v>
      </c>
      <c r="D112" s="31">
        <v>149</v>
      </c>
      <c r="E112" s="30">
        <v>150</v>
      </c>
      <c r="F112" s="30">
        <f t="shared" si="31"/>
        <v>1</v>
      </c>
      <c r="G112" s="30">
        <f t="shared" si="32"/>
        <v>160</v>
      </c>
      <c r="H112" s="30">
        <v>150</v>
      </c>
      <c r="I112" s="31">
        <v>200</v>
      </c>
      <c r="J112" s="45">
        <f t="shared" si="33"/>
        <v>50</v>
      </c>
      <c r="K112" s="46">
        <f t="shared" si="34"/>
        <v>1.3333333333333299</v>
      </c>
      <c r="L112" s="47">
        <v>235</v>
      </c>
      <c r="M112" s="47">
        <v>190</v>
      </c>
      <c r="N112" s="47">
        <v>240</v>
      </c>
      <c r="O112" s="47">
        <f t="shared" si="38"/>
        <v>1.2</v>
      </c>
      <c r="P112" s="30">
        <f t="shared" si="37"/>
        <v>240</v>
      </c>
      <c r="Q112" s="31">
        <f t="shared" si="35"/>
        <v>190</v>
      </c>
    </row>
    <row r="113" spans="1:17" s="7" customFormat="1">
      <c r="A113" s="31">
        <f t="shared" si="36"/>
        <v>86</v>
      </c>
      <c r="B113" s="31" t="s">
        <v>481</v>
      </c>
      <c r="C113" s="33" t="s">
        <v>482</v>
      </c>
      <c r="D113" s="31">
        <v>186</v>
      </c>
      <c r="E113" s="30">
        <v>190</v>
      </c>
      <c r="F113" s="30">
        <f t="shared" si="31"/>
        <v>4</v>
      </c>
      <c r="G113" s="30">
        <f t="shared" si="32"/>
        <v>200</v>
      </c>
      <c r="H113" s="30">
        <v>200</v>
      </c>
      <c r="I113" s="31">
        <v>250</v>
      </c>
      <c r="J113" s="45">
        <f t="shared" si="33"/>
        <v>50</v>
      </c>
      <c r="K113" s="46">
        <f t="shared" si="34"/>
        <v>1.25</v>
      </c>
      <c r="L113" s="47">
        <v>400</v>
      </c>
      <c r="M113" s="47">
        <v>350</v>
      </c>
      <c r="N113" s="47">
        <v>300</v>
      </c>
      <c r="O113" s="47">
        <f t="shared" si="38"/>
        <v>1.2</v>
      </c>
      <c r="P113" s="30">
        <f t="shared" si="37"/>
        <v>300</v>
      </c>
      <c r="Q113" s="31">
        <f t="shared" si="35"/>
        <v>240</v>
      </c>
    </row>
    <row r="114" spans="1:17" s="7" customFormat="1">
      <c r="A114" s="31">
        <f t="shared" si="36"/>
        <v>87</v>
      </c>
      <c r="B114" s="31" t="s">
        <v>479</v>
      </c>
      <c r="C114" s="33" t="s">
        <v>480</v>
      </c>
      <c r="D114" s="31">
        <v>169</v>
      </c>
      <c r="E114" s="30">
        <v>170</v>
      </c>
      <c r="F114" s="30">
        <f t="shared" si="31"/>
        <v>1</v>
      </c>
      <c r="G114" s="30">
        <f t="shared" si="32"/>
        <v>180</v>
      </c>
      <c r="H114" s="30">
        <v>200</v>
      </c>
      <c r="I114" s="31">
        <v>250</v>
      </c>
      <c r="J114" s="45">
        <f t="shared" si="33"/>
        <v>50</v>
      </c>
      <c r="K114" s="46">
        <f t="shared" si="34"/>
        <v>1.25</v>
      </c>
      <c r="L114" s="47">
        <v>410</v>
      </c>
      <c r="M114" s="47">
        <v>320</v>
      </c>
      <c r="N114" s="47">
        <v>290</v>
      </c>
      <c r="O114" s="47">
        <f t="shared" si="38"/>
        <v>1.1599999999999999</v>
      </c>
      <c r="P114" s="30">
        <f t="shared" si="37"/>
        <v>300</v>
      </c>
      <c r="Q114" s="31">
        <f t="shared" si="35"/>
        <v>240</v>
      </c>
    </row>
    <row r="115" spans="1:17" s="7" customFormat="1">
      <c r="A115" s="31">
        <f t="shared" si="36"/>
        <v>88</v>
      </c>
      <c r="B115" s="31" t="s">
        <v>483</v>
      </c>
      <c r="C115" s="33" t="s">
        <v>484</v>
      </c>
      <c r="D115" s="31">
        <v>384</v>
      </c>
      <c r="E115" s="30">
        <v>380</v>
      </c>
      <c r="F115" s="30">
        <f t="shared" si="31"/>
        <v>-4</v>
      </c>
      <c r="G115" s="30">
        <f t="shared" si="32"/>
        <v>390</v>
      </c>
      <c r="H115" s="30">
        <v>400</v>
      </c>
      <c r="I115" s="31">
        <v>450</v>
      </c>
      <c r="J115" s="45">
        <f t="shared" si="33"/>
        <v>50</v>
      </c>
      <c r="K115" s="46">
        <f t="shared" si="34"/>
        <v>1.125</v>
      </c>
      <c r="L115" s="47">
        <v>690</v>
      </c>
      <c r="M115" s="47">
        <v>550</v>
      </c>
      <c r="N115" s="47">
        <v>540</v>
      </c>
      <c r="O115" s="47">
        <f t="shared" si="38"/>
        <v>1.2</v>
      </c>
      <c r="P115" s="30">
        <f t="shared" si="37"/>
        <v>540</v>
      </c>
      <c r="Q115" s="31">
        <f t="shared" si="35"/>
        <v>440</v>
      </c>
    </row>
    <row r="116" spans="1:17" s="7" customFormat="1">
      <c r="A116" s="31">
        <f t="shared" si="36"/>
        <v>89</v>
      </c>
      <c r="B116" s="31" t="s">
        <v>3232</v>
      </c>
      <c r="C116" s="33" t="s">
        <v>3233</v>
      </c>
      <c r="D116" s="31">
        <v>670</v>
      </c>
      <c r="E116" s="30">
        <v>670</v>
      </c>
      <c r="F116" s="30">
        <f t="shared" si="31"/>
        <v>0</v>
      </c>
      <c r="G116" s="30">
        <f t="shared" si="32"/>
        <v>680</v>
      </c>
      <c r="H116" s="30">
        <v>700</v>
      </c>
      <c r="I116" s="31">
        <v>800</v>
      </c>
      <c r="J116" s="45">
        <f t="shared" si="33"/>
        <v>100</v>
      </c>
      <c r="K116" s="46">
        <f t="shared" si="34"/>
        <v>1.1428571428571399</v>
      </c>
      <c r="L116" s="47">
        <v>970</v>
      </c>
      <c r="M116" s="47">
        <v>755</v>
      </c>
      <c r="N116" s="47">
        <v>960</v>
      </c>
      <c r="O116" s="47">
        <f t="shared" si="38"/>
        <v>1.2</v>
      </c>
      <c r="P116" s="30">
        <f t="shared" si="37"/>
        <v>960</v>
      </c>
      <c r="Q116" s="31">
        <f t="shared" si="35"/>
        <v>790</v>
      </c>
    </row>
    <row r="117" spans="1:17" s="7" customFormat="1">
      <c r="A117" s="31">
        <f t="shared" si="36"/>
        <v>90</v>
      </c>
      <c r="B117" s="31" t="s">
        <v>1592</v>
      </c>
      <c r="C117" s="33" t="s">
        <v>1591</v>
      </c>
      <c r="D117" s="31">
        <v>284</v>
      </c>
      <c r="E117" s="30">
        <v>280</v>
      </c>
      <c r="F117" s="30">
        <f t="shared" si="31"/>
        <v>-4</v>
      </c>
      <c r="G117" s="30">
        <f t="shared" si="32"/>
        <v>290</v>
      </c>
      <c r="H117" s="30">
        <v>300</v>
      </c>
      <c r="I117" s="31">
        <v>350</v>
      </c>
      <c r="J117" s="45">
        <f t="shared" si="33"/>
        <v>50</v>
      </c>
      <c r="K117" s="46">
        <f t="shared" si="34"/>
        <v>1.1666666666666701</v>
      </c>
      <c r="L117" s="47">
        <v>370</v>
      </c>
      <c r="M117" s="47">
        <v>330</v>
      </c>
      <c r="N117" s="47">
        <v>420</v>
      </c>
      <c r="O117" s="47">
        <f t="shared" si="38"/>
        <v>1.2</v>
      </c>
      <c r="P117" s="30"/>
      <c r="Q117" s="31">
        <f t="shared" si="35"/>
        <v>340</v>
      </c>
    </row>
    <row r="118" spans="1:17" s="7" customFormat="1">
      <c r="A118" s="31">
        <f t="shared" si="36"/>
        <v>91</v>
      </c>
      <c r="B118" s="31" t="s">
        <v>1596</v>
      </c>
      <c r="C118" s="33" t="s">
        <v>1595</v>
      </c>
      <c r="D118" s="31">
        <v>216</v>
      </c>
      <c r="E118" s="30">
        <v>220</v>
      </c>
      <c r="F118" s="30">
        <f t="shared" si="31"/>
        <v>4</v>
      </c>
      <c r="G118" s="30">
        <f t="shared" si="32"/>
        <v>230</v>
      </c>
      <c r="H118" s="30">
        <v>250</v>
      </c>
      <c r="I118" s="31">
        <v>300</v>
      </c>
      <c r="J118" s="45">
        <f t="shared" si="33"/>
        <v>50</v>
      </c>
      <c r="K118" s="46">
        <f t="shared" si="34"/>
        <v>1.2</v>
      </c>
      <c r="L118" s="47">
        <v>300</v>
      </c>
      <c r="M118" s="47">
        <v>260</v>
      </c>
      <c r="N118" s="47">
        <v>340</v>
      </c>
      <c r="O118" s="47">
        <f t="shared" si="38"/>
        <v>1.13333333333333</v>
      </c>
      <c r="P118" s="30"/>
      <c r="Q118" s="31">
        <f t="shared" si="35"/>
        <v>290</v>
      </c>
    </row>
    <row r="119" spans="1:17" s="7" customFormat="1">
      <c r="A119" s="31">
        <f t="shared" si="36"/>
        <v>92</v>
      </c>
      <c r="B119" s="31" t="s">
        <v>487</v>
      </c>
      <c r="C119" s="33" t="s">
        <v>488</v>
      </c>
      <c r="D119" s="31">
        <v>124</v>
      </c>
      <c r="E119" s="30">
        <v>120</v>
      </c>
      <c r="F119" s="30">
        <f t="shared" si="31"/>
        <v>-4</v>
      </c>
      <c r="G119" s="30">
        <f t="shared" si="32"/>
        <v>130</v>
      </c>
      <c r="H119" s="30">
        <v>150</v>
      </c>
      <c r="I119" s="31">
        <v>200</v>
      </c>
      <c r="J119" s="45">
        <f t="shared" si="33"/>
        <v>50</v>
      </c>
      <c r="K119" s="46">
        <f t="shared" si="34"/>
        <v>1.3333333333333299</v>
      </c>
      <c r="L119" s="47">
        <v>115</v>
      </c>
      <c r="M119" s="47">
        <v>100</v>
      </c>
      <c r="N119" s="47">
        <v>150</v>
      </c>
      <c r="O119" s="47">
        <f t="shared" si="38"/>
        <v>0.75</v>
      </c>
      <c r="P119" s="30">
        <f>I119*1.2</f>
        <v>240</v>
      </c>
      <c r="Q119" s="31">
        <f t="shared" si="35"/>
        <v>190</v>
      </c>
    </row>
    <row r="120" spans="1:17" s="7" customFormat="1">
      <c r="A120" s="31">
        <f t="shared" si="36"/>
        <v>93</v>
      </c>
      <c r="B120" s="31" t="s">
        <v>3234</v>
      </c>
      <c r="C120" s="33" t="s">
        <v>3235</v>
      </c>
      <c r="D120" s="31">
        <v>125</v>
      </c>
      <c r="E120" s="30">
        <v>130</v>
      </c>
      <c r="F120" s="30">
        <f t="shared" si="31"/>
        <v>5</v>
      </c>
      <c r="G120" s="30">
        <f t="shared" si="32"/>
        <v>140</v>
      </c>
      <c r="H120" s="30">
        <v>150</v>
      </c>
      <c r="I120" s="31">
        <v>200</v>
      </c>
      <c r="J120" s="45">
        <f t="shared" si="33"/>
        <v>50</v>
      </c>
      <c r="K120" s="46">
        <f t="shared" si="34"/>
        <v>1.3333333333333299</v>
      </c>
      <c r="L120" s="47">
        <v>150</v>
      </c>
      <c r="M120" s="47">
        <v>120</v>
      </c>
      <c r="N120" s="47">
        <v>200</v>
      </c>
      <c r="O120" s="47">
        <f t="shared" si="38"/>
        <v>1</v>
      </c>
      <c r="P120" s="30"/>
      <c r="Q120" s="31">
        <f t="shared" si="35"/>
        <v>190</v>
      </c>
    </row>
    <row r="121" spans="1:17">
      <c r="A121" s="31"/>
      <c r="B121" s="31"/>
      <c r="C121" s="28" t="s">
        <v>561</v>
      </c>
      <c r="D121" s="37"/>
      <c r="E121" s="30"/>
      <c r="F121" s="30">
        <f t="shared" si="31"/>
        <v>0</v>
      </c>
      <c r="G121" s="30"/>
      <c r="H121" s="30"/>
      <c r="I121" s="31"/>
      <c r="J121" s="45"/>
      <c r="K121" s="46"/>
      <c r="L121" s="47"/>
      <c r="M121" s="47"/>
      <c r="N121" s="47"/>
      <c r="O121" s="47" t="e">
        <f t="shared" si="38"/>
        <v>#DIV/0!</v>
      </c>
      <c r="P121" s="30"/>
      <c r="Q121" s="31"/>
    </row>
    <row r="122" spans="1:17" s="7" customFormat="1">
      <c r="A122" s="31">
        <f>A120+1</f>
        <v>94</v>
      </c>
      <c r="B122" s="31" t="s">
        <v>591</v>
      </c>
      <c r="C122" s="33" t="s">
        <v>592</v>
      </c>
      <c r="D122" s="31">
        <v>185</v>
      </c>
      <c r="E122" s="30">
        <v>190</v>
      </c>
      <c r="F122" s="30">
        <f t="shared" si="31"/>
        <v>5</v>
      </c>
      <c r="G122" s="30">
        <f t="shared" ref="G122:G131" si="39">E122+10</f>
        <v>200</v>
      </c>
      <c r="H122" s="30">
        <v>200</v>
      </c>
      <c r="I122" s="31">
        <v>300</v>
      </c>
      <c r="J122" s="45">
        <f t="shared" ref="J122:J131" si="40">I122-H122</f>
        <v>100</v>
      </c>
      <c r="K122" s="46">
        <f t="shared" ref="K122:K131" si="41">I122/H122</f>
        <v>1.5</v>
      </c>
      <c r="L122" s="47">
        <v>210</v>
      </c>
      <c r="M122" s="47">
        <v>185</v>
      </c>
      <c r="N122" s="47">
        <v>360</v>
      </c>
      <c r="O122" s="47">
        <f t="shared" si="38"/>
        <v>1.2</v>
      </c>
      <c r="P122" s="30"/>
      <c r="Q122" s="31">
        <f t="shared" ref="Q122:Q131" si="42">I122-10</f>
        <v>290</v>
      </c>
    </row>
    <row r="123" spans="1:17" s="7" customFormat="1">
      <c r="A123" s="31">
        <f t="shared" ref="A123:A154" si="43">A122+1</f>
        <v>95</v>
      </c>
      <c r="B123" s="31" t="s">
        <v>3236</v>
      </c>
      <c r="C123" s="33" t="s">
        <v>3237</v>
      </c>
      <c r="D123" s="31">
        <v>556</v>
      </c>
      <c r="E123" s="30">
        <v>560</v>
      </c>
      <c r="F123" s="30">
        <f t="shared" si="31"/>
        <v>4</v>
      </c>
      <c r="G123" s="30">
        <f t="shared" si="39"/>
        <v>570</v>
      </c>
      <c r="H123" s="30">
        <v>550</v>
      </c>
      <c r="I123" s="31">
        <v>600</v>
      </c>
      <c r="J123" s="45">
        <f t="shared" si="40"/>
        <v>50</v>
      </c>
      <c r="K123" s="46">
        <f t="shared" si="41"/>
        <v>1.0909090909090899</v>
      </c>
      <c r="L123" s="47">
        <v>500</v>
      </c>
      <c r="M123" s="47">
        <v>430</v>
      </c>
      <c r="N123" s="47">
        <v>720</v>
      </c>
      <c r="O123" s="47">
        <f t="shared" si="38"/>
        <v>1.2</v>
      </c>
      <c r="P123" s="30"/>
      <c r="Q123" s="31">
        <f t="shared" si="42"/>
        <v>590</v>
      </c>
    </row>
    <row r="124" spans="1:17" s="7" customFormat="1">
      <c r="A124" s="31">
        <f t="shared" si="43"/>
        <v>96</v>
      </c>
      <c r="B124" s="31" t="s">
        <v>593</v>
      </c>
      <c r="C124" s="33" t="s">
        <v>594</v>
      </c>
      <c r="D124" s="31">
        <v>185</v>
      </c>
      <c r="E124" s="30">
        <v>190</v>
      </c>
      <c r="F124" s="30">
        <f t="shared" si="31"/>
        <v>5</v>
      </c>
      <c r="G124" s="30">
        <f t="shared" si="39"/>
        <v>200</v>
      </c>
      <c r="H124" s="30">
        <v>200</v>
      </c>
      <c r="I124" s="31">
        <v>300</v>
      </c>
      <c r="J124" s="45">
        <f t="shared" si="40"/>
        <v>100</v>
      </c>
      <c r="K124" s="46">
        <f t="shared" si="41"/>
        <v>1.5</v>
      </c>
      <c r="L124" s="47">
        <v>210</v>
      </c>
      <c r="M124" s="47">
        <v>185</v>
      </c>
      <c r="N124" s="47">
        <v>360</v>
      </c>
      <c r="O124" s="47">
        <f t="shared" si="38"/>
        <v>1.2</v>
      </c>
      <c r="P124" s="30"/>
      <c r="Q124" s="31">
        <f t="shared" si="42"/>
        <v>290</v>
      </c>
    </row>
    <row r="125" spans="1:17" s="7" customFormat="1">
      <c r="A125" s="31">
        <f t="shared" si="43"/>
        <v>97</v>
      </c>
      <c r="B125" s="31" t="s">
        <v>597</v>
      </c>
      <c r="C125" s="33" t="s">
        <v>598</v>
      </c>
      <c r="D125" s="31">
        <v>185</v>
      </c>
      <c r="E125" s="30">
        <v>190</v>
      </c>
      <c r="F125" s="30">
        <f t="shared" si="31"/>
        <v>5</v>
      </c>
      <c r="G125" s="30">
        <f t="shared" si="39"/>
        <v>200</v>
      </c>
      <c r="H125" s="30">
        <v>200</v>
      </c>
      <c r="I125" s="31">
        <v>300</v>
      </c>
      <c r="J125" s="45">
        <f t="shared" si="40"/>
        <v>100</v>
      </c>
      <c r="K125" s="46">
        <f t="shared" si="41"/>
        <v>1.5</v>
      </c>
      <c r="L125" s="47">
        <v>210</v>
      </c>
      <c r="M125" s="47">
        <v>185</v>
      </c>
      <c r="N125" s="47">
        <v>360</v>
      </c>
      <c r="O125" s="47">
        <f t="shared" si="38"/>
        <v>1.2</v>
      </c>
      <c r="P125" s="30"/>
      <c r="Q125" s="31">
        <f t="shared" si="42"/>
        <v>290</v>
      </c>
    </row>
    <row r="126" spans="1:17" s="7" customFormat="1">
      <c r="A126" s="31">
        <f t="shared" si="43"/>
        <v>98</v>
      </c>
      <c r="B126" s="31" t="s">
        <v>599</v>
      </c>
      <c r="C126" s="33" t="s">
        <v>600</v>
      </c>
      <c r="D126" s="31">
        <v>185</v>
      </c>
      <c r="E126" s="30">
        <v>190</v>
      </c>
      <c r="F126" s="30">
        <f t="shared" si="31"/>
        <v>5</v>
      </c>
      <c r="G126" s="30">
        <f t="shared" si="39"/>
        <v>200</v>
      </c>
      <c r="H126" s="30">
        <v>200</v>
      </c>
      <c r="I126" s="31">
        <v>300</v>
      </c>
      <c r="J126" s="45">
        <f t="shared" si="40"/>
        <v>100</v>
      </c>
      <c r="K126" s="46">
        <f t="shared" si="41"/>
        <v>1.5</v>
      </c>
      <c r="L126" s="47">
        <v>210</v>
      </c>
      <c r="M126" s="47">
        <v>185</v>
      </c>
      <c r="N126" s="47">
        <v>360</v>
      </c>
      <c r="O126" s="47">
        <f t="shared" si="38"/>
        <v>1.2</v>
      </c>
      <c r="P126" s="30"/>
      <c r="Q126" s="31">
        <f t="shared" si="42"/>
        <v>290</v>
      </c>
    </row>
    <row r="127" spans="1:17" s="7" customFormat="1">
      <c r="A127" s="31">
        <f t="shared" si="43"/>
        <v>99</v>
      </c>
      <c r="B127" s="31" t="s">
        <v>3238</v>
      </c>
      <c r="C127" s="33" t="s">
        <v>3239</v>
      </c>
      <c r="D127" s="31">
        <v>139</v>
      </c>
      <c r="E127" s="30">
        <v>140</v>
      </c>
      <c r="F127" s="30">
        <f t="shared" si="31"/>
        <v>1</v>
      </c>
      <c r="G127" s="30">
        <f t="shared" si="39"/>
        <v>150</v>
      </c>
      <c r="H127" s="30">
        <v>150</v>
      </c>
      <c r="I127" s="31">
        <v>200</v>
      </c>
      <c r="J127" s="45">
        <f t="shared" si="40"/>
        <v>50</v>
      </c>
      <c r="K127" s="46">
        <f t="shared" si="41"/>
        <v>1.3333333333333299</v>
      </c>
      <c r="L127" s="47">
        <v>165</v>
      </c>
      <c r="M127" s="47">
        <v>145</v>
      </c>
      <c r="N127" s="47">
        <v>240</v>
      </c>
      <c r="O127" s="47">
        <f t="shared" si="38"/>
        <v>1.2</v>
      </c>
      <c r="P127" s="30"/>
      <c r="Q127" s="31">
        <f t="shared" si="42"/>
        <v>190</v>
      </c>
    </row>
    <row r="128" spans="1:17" s="7" customFormat="1">
      <c r="A128" s="31">
        <f t="shared" si="43"/>
        <v>100</v>
      </c>
      <c r="B128" s="31" t="s">
        <v>601</v>
      </c>
      <c r="C128" s="33" t="s">
        <v>602</v>
      </c>
      <c r="D128" s="31">
        <v>185</v>
      </c>
      <c r="E128" s="30">
        <v>190</v>
      </c>
      <c r="F128" s="30">
        <f t="shared" si="31"/>
        <v>5</v>
      </c>
      <c r="G128" s="30">
        <f t="shared" si="39"/>
        <v>200</v>
      </c>
      <c r="H128" s="30">
        <v>200</v>
      </c>
      <c r="I128" s="31">
        <v>300</v>
      </c>
      <c r="J128" s="45">
        <f t="shared" si="40"/>
        <v>100</v>
      </c>
      <c r="K128" s="46">
        <f t="shared" si="41"/>
        <v>1.5</v>
      </c>
      <c r="L128" s="52" t="s">
        <v>3161</v>
      </c>
      <c r="M128" s="52" t="s">
        <v>3161</v>
      </c>
      <c r="N128" s="52" t="s">
        <v>3161</v>
      </c>
      <c r="O128" s="47" t="e">
        <f t="shared" si="38"/>
        <v>#VALUE!</v>
      </c>
      <c r="P128" s="30"/>
      <c r="Q128" s="31">
        <f t="shared" si="42"/>
        <v>290</v>
      </c>
    </row>
    <row r="129" spans="1:17" s="7" customFormat="1">
      <c r="A129" s="31">
        <f t="shared" si="43"/>
        <v>101</v>
      </c>
      <c r="B129" s="31" t="s">
        <v>3240</v>
      </c>
      <c r="C129" s="33" t="s">
        <v>3241</v>
      </c>
      <c r="D129" s="31">
        <v>232</v>
      </c>
      <c r="E129" s="30">
        <v>230</v>
      </c>
      <c r="F129" s="30">
        <f t="shared" si="31"/>
        <v>-2</v>
      </c>
      <c r="G129" s="30">
        <f t="shared" si="39"/>
        <v>240</v>
      </c>
      <c r="H129" s="30">
        <v>250</v>
      </c>
      <c r="I129" s="31">
        <v>300</v>
      </c>
      <c r="J129" s="45">
        <f t="shared" si="40"/>
        <v>50</v>
      </c>
      <c r="K129" s="46">
        <f t="shared" si="41"/>
        <v>1.2</v>
      </c>
      <c r="L129" s="47">
        <v>165</v>
      </c>
      <c r="M129" s="47">
        <v>145</v>
      </c>
      <c r="N129" s="47">
        <v>360</v>
      </c>
      <c r="O129" s="47">
        <f t="shared" si="38"/>
        <v>1.2</v>
      </c>
      <c r="P129" s="30"/>
      <c r="Q129" s="31">
        <f t="shared" si="42"/>
        <v>290</v>
      </c>
    </row>
    <row r="130" spans="1:17" s="7" customFormat="1">
      <c r="A130" s="31">
        <f t="shared" si="43"/>
        <v>102</v>
      </c>
      <c r="B130" s="31" t="s">
        <v>66</v>
      </c>
      <c r="C130" s="33" t="s">
        <v>67</v>
      </c>
      <c r="D130" s="31">
        <v>370</v>
      </c>
      <c r="E130" s="30">
        <v>370</v>
      </c>
      <c r="F130" s="30">
        <f t="shared" si="31"/>
        <v>0</v>
      </c>
      <c r="G130" s="30">
        <f t="shared" si="39"/>
        <v>380</v>
      </c>
      <c r="H130" s="30">
        <v>400</v>
      </c>
      <c r="I130" s="31">
        <v>500</v>
      </c>
      <c r="J130" s="45">
        <f t="shared" si="40"/>
        <v>100</v>
      </c>
      <c r="K130" s="46">
        <f t="shared" si="41"/>
        <v>1.25</v>
      </c>
      <c r="L130" s="47">
        <v>205</v>
      </c>
      <c r="M130" s="47">
        <v>180</v>
      </c>
      <c r="N130" s="47">
        <v>600</v>
      </c>
      <c r="O130" s="47">
        <f t="shared" si="38"/>
        <v>1.2</v>
      </c>
      <c r="P130" s="30"/>
      <c r="Q130" s="31">
        <f t="shared" si="42"/>
        <v>490</v>
      </c>
    </row>
    <row r="131" spans="1:17" s="7" customFormat="1">
      <c r="A131" s="31">
        <f t="shared" si="43"/>
        <v>103</v>
      </c>
      <c r="B131" s="31" t="s">
        <v>604</v>
      </c>
      <c r="C131" s="33" t="s">
        <v>605</v>
      </c>
      <c r="D131" s="31">
        <v>162</v>
      </c>
      <c r="E131" s="30">
        <v>160</v>
      </c>
      <c r="F131" s="30">
        <f t="shared" si="31"/>
        <v>-2</v>
      </c>
      <c r="G131" s="30">
        <f t="shared" si="39"/>
        <v>170</v>
      </c>
      <c r="H131" s="30">
        <v>150</v>
      </c>
      <c r="I131" s="31">
        <v>200</v>
      </c>
      <c r="J131" s="45">
        <f t="shared" si="40"/>
        <v>50</v>
      </c>
      <c r="K131" s="46">
        <f t="shared" si="41"/>
        <v>1.3333333333333299</v>
      </c>
      <c r="L131" s="47">
        <v>170</v>
      </c>
      <c r="M131" s="47">
        <v>150</v>
      </c>
      <c r="N131" s="47">
        <v>240</v>
      </c>
      <c r="O131" s="47">
        <f t="shared" si="38"/>
        <v>1.2</v>
      </c>
      <c r="P131" s="30"/>
      <c r="Q131" s="31">
        <f t="shared" si="42"/>
        <v>190</v>
      </c>
    </row>
    <row r="132" spans="1:17" s="7" customFormat="1">
      <c r="A132" s="31">
        <f t="shared" si="43"/>
        <v>104</v>
      </c>
      <c r="B132" s="31" t="s">
        <v>604</v>
      </c>
      <c r="C132" s="33" t="s">
        <v>3242</v>
      </c>
      <c r="D132" s="31"/>
      <c r="E132" s="30"/>
      <c r="F132" s="30"/>
      <c r="G132" s="30"/>
      <c r="H132" s="52" t="s">
        <v>3161</v>
      </c>
      <c r="I132" s="52" t="s">
        <v>3161</v>
      </c>
      <c r="J132" s="52" t="s">
        <v>3161</v>
      </c>
      <c r="K132" s="52" t="s">
        <v>3161</v>
      </c>
      <c r="L132" s="47">
        <v>210</v>
      </c>
      <c r="M132" s="47">
        <v>185</v>
      </c>
      <c r="N132" s="47">
        <v>360</v>
      </c>
      <c r="O132" s="47" t="e">
        <f t="shared" si="38"/>
        <v>#VALUE!</v>
      </c>
      <c r="P132" s="30"/>
      <c r="Q132" s="31">
        <v>340</v>
      </c>
    </row>
    <row r="133" spans="1:17" s="7" customFormat="1">
      <c r="A133" s="31">
        <f t="shared" si="43"/>
        <v>105</v>
      </c>
      <c r="B133" s="31" t="s">
        <v>3238</v>
      </c>
      <c r="C133" s="33" t="s">
        <v>3243</v>
      </c>
      <c r="D133" s="31">
        <v>216</v>
      </c>
      <c r="E133" s="30">
        <v>220</v>
      </c>
      <c r="F133" s="30">
        <f t="shared" ref="F133:F151" si="44">E133-D133</f>
        <v>4</v>
      </c>
      <c r="G133" s="30">
        <f t="shared" ref="G133:G151" si="45">E133+10</f>
        <v>230</v>
      </c>
      <c r="H133" s="30">
        <v>250</v>
      </c>
      <c r="I133" s="31">
        <v>400</v>
      </c>
      <c r="J133" s="45">
        <f t="shared" ref="J133:J151" si="46">I133-H133</f>
        <v>150</v>
      </c>
      <c r="K133" s="46">
        <f t="shared" ref="K133:K151" si="47">I133/H133</f>
        <v>1.6</v>
      </c>
      <c r="L133" s="47">
        <v>210</v>
      </c>
      <c r="M133" s="47">
        <v>185</v>
      </c>
      <c r="N133" s="47">
        <v>480</v>
      </c>
      <c r="O133" s="47">
        <f t="shared" si="38"/>
        <v>1.2</v>
      </c>
      <c r="P133" s="30"/>
      <c r="Q133" s="31">
        <f t="shared" ref="Q133:Q151" si="48">I133-10</f>
        <v>390</v>
      </c>
    </row>
    <row r="134" spans="1:17" s="7" customFormat="1">
      <c r="A134" s="38">
        <f t="shared" si="43"/>
        <v>106</v>
      </c>
      <c r="B134" s="31" t="s">
        <v>608</v>
      </c>
      <c r="C134" s="33" t="s">
        <v>609</v>
      </c>
      <c r="D134" s="31">
        <v>216</v>
      </c>
      <c r="E134" s="30">
        <v>220</v>
      </c>
      <c r="F134" s="30">
        <f t="shared" si="44"/>
        <v>4</v>
      </c>
      <c r="G134" s="30">
        <f t="shared" si="45"/>
        <v>230</v>
      </c>
      <c r="H134" s="30">
        <v>250</v>
      </c>
      <c r="I134" s="31">
        <v>400</v>
      </c>
      <c r="J134" s="45">
        <f t="shared" si="46"/>
        <v>150</v>
      </c>
      <c r="K134" s="46">
        <f t="shared" si="47"/>
        <v>1.6</v>
      </c>
      <c r="L134" s="47">
        <v>220</v>
      </c>
      <c r="M134" s="47">
        <v>190</v>
      </c>
      <c r="N134" s="47">
        <v>480</v>
      </c>
      <c r="O134" s="47">
        <f t="shared" si="38"/>
        <v>1.2</v>
      </c>
      <c r="P134" s="30"/>
      <c r="Q134" s="31">
        <f t="shared" si="48"/>
        <v>390</v>
      </c>
    </row>
    <row r="135" spans="1:17" s="7" customFormat="1">
      <c r="A135" s="31">
        <f t="shared" si="43"/>
        <v>107</v>
      </c>
      <c r="B135" s="31" t="s">
        <v>3244</v>
      </c>
      <c r="C135" s="33" t="s">
        <v>613</v>
      </c>
      <c r="D135" s="31">
        <v>216</v>
      </c>
      <c r="E135" s="30">
        <v>220</v>
      </c>
      <c r="F135" s="30">
        <f t="shared" si="44"/>
        <v>4</v>
      </c>
      <c r="G135" s="30">
        <f t="shared" si="45"/>
        <v>230</v>
      </c>
      <c r="H135" s="30">
        <v>250</v>
      </c>
      <c r="I135" s="31">
        <v>400</v>
      </c>
      <c r="J135" s="45">
        <f t="shared" si="46"/>
        <v>150</v>
      </c>
      <c r="K135" s="46">
        <f t="shared" si="47"/>
        <v>1.6</v>
      </c>
      <c r="L135" s="47">
        <v>220</v>
      </c>
      <c r="M135" s="47">
        <v>190</v>
      </c>
      <c r="N135" s="47">
        <v>480</v>
      </c>
      <c r="O135" s="47">
        <f t="shared" si="38"/>
        <v>1.2</v>
      </c>
      <c r="P135" s="30"/>
      <c r="Q135" s="31">
        <f t="shared" si="48"/>
        <v>390</v>
      </c>
    </row>
    <row r="136" spans="1:17" s="7" customFormat="1">
      <c r="A136" s="31">
        <f t="shared" si="43"/>
        <v>108</v>
      </c>
      <c r="B136" s="31" t="s">
        <v>3245</v>
      </c>
      <c r="C136" s="33" t="s">
        <v>3246</v>
      </c>
      <c r="D136" s="31">
        <v>180</v>
      </c>
      <c r="E136" s="30">
        <v>180</v>
      </c>
      <c r="F136" s="30">
        <f t="shared" si="44"/>
        <v>0</v>
      </c>
      <c r="G136" s="30">
        <f t="shared" si="45"/>
        <v>190</v>
      </c>
      <c r="H136" s="30">
        <v>200</v>
      </c>
      <c r="I136" s="31">
        <v>300</v>
      </c>
      <c r="J136" s="45">
        <f t="shared" si="46"/>
        <v>100</v>
      </c>
      <c r="K136" s="46">
        <f t="shared" si="47"/>
        <v>1.5</v>
      </c>
      <c r="L136" s="47">
        <v>210</v>
      </c>
      <c r="M136" s="47">
        <v>185</v>
      </c>
      <c r="N136" s="47">
        <v>360</v>
      </c>
      <c r="O136" s="47">
        <f t="shared" si="38"/>
        <v>1.2</v>
      </c>
      <c r="P136" s="30"/>
      <c r="Q136" s="31">
        <f t="shared" si="48"/>
        <v>290</v>
      </c>
    </row>
    <row r="137" spans="1:17" s="7" customFormat="1">
      <c r="A137" s="31">
        <f t="shared" si="43"/>
        <v>109</v>
      </c>
      <c r="B137" s="31" t="s">
        <v>130</v>
      </c>
      <c r="C137" s="33" t="s">
        <v>3247</v>
      </c>
      <c r="D137" s="31">
        <v>260</v>
      </c>
      <c r="E137" s="30">
        <v>260</v>
      </c>
      <c r="F137" s="30">
        <f t="shared" si="44"/>
        <v>0</v>
      </c>
      <c r="G137" s="30">
        <f t="shared" si="45"/>
        <v>270</v>
      </c>
      <c r="H137" s="30">
        <v>250</v>
      </c>
      <c r="I137" s="31">
        <v>400</v>
      </c>
      <c r="J137" s="45">
        <f t="shared" si="46"/>
        <v>150</v>
      </c>
      <c r="K137" s="46">
        <f t="shared" si="47"/>
        <v>1.6</v>
      </c>
      <c r="L137" s="47">
        <v>300</v>
      </c>
      <c r="M137" s="47">
        <v>265</v>
      </c>
      <c r="N137" s="47">
        <v>480</v>
      </c>
      <c r="O137" s="47">
        <f t="shared" si="38"/>
        <v>1.2</v>
      </c>
      <c r="P137" s="30"/>
      <c r="Q137" s="31">
        <f t="shared" si="48"/>
        <v>390</v>
      </c>
    </row>
    <row r="138" spans="1:17" s="7" customFormat="1">
      <c r="A138" s="31">
        <f t="shared" si="43"/>
        <v>110</v>
      </c>
      <c r="B138" s="31" t="s">
        <v>3248</v>
      </c>
      <c r="C138" s="33" t="s">
        <v>3249</v>
      </c>
      <c r="D138" s="31">
        <v>180</v>
      </c>
      <c r="E138" s="30">
        <v>180</v>
      </c>
      <c r="F138" s="30">
        <f t="shared" si="44"/>
        <v>0</v>
      </c>
      <c r="G138" s="30">
        <f t="shared" si="45"/>
        <v>190</v>
      </c>
      <c r="H138" s="30">
        <v>200</v>
      </c>
      <c r="I138" s="31">
        <v>300</v>
      </c>
      <c r="J138" s="45">
        <f t="shared" si="46"/>
        <v>100</v>
      </c>
      <c r="K138" s="46">
        <f t="shared" si="47"/>
        <v>1.5</v>
      </c>
      <c r="L138" s="47">
        <v>210</v>
      </c>
      <c r="M138" s="47">
        <v>185</v>
      </c>
      <c r="N138" s="47">
        <v>360</v>
      </c>
      <c r="O138" s="47">
        <f t="shared" si="38"/>
        <v>1.2</v>
      </c>
      <c r="P138" s="30"/>
      <c r="Q138" s="31">
        <f t="shared" si="48"/>
        <v>290</v>
      </c>
    </row>
    <row r="139" spans="1:17" s="7" customFormat="1">
      <c r="A139" s="31">
        <f t="shared" si="43"/>
        <v>111</v>
      </c>
      <c r="B139" s="31" t="s">
        <v>3250</v>
      </c>
      <c r="C139" s="33" t="s">
        <v>3251</v>
      </c>
      <c r="D139" s="31">
        <v>180</v>
      </c>
      <c r="E139" s="30">
        <v>180</v>
      </c>
      <c r="F139" s="30">
        <f t="shared" si="44"/>
        <v>0</v>
      </c>
      <c r="G139" s="30">
        <f t="shared" si="45"/>
        <v>190</v>
      </c>
      <c r="H139" s="30">
        <v>200</v>
      </c>
      <c r="I139" s="31">
        <v>300</v>
      </c>
      <c r="J139" s="45">
        <f t="shared" si="46"/>
        <v>100</v>
      </c>
      <c r="K139" s="46">
        <f t="shared" si="47"/>
        <v>1.5</v>
      </c>
      <c r="L139" s="47">
        <v>210</v>
      </c>
      <c r="M139" s="47">
        <v>185</v>
      </c>
      <c r="N139" s="47">
        <v>360</v>
      </c>
      <c r="O139" s="47">
        <f t="shared" si="38"/>
        <v>1.2</v>
      </c>
      <c r="P139" s="30"/>
      <c r="Q139" s="31">
        <f t="shared" si="48"/>
        <v>290</v>
      </c>
    </row>
    <row r="140" spans="1:17" s="7" customFormat="1">
      <c r="A140" s="31">
        <f t="shared" si="43"/>
        <v>112</v>
      </c>
      <c r="B140" s="31" t="s">
        <v>601</v>
      </c>
      <c r="C140" s="33" t="s">
        <v>3252</v>
      </c>
      <c r="D140" s="31">
        <v>130</v>
      </c>
      <c r="E140" s="30">
        <v>130</v>
      </c>
      <c r="F140" s="30">
        <f t="shared" si="44"/>
        <v>0</v>
      </c>
      <c r="G140" s="30">
        <f t="shared" si="45"/>
        <v>140</v>
      </c>
      <c r="H140" s="30">
        <v>150</v>
      </c>
      <c r="I140" s="31">
        <v>200</v>
      </c>
      <c r="J140" s="45">
        <f t="shared" si="46"/>
        <v>50</v>
      </c>
      <c r="K140" s="46">
        <f t="shared" si="47"/>
        <v>1.3333333333333299</v>
      </c>
      <c r="L140" s="47">
        <v>165</v>
      </c>
      <c r="M140" s="47">
        <v>145</v>
      </c>
      <c r="N140" s="47">
        <v>240</v>
      </c>
      <c r="O140" s="47">
        <f t="shared" si="38"/>
        <v>1.2</v>
      </c>
      <c r="P140" s="30"/>
      <c r="Q140" s="31">
        <f t="shared" si="48"/>
        <v>190</v>
      </c>
    </row>
    <row r="141" spans="1:17" s="7" customFormat="1">
      <c r="A141" s="31">
        <f t="shared" si="43"/>
        <v>113</v>
      </c>
      <c r="B141" s="32" t="s">
        <v>604</v>
      </c>
      <c r="C141" s="33" t="s">
        <v>3253</v>
      </c>
      <c r="D141" s="31">
        <v>155</v>
      </c>
      <c r="E141" s="30">
        <v>160</v>
      </c>
      <c r="F141" s="30">
        <f t="shared" si="44"/>
        <v>5</v>
      </c>
      <c r="G141" s="30">
        <f t="shared" si="45"/>
        <v>170</v>
      </c>
      <c r="H141" s="30">
        <v>150</v>
      </c>
      <c r="I141" s="31">
        <v>200</v>
      </c>
      <c r="J141" s="45">
        <f t="shared" si="46"/>
        <v>50</v>
      </c>
      <c r="K141" s="46">
        <f t="shared" si="47"/>
        <v>1.3333333333333299</v>
      </c>
      <c r="L141" s="47">
        <v>210</v>
      </c>
      <c r="M141" s="47">
        <v>185</v>
      </c>
      <c r="N141" s="47">
        <v>240</v>
      </c>
      <c r="O141" s="47">
        <f t="shared" si="38"/>
        <v>1.2</v>
      </c>
      <c r="P141" s="30"/>
      <c r="Q141" s="31">
        <f t="shared" si="48"/>
        <v>190</v>
      </c>
    </row>
    <row r="142" spans="1:17" s="7" customFormat="1">
      <c r="A142" s="31">
        <f t="shared" si="43"/>
        <v>114</v>
      </c>
      <c r="B142" s="32" t="s">
        <v>616</v>
      </c>
      <c r="C142" s="33" t="s">
        <v>617</v>
      </c>
      <c r="D142" s="31">
        <v>180</v>
      </c>
      <c r="E142" s="30">
        <v>180</v>
      </c>
      <c r="F142" s="30">
        <f t="shared" si="44"/>
        <v>0</v>
      </c>
      <c r="G142" s="30">
        <f t="shared" si="45"/>
        <v>190</v>
      </c>
      <c r="H142" s="30">
        <v>200</v>
      </c>
      <c r="I142" s="31">
        <v>300</v>
      </c>
      <c r="J142" s="45">
        <f t="shared" si="46"/>
        <v>100</v>
      </c>
      <c r="K142" s="46">
        <f t="shared" si="47"/>
        <v>1.5</v>
      </c>
      <c r="L142" s="47">
        <v>210</v>
      </c>
      <c r="M142" s="47">
        <v>185</v>
      </c>
      <c r="N142" s="47">
        <v>360</v>
      </c>
      <c r="O142" s="47">
        <f t="shared" si="38"/>
        <v>1.2</v>
      </c>
      <c r="P142" s="30"/>
      <c r="Q142" s="31">
        <f t="shared" si="48"/>
        <v>290</v>
      </c>
    </row>
    <row r="143" spans="1:17" s="7" customFormat="1" ht="29.25" customHeight="1">
      <c r="A143" s="31">
        <f t="shared" si="43"/>
        <v>115</v>
      </c>
      <c r="B143" s="54" t="s">
        <v>3254</v>
      </c>
      <c r="C143" s="33" t="s">
        <v>3255</v>
      </c>
      <c r="D143" s="31">
        <v>180</v>
      </c>
      <c r="E143" s="30">
        <v>180</v>
      </c>
      <c r="F143" s="30">
        <f t="shared" si="44"/>
        <v>0</v>
      </c>
      <c r="G143" s="30">
        <f t="shared" si="45"/>
        <v>190</v>
      </c>
      <c r="H143" s="30">
        <v>200</v>
      </c>
      <c r="I143" s="31">
        <v>300</v>
      </c>
      <c r="J143" s="45">
        <f t="shared" si="46"/>
        <v>100</v>
      </c>
      <c r="K143" s="46">
        <f t="shared" si="47"/>
        <v>1.5</v>
      </c>
      <c r="L143" s="47">
        <v>210</v>
      </c>
      <c r="M143" s="47">
        <v>185</v>
      </c>
      <c r="N143" s="47">
        <v>360</v>
      </c>
      <c r="O143" s="47">
        <f t="shared" si="38"/>
        <v>1.2</v>
      </c>
      <c r="P143" s="30"/>
      <c r="Q143" s="31">
        <f t="shared" si="48"/>
        <v>290</v>
      </c>
    </row>
    <row r="144" spans="1:17" s="7" customFormat="1">
      <c r="A144" s="31">
        <f t="shared" si="43"/>
        <v>116</v>
      </c>
      <c r="B144" s="31" t="s">
        <v>3256</v>
      </c>
      <c r="C144" s="33" t="s">
        <v>3257</v>
      </c>
      <c r="D144" s="31">
        <v>180</v>
      </c>
      <c r="E144" s="30">
        <v>180</v>
      </c>
      <c r="F144" s="30">
        <f t="shared" si="44"/>
        <v>0</v>
      </c>
      <c r="G144" s="30">
        <f t="shared" si="45"/>
        <v>190</v>
      </c>
      <c r="H144" s="30">
        <v>200</v>
      </c>
      <c r="I144" s="31">
        <v>400</v>
      </c>
      <c r="J144" s="45">
        <f t="shared" si="46"/>
        <v>200</v>
      </c>
      <c r="K144" s="46">
        <f t="shared" si="47"/>
        <v>2</v>
      </c>
      <c r="L144" s="47">
        <v>210</v>
      </c>
      <c r="M144" s="47">
        <v>185</v>
      </c>
      <c r="N144" s="47">
        <v>480</v>
      </c>
      <c r="O144" s="47">
        <f t="shared" si="38"/>
        <v>1.2</v>
      </c>
      <c r="P144" s="30"/>
      <c r="Q144" s="31">
        <f t="shared" si="48"/>
        <v>390</v>
      </c>
    </row>
    <row r="145" spans="1:17" s="7" customFormat="1" ht="30">
      <c r="A145" s="31">
        <f t="shared" si="43"/>
        <v>117</v>
      </c>
      <c r="B145" s="31" t="s">
        <v>3258</v>
      </c>
      <c r="C145" s="33" t="s">
        <v>3259</v>
      </c>
      <c r="D145" s="31">
        <v>235</v>
      </c>
      <c r="E145" s="30">
        <v>240</v>
      </c>
      <c r="F145" s="30">
        <f t="shared" si="44"/>
        <v>5</v>
      </c>
      <c r="G145" s="30">
        <f t="shared" si="45"/>
        <v>250</v>
      </c>
      <c r="H145" s="30">
        <v>250</v>
      </c>
      <c r="I145" s="31">
        <v>400</v>
      </c>
      <c r="J145" s="45">
        <f t="shared" si="46"/>
        <v>150</v>
      </c>
      <c r="K145" s="46">
        <f t="shared" si="47"/>
        <v>1.6</v>
      </c>
      <c r="L145" s="52" t="s">
        <v>3161</v>
      </c>
      <c r="M145" s="47">
        <v>245</v>
      </c>
      <c r="N145" s="47">
        <v>480</v>
      </c>
      <c r="O145" s="47">
        <f t="shared" si="38"/>
        <v>1.2</v>
      </c>
      <c r="P145" s="30"/>
      <c r="Q145" s="31">
        <f t="shared" si="48"/>
        <v>390</v>
      </c>
    </row>
    <row r="146" spans="1:17" s="7" customFormat="1" ht="30">
      <c r="A146" s="31">
        <f t="shared" si="43"/>
        <v>118</v>
      </c>
      <c r="B146" s="31" t="s">
        <v>3258</v>
      </c>
      <c r="C146" s="33" t="s">
        <v>3260</v>
      </c>
      <c r="D146" s="31">
        <v>415</v>
      </c>
      <c r="E146" s="30">
        <v>420</v>
      </c>
      <c r="F146" s="30">
        <f t="shared" si="44"/>
        <v>5</v>
      </c>
      <c r="G146" s="30">
        <f t="shared" si="45"/>
        <v>430</v>
      </c>
      <c r="H146" s="30">
        <v>450</v>
      </c>
      <c r="I146" s="31">
        <v>500</v>
      </c>
      <c r="J146" s="45">
        <f t="shared" si="46"/>
        <v>50</v>
      </c>
      <c r="K146" s="46">
        <f t="shared" si="47"/>
        <v>1.1111111111111101</v>
      </c>
      <c r="L146" s="52" t="s">
        <v>3161</v>
      </c>
      <c r="M146" s="47">
        <v>400</v>
      </c>
      <c r="N146" s="47">
        <v>600</v>
      </c>
      <c r="O146" s="47">
        <f t="shared" si="38"/>
        <v>1.2</v>
      </c>
      <c r="P146" s="30"/>
      <c r="Q146" s="31">
        <f t="shared" si="48"/>
        <v>490</v>
      </c>
    </row>
    <row r="147" spans="1:17" s="7" customFormat="1">
      <c r="A147" s="31">
        <f t="shared" si="43"/>
        <v>119</v>
      </c>
      <c r="B147" s="31" t="s">
        <v>3258</v>
      </c>
      <c r="C147" s="33" t="s">
        <v>3261</v>
      </c>
      <c r="D147" s="31">
        <v>140</v>
      </c>
      <c r="E147" s="30">
        <v>140</v>
      </c>
      <c r="F147" s="30">
        <f t="shared" si="44"/>
        <v>0</v>
      </c>
      <c r="G147" s="30">
        <f t="shared" si="45"/>
        <v>150</v>
      </c>
      <c r="H147" s="30">
        <v>150</v>
      </c>
      <c r="I147" s="31">
        <v>200</v>
      </c>
      <c r="J147" s="45">
        <f t="shared" si="46"/>
        <v>50</v>
      </c>
      <c r="K147" s="46">
        <f t="shared" si="47"/>
        <v>1.3333333333333299</v>
      </c>
      <c r="L147" s="52" t="s">
        <v>3161</v>
      </c>
      <c r="M147" s="47">
        <v>145</v>
      </c>
      <c r="N147" s="47">
        <v>240</v>
      </c>
      <c r="O147" s="47">
        <f t="shared" si="38"/>
        <v>1.2</v>
      </c>
      <c r="P147" s="30"/>
      <c r="Q147" s="31">
        <f t="shared" si="48"/>
        <v>190</v>
      </c>
    </row>
    <row r="148" spans="1:17" s="7" customFormat="1" ht="30">
      <c r="A148" s="31">
        <f t="shared" si="43"/>
        <v>120</v>
      </c>
      <c r="B148" s="31" t="s">
        <v>3258</v>
      </c>
      <c r="C148" s="33" t="s">
        <v>3262</v>
      </c>
      <c r="D148" s="31">
        <v>235</v>
      </c>
      <c r="E148" s="30">
        <v>240</v>
      </c>
      <c r="F148" s="30">
        <f t="shared" si="44"/>
        <v>5</v>
      </c>
      <c r="G148" s="30">
        <f t="shared" si="45"/>
        <v>250</v>
      </c>
      <c r="H148" s="55">
        <v>250</v>
      </c>
      <c r="I148" s="31">
        <v>400</v>
      </c>
      <c r="J148" s="56">
        <f t="shared" si="46"/>
        <v>150</v>
      </c>
      <c r="K148" s="57">
        <f t="shared" si="47"/>
        <v>1.6</v>
      </c>
      <c r="L148" s="52" t="s">
        <v>3161</v>
      </c>
      <c r="M148" s="53">
        <v>245</v>
      </c>
      <c r="N148" s="53">
        <v>480</v>
      </c>
      <c r="O148" s="47">
        <f t="shared" si="38"/>
        <v>1.2</v>
      </c>
      <c r="P148" s="30"/>
      <c r="Q148" s="31">
        <f t="shared" si="48"/>
        <v>390</v>
      </c>
    </row>
    <row r="149" spans="1:17" s="7" customFormat="1" ht="30">
      <c r="A149" s="31">
        <f t="shared" si="43"/>
        <v>121</v>
      </c>
      <c r="B149" s="31" t="s">
        <v>3258</v>
      </c>
      <c r="C149" s="33" t="s">
        <v>3263</v>
      </c>
      <c r="D149" s="31">
        <v>415</v>
      </c>
      <c r="E149" s="30">
        <v>420</v>
      </c>
      <c r="F149" s="30">
        <f t="shared" si="44"/>
        <v>5</v>
      </c>
      <c r="G149" s="30">
        <f t="shared" si="45"/>
        <v>430</v>
      </c>
      <c r="H149" s="55">
        <v>450</v>
      </c>
      <c r="I149" s="31">
        <v>500</v>
      </c>
      <c r="J149" s="56">
        <f t="shared" si="46"/>
        <v>50</v>
      </c>
      <c r="K149" s="57">
        <f t="shared" si="47"/>
        <v>1.1111111111111101</v>
      </c>
      <c r="L149" s="52" t="s">
        <v>3161</v>
      </c>
      <c r="M149" s="53">
        <v>400</v>
      </c>
      <c r="N149" s="53">
        <v>600</v>
      </c>
      <c r="O149" s="47">
        <f t="shared" si="38"/>
        <v>1.2</v>
      </c>
      <c r="P149" s="30"/>
      <c r="Q149" s="31">
        <f t="shared" si="48"/>
        <v>490</v>
      </c>
    </row>
    <row r="150" spans="1:17" s="7" customFormat="1">
      <c r="A150" s="31">
        <f t="shared" si="43"/>
        <v>122</v>
      </c>
      <c r="B150" s="31" t="s">
        <v>3264</v>
      </c>
      <c r="C150" s="33" t="s">
        <v>718</v>
      </c>
      <c r="D150" s="31">
        <v>200</v>
      </c>
      <c r="E150" s="30">
        <v>200</v>
      </c>
      <c r="F150" s="30">
        <f t="shared" si="44"/>
        <v>0</v>
      </c>
      <c r="G150" s="30">
        <f t="shared" si="45"/>
        <v>210</v>
      </c>
      <c r="H150" s="30">
        <v>200</v>
      </c>
      <c r="I150" s="31">
        <v>300</v>
      </c>
      <c r="J150" s="45">
        <f t="shared" si="46"/>
        <v>100</v>
      </c>
      <c r="K150" s="46">
        <f t="shared" si="47"/>
        <v>1.5</v>
      </c>
      <c r="L150" s="52" t="s">
        <v>3161</v>
      </c>
      <c r="M150" s="47">
        <v>230</v>
      </c>
      <c r="N150" s="47">
        <v>360</v>
      </c>
      <c r="O150" s="47">
        <f t="shared" si="38"/>
        <v>1.2</v>
      </c>
      <c r="P150" s="30"/>
      <c r="Q150" s="31">
        <f t="shared" si="48"/>
        <v>290</v>
      </c>
    </row>
    <row r="151" spans="1:17" s="7" customFormat="1">
      <c r="A151" s="31">
        <f t="shared" si="43"/>
        <v>123</v>
      </c>
      <c r="B151" s="31" t="s">
        <v>621</v>
      </c>
      <c r="C151" s="33" t="s">
        <v>622</v>
      </c>
      <c r="D151" s="31">
        <v>235</v>
      </c>
      <c r="E151" s="30">
        <v>240</v>
      </c>
      <c r="F151" s="30">
        <f t="shared" si="44"/>
        <v>5</v>
      </c>
      <c r="G151" s="30">
        <f t="shared" si="45"/>
        <v>250</v>
      </c>
      <c r="H151" s="30">
        <v>250</v>
      </c>
      <c r="I151" s="31">
        <v>300</v>
      </c>
      <c r="J151" s="45">
        <f t="shared" si="46"/>
        <v>50</v>
      </c>
      <c r="K151" s="46">
        <f t="shared" si="47"/>
        <v>1.2</v>
      </c>
      <c r="L151" s="52" t="s">
        <v>3161</v>
      </c>
      <c r="M151" s="52" t="s">
        <v>3161</v>
      </c>
      <c r="N151" s="52" t="s">
        <v>3161</v>
      </c>
      <c r="O151" s="47"/>
      <c r="P151" s="30"/>
      <c r="Q151" s="31">
        <f t="shared" si="48"/>
        <v>290</v>
      </c>
    </row>
    <row r="152" spans="1:17" s="7" customFormat="1">
      <c r="A152" s="31">
        <f t="shared" si="43"/>
        <v>124</v>
      </c>
      <c r="B152" s="32" t="s">
        <v>728</v>
      </c>
      <c r="C152" s="33" t="s">
        <v>3265</v>
      </c>
      <c r="D152" s="31"/>
      <c r="E152" s="30"/>
      <c r="F152" s="30"/>
      <c r="G152" s="30"/>
      <c r="H152" s="52" t="s">
        <v>3161</v>
      </c>
      <c r="I152" s="52" t="s">
        <v>3161</v>
      </c>
      <c r="J152" s="52" t="s">
        <v>3161</v>
      </c>
      <c r="K152" s="52" t="s">
        <v>3161</v>
      </c>
      <c r="L152" s="58">
        <v>265</v>
      </c>
      <c r="M152" s="58">
        <v>230</v>
      </c>
      <c r="N152" s="58">
        <v>360</v>
      </c>
      <c r="O152" s="47" t="e">
        <f t="shared" ref="O152:O197" si="49">N152/I152</f>
        <v>#VALUE!</v>
      </c>
      <c r="P152" s="30"/>
      <c r="Q152" s="31">
        <v>340</v>
      </c>
    </row>
    <row r="153" spans="1:17" s="7" customFormat="1">
      <c r="A153" s="31">
        <f t="shared" si="43"/>
        <v>125</v>
      </c>
      <c r="B153" s="32" t="s">
        <v>610</v>
      </c>
      <c r="C153" s="33" t="s">
        <v>3266</v>
      </c>
      <c r="D153" s="37">
        <v>194</v>
      </c>
      <c r="E153" s="30">
        <v>190</v>
      </c>
      <c r="F153" s="30">
        <f>E153-D153</f>
        <v>-4</v>
      </c>
      <c r="G153" s="30">
        <f>E153+10</f>
        <v>200</v>
      </c>
      <c r="H153" s="30">
        <v>200</v>
      </c>
      <c r="I153" s="31">
        <v>300</v>
      </c>
      <c r="J153" s="45">
        <f>I153-H153</f>
        <v>100</v>
      </c>
      <c r="K153" s="46">
        <f>I153/H153</f>
        <v>1.5</v>
      </c>
      <c r="L153" s="47">
        <v>210</v>
      </c>
      <c r="M153" s="47">
        <v>185</v>
      </c>
      <c r="N153" s="47">
        <v>360</v>
      </c>
      <c r="O153" s="47">
        <f t="shared" si="49"/>
        <v>1.2</v>
      </c>
      <c r="P153" s="30"/>
      <c r="Q153" s="31">
        <f>I153-10</f>
        <v>290</v>
      </c>
    </row>
    <row r="154" spans="1:17" s="7" customFormat="1">
      <c r="A154" s="31">
        <f t="shared" si="43"/>
        <v>126</v>
      </c>
      <c r="B154" s="32" t="s">
        <v>3267</v>
      </c>
      <c r="C154" s="33" t="s">
        <v>712</v>
      </c>
      <c r="D154" s="31">
        <v>194</v>
      </c>
      <c r="E154" s="30">
        <v>190</v>
      </c>
      <c r="F154" s="30">
        <f>E154-D154</f>
        <v>-4</v>
      </c>
      <c r="G154" s="30">
        <f>E154+10</f>
        <v>200</v>
      </c>
      <c r="H154" s="30">
        <v>200</v>
      </c>
      <c r="I154" s="31">
        <v>300</v>
      </c>
      <c r="J154" s="45">
        <f>I154-H154</f>
        <v>100</v>
      </c>
      <c r="K154" s="46">
        <f>I154/H154</f>
        <v>1.5</v>
      </c>
      <c r="L154" s="47">
        <v>210</v>
      </c>
      <c r="M154" s="47">
        <v>185</v>
      </c>
      <c r="N154" s="47">
        <v>360</v>
      </c>
      <c r="O154" s="47">
        <f t="shared" si="49"/>
        <v>1.2</v>
      </c>
      <c r="P154" s="30"/>
      <c r="Q154" s="31">
        <f>I154-10</f>
        <v>290</v>
      </c>
    </row>
    <row r="155" spans="1:17" s="7" customFormat="1">
      <c r="A155" s="31">
        <f t="shared" ref="A155:A186" si="50">A154+1</f>
        <v>127</v>
      </c>
      <c r="B155" s="32" t="s">
        <v>3268</v>
      </c>
      <c r="C155" s="33" t="s">
        <v>716</v>
      </c>
      <c r="D155" s="31">
        <v>505</v>
      </c>
      <c r="E155" s="30">
        <v>510</v>
      </c>
      <c r="F155" s="30">
        <f>E155-D155</f>
        <v>5</v>
      </c>
      <c r="G155" s="30">
        <f>E155+10</f>
        <v>520</v>
      </c>
      <c r="H155" s="30">
        <v>500</v>
      </c>
      <c r="I155" s="31">
        <v>600</v>
      </c>
      <c r="J155" s="45">
        <f>I155-H155</f>
        <v>100</v>
      </c>
      <c r="K155" s="46">
        <f>I155/H155</f>
        <v>1.2</v>
      </c>
      <c r="L155" s="52" t="s">
        <v>3161</v>
      </c>
      <c r="M155" s="47">
        <v>535</v>
      </c>
      <c r="N155" s="47">
        <v>720</v>
      </c>
      <c r="O155" s="47">
        <f t="shared" si="49"/>
        <v>1.2</v>
      </c>
      <c r="P155" s="30"/>
      <c r="Q155" s="31">
        <f>I155-10</f>
        <v>590</v>
      </c>
    </row>
    <row r="156" spans="1:17" s="7" customFormat="1">
      <c r="A156" s="31">
        <f t="shared" si="50"/>
        <v>128</v>
      </c>
      <c r="B156" s="32" t="s">
        <v>728</v>
      </c>
      <c r="C156" s="33" t="s">
        <v>3269</v>
      </c>
      <c r="D156" s="31">
        <v>220</v>
      </c>
      <c r="E156" s="30">
        <v>220</v>
      </c>
      <c r="F156" s="30">
        <f>E156-D156</f>
        <v>0</v>
      </c>
      <c r="G156" s="30">
        <f>E156+10</f>
        <v>230</v>
      </c>
      <c r="H156" s="30">
        <v>250</v>
      </c>
      <c r="I156" s="31">
        <v>300</v>
      </c>
      <c r="J156" s="45">
        <f>I156-H156</f>
        <v>50</v>
      </c>
      <c r="K156" s="46">
        <f>I156/H156</f>
        <v>1.2</v>
      </c>
      <c r="L156" s="47">
        <v>260</v>
      </c>
      <c r="M156" s="47">
        <v>230</v>
      </c>
      <c r="N156" s="47">
        <v>360</v>
      </c>
      <c r="O156" s="47">
        <f t="shared" si="49"/>
        <v>1.2</v>
      </c>
      <c r="P156" s="30"/>
      <c r="Q156" s="31">
        <f>I156-10</f>
        <v>290</v>
      </c>
    </row>
    <row r="157" spans="1:17" s="7" customFormat="1">
      <c r="A157" s="31">
        <f t="shared" si="50"/>
        <v>129</v>
      </c>
      <c r="B157" s="32" t="s">
        <v>3258</v>
      </c>
      <c r="C157" s="33" t="s">
        <v>628</v>
      </c>
      <c r="D157" s="31">
        <v>470</v>
      </c>
      <c r="E157" s="30">
        <v>470</v>
      </c>
      <c r="F157" s="30">
        <f>E157-D157</f>
        <v>0</v>
      </c>
      <c r="G157" s="30">
        <f>E157+10</f>
        <v>480</v>
      </c>
      <c r="H157" s="30">
        <v>500</v>
      </c>
      <c r="I157" s="31">
        <v>600</v>
      </c>
      <c r="J157" s="45">
        <f>I157-H157</f>
        <v>100</v>
      </c>
      <c r="K157" s="46">
        <f>I157/H157</f>
        <v>1.2</v>
      </c>
      <c r="L157" s="52" t="s">
        <v>3161</v>
      </c>
      <c r="M157" s="47">
        <v>490</v>
      </c>
      <c r="N157" s="47">
        <v>720</v>
      </c>
      <c r="O157" s="47">
        <f t="shared" si="49"/>
        <v>1.2</v>
      </c>
      <c r="P157" s="30"/>
      <c r="Q157" s="31">
        <f>I157-10</f>
        <v>590</v>
      </c>
    </row>
    <row r="158" spans="1:17" s="7" customFormat="1">
      <c r="A158" s="31">
        <f t="shared" si="50"/>
        <v>130</v>
      </c>
      <c r="B158" s="32" t="s">
        <v>637</v>
      </c>
      <c r="C158" s="33" t="s">
        <v>3270</v>
      </c>
      <c r="D158" s="31"/>
      <c r="E158" s="30"/>
      <c r="F158" s="30"/>
      <c r="G158" s="30"/>
      <c r="H158" s="31" t="s">
        <v>3161</v>
      </c>
      <c r="I158" s="31" t="s">
        <v>3161</v>
      </c>
      <c r="J158" s="31" t="s">
        <v>3161</v>
      </c>
      <c r="K158" s="31" t="s">
        <v>3161</v>
      </c>
      <c r="L158" s="46">
        <v>395</v>
      </c>
      <c r="M158" s="59">
        <v>345</v>
      </c>
      <c r="N158" s="47">
        <v>840</v>
      </c>
      <c r="O158" s="47" t="e">
        <f t="shared" si="49"/>
        <v>#VALUE!</v>
      </c>
      <c r="P158" s="30"/>
      <c r="Q158" s="31">
        <v>840</v>
      </c>
    </row>
    <row r="159" spans="1:17" s="7" customFormat="1">
      <c r="A159" s="31">
        <f t="shared" si="50"/>
        <v>131</v>
      </c>
      <c r="B159" s="32" t="s">
        <v>637</v>
      </c>
      <c r="C159" s="33" t="s">
        <v>3271</v>
      </c>
      <c r="D159" s="31">
        <v>460</v>
      </c>
      <c r="E159" s="30">
        <v>460</v>
      </c>
      <c r="F159" s="30">
        <f t="shared" ref="F159:F185" si="51">E159-D159</f>
        <v>0</v>
      </c>
      <c r="G159" s="30">
        <f t="shared" ref="G159:G185" si="52">E159+10</f>
        <v>470</v>
      </c>
      <c r="H159" s="30">
        <v>500</v>
      </c>
      <c r="I159" s="31">
        <v>600</v>
      </c>
      <c r="J159" s="45">
        <f t="shared" ref="J159:J185" si="53">I159-H159</f>
        <v>100</v>
      </c>
      <c r="K159" s="46">
        <f t="shared" ref="K159:K185" si="54">I159/H159</f>
        <v>1.2</v>
      </c>
      <c r="L159" s="47">
        <v>540</v>
      </c>
      <c r="M159" s="47">
        <v>470</v>
      </c>
      <c r="N159" s="47">
        <v>720</v>
      </c>
      <c r="O159" s="47">
        <f t="shared" si="49"/>
        <v>1.2</v>
      </c>
      <c r="P159" s="30"/>
      <c r="Q159" s="31">
        <f t="shared" ref="Q159:Q185" si="55">I159-10</f>
        <v>590</v>
      </c>
    </row>
    <row r="160" spans="1:17" s="7" customFormat="1" ht="30">
      <c r="A160" s="31">
        <f t="shared" si="50"/>
        <v>132</v>
      </c>
      <c r="B160" s="32" t="s">
        <v>637</v>
      </c>
      <c r="C160" s="33" t="s">
        <v>3272</v>
      </c>
      <c r="D160" s="31">
        <v>585</v>
      </c>
      <c r="E160" s="30">
        <v>590</v>
      </c>
      <c r="F160" s="30">
        <f t="shared" si="51"/>
        <v>5</v>
      </c>
      <c r="G160" s="30">
        <f t="shared" si="52"/>
        <v>600</v>
      </c>
      <c r="H160" s="30">
        <v>600</v>
      </c>
      <c r="I160" s="31">
        <v>700</v>
      </c>
      <c r="J160" s="45">
        <f t="shared" si="53"/>
        <v>100</v>
      </c>
      <c r="K160" s="46">
        <f t="shared" si="54"/>
        <v>1.1666666666666701</v>
      </c>
      <c r="L160" s="47">
        <v>688</v>
      </c>
      <c r="M160" s="47">
        <v>600</v>
      </c>
      <c r="N160" s="47">
        <v>840</v>
      </c>
      <c r="O160" s="47">
        <f t="shared" si="49"/>
        <v>1.2</v>
      </c>
      <c r="P160" s="30"/>
      <c r="Q160" s="31">
        <f t="shared" si="55"/>
        <v>690</v>
      </c>
    </row>
    <row r="161" spans="1:17" s="7" customFormat="1">
      <c r="A161" s="31">
        <f t="shared" si="50"/>
        <v>133</v>
      </c>
      <c r="B161" s="32" t="s">
        <v>637</v>
      </c>
      <c r="C161" s="33" t="s">
        <v>3273</v>
      </c>
      <c r="D161" s="31">
        <v>585</v>
      </c>
      <c r="E161" s="30">
        <v>590</v>
      </c>
      <c r="F161" s="30">
        <f t="shared" si="51"/>
        <v>5</v>
      </c>
      <c r="G161" s="30">
        <f t="shared" si="52"/>
        <v>600</v>
      </c>
      <c r="H161" s="30">
        <v>600</v>
      </c>
      <c r="I161" s="31">
        <v>700</v>
      </c>
      <c r="J161" s="45">
        <f t="shared" si="53"/>
        <v>100</v>
      </c>
      <c r="K161" s="46">
        <f t="shared" si="54"/>
        <v>1.1666666666666701</v>
      </c>
      <c r="L161" s="47">
        <v>688</v>
      </c>
      <c r="M161" s="47">
        <v>600</v>
      </c>
      <c r="N161" s="47">
        <v>840</v>
      </c>
      <c r="O161" s="47">
        <f t="shared" si="49"/>
        <v>1.2</v>
      </c>
      <c r="P161" s="30"/>
      <c r="Q161" s="31">
        <f t="shared" si="55"/>
        <v>690</v>
      </c>
    </row>
    <row r="162" spans="1:17" s="7" customFormat="1" ht="30">
      <c r="A162" s="31">
        <f t="shared" si="50"/>
        <v>134</v>
      </c>
      <c r="B162" s="32" t="s">
        <v>637</v>
      </c>
      <c r="C162" s="33" t="s">
        <v>3274</v>
      </c>
      <c r="D162" s="31">
        <v>715</v>
      </c>
      <c r="E162" s="30">
        <v>720</v>
      </c>
      <c r="F162" s="30">
        <f t="shared" si="51"/>
        <v>5</v>
      </c>
      <c r="G162" s="30">
        <f t="shared" si="52"/>
        <v>730</v>
      </c>
      <c r="H162" s="30">
        <v>750</v>
      </c>
      <c r="I162" s="31">
        <v>800</v>
      </c>
      <c r="J162" s="45">
        <f t="shared" si="53"/>
        <v>50</v>
      </c>
      <c r="K162" s="46">
        <f t="shared" si="54"/>
        <v>1.06666666666667</v>
      </c>
      <c r="L162" s="47">
        <v>836</v>
      </c>
      <c r="M162" s="47">
        <v>730</v>
      </c>
      <c r="N162" s="47">
        <v>960</v>
      </c>
      <c r="O162" s="47">
        <f t="shared" si="49"/>
        <v>1.2</v>
      </c>
      <c r="P162" s="30"/>
      <c r="Q162" s="31">
        <f t="shared" si="55"/>
        <v>790</v>
      </c>
    </row>
    <row r="163" spans="1:17" s="7" customFormat="1" ht="30">
      <c r="A163" s="31">
        <f t="shared" si="50"/>
        <v>135</v>
      </c>
      <c r="B163" s="32" t="s">
        <v>637</v>
      </c>
      <c r="C163" s="33" t="s">
        <v>3275</v>
      </c>
      <c r="D163" s="31">
        <v>840</v>
      </c>
      <c r="E163" s="30">
        <v>840</v>
      </c>
      <c r="F163" s="30">
        <f t="shared" si="51"/>
        <v>0</v>
      </c>
      <c r="G163" s="30">
        <f t="shared" si="52"/>
        <v>850</v>
      </c>
      <c r="H163" s="30">
        <v>850</v>
      </c>
      <c r="I163" s="31">
        <v>900</v>
      </c>
      <c r="J163" s="45">
        <f t="shared" si="53"/>
        <v>50</v>
      </c>
      <c r="K163" s="46">
        <f t="shared" si="54"/>
        <v>1.0588235294117601</v>
      </c>
      <c r="L163" s="47">
        <v>984</v>
      </c>
      <c r="M163" s="47">
        <v>860</v>
      </c>
      <c r="N163" s="47">
        <v>1080</v>
      </c>
      <c r="O163" s="47">
        <f t="shared" si="49"/>
        <v>1.2</v>
      </c>
      <c r="P163" s="30"/>
      <c r="Q163" s="31">
        <f t="shared" si="55"/>
        <v>890</v>
      </c>
    </row>
    <row r="164" spans="1:17" s="7" customFormat="1">
      <c r="A164" s="31">
        <f t="shared" si="50"/>
        <v>136</v>
      </c>
      <c r="B164" s="32" t="s">
        <v>3276</v>
      </c>
      <c r="C164" s="33" t="s">
        <v>3277</v>
      </c>
      <c r="D164" s="31">
        <v>325</v>
      </c>
      <c r="E164" s="30">
        <v>330</v>
      </c>
      <c r="F164" s="30">
        <f t="shared" si="51"/>
        <v>5</v>
      </c>
      <c r="G164" s="30">
        <f t="shared" si="52"/>
        <v>340</v>
      </c>
      <c r="H164" s="30">
        <v>350</v>
      </c>
      <c r="I164" s="31">
        <v>400</v>
      </c>
      <c r="J164" s="45">
        <f t="shared" si="53"/>
        <v>50</v>
      </c>
      <c r="K164" s="46">
        <f t="shared" si="54"/>
        <v>1.1428571428571399</v>
      </c>
      <c r="L164" s="47">
        <v>393</v>
      </c>
      <c r="M164" s="47">
        <v>340</v>
      </c>
      <c r="N164" s="47">
        <v>480</v>
      </c>
      <c r="O164" s="47">
        <f t="shared" si="49"/>
        <v>1.2</v>
      </c>
      <c r="P164" s="30"/>
      <c r="Q164" s="31">
        <f t="shared" si="55"/>
        <v>390</v>
      </c>
    </row>
    <row r="165" spans="1:17" s="7" customFormat="1">
      <c r="A165" s="31">
        <f t="shared" si="50"/>
        <v>137</v>
      </c>
      <c r="B165" s="32" t="s">
        <v>3278</v>
      </c>
      <c r="C165" s="33" t="s">
        <v>3279</v>
      </c>
      <c r="D165" s="31">
        <v>210</v>
      </c>
      <c r="E165" s="30">
        <v>210</v>
      </c>
      <c r="F165" s="30">
        <f t="shared" si="51"/>
        <v>0</v>
      </c>
      <c r="G165" s="30">
        <f t="shared" si="52"/>
        <v>220</v>
      </c>
      <c r="H165" s="30">
        <v>200</v>
      </c>
      <c r="I165" s="31">
        <v>200</v>
      </c>
      <c r="J165" s="45">
        <f t="shared" si="53"/>
        <v>0</v>
      </c>
      <c r="K165" s="46">
        <f t="shared" si="54"/>
        <v>1</v>
      </c>
      <c r="L165" s="47">
        <v>245</v>
      </c>
      <c r="M165" s="47">
        <v>215</v>
      </c>
      <c r="N165" s="47">
        <v>240</v>
      </c>
      <c r="O165" s="47">
        <f t="shared" si="49"/>
        <v>1.2</v>
      </c>
      <c r="P165" s="30"/>
      <c r="Q165" s="31">
        <f t="shared" si="55"/>
        <v>190</v>
      </c>
    </row>
    <row r="166" spans="1:17" s="7" customFormat="1">
      <c r="A166" s="31">
        <f t="shared" si="50"/>
        <v>138</v>
      </c>
      <c r="B166" s="32" t="s">
        <v>3280</v>
      </c>
      <c r="C166" s="33" t="s">
        <v>3281</v>
      </c>
      <c r="D166" s="31">
        <v>325</v>
      </c>
      <c r="E166" s="30">
        <v>330</v>
      </c>
      <c r="F166" s="30">
        <f t="shared" si="51"/>
        <v>5</v>
      </c>
      <c r="G166" s="30">
        <f t="shared" si="52"/>
        <v>340</v>
      </c>
      <c r="H166" s="30">
        <v>350</v>
      </c>
      <c r="I166" s="31">
        <v>400</v>
      </c>
      <c r="J166" s="45">
        <f t="shared" si="53"/>
        <v>50</v>
      </c>
      <c r="K166" s="46">
        <f t="shared" si="54"/>
        <v>1.1428571428571399</v>
      </c>
      <c r="L166" s="47">
        <v>393</v>
      </c>
      <c r="M166" s="47">
        <v>340</v>
      </c>
      <c r="N166" s="47">
        <v>480</v>
      </c>
      <c r="O166" s="47">
        <f t="shared" si="49"/>
        <v>1.2</v>
      </c>
      <c r="P166" s="30"/>
      <c r="Q166" s="31">
        <f t="shared" si="55"/>
        <v>390</v>
      </c>
    </row>
    <row r="167" spans="1:17" s="7" customFormat="1">
      <c r="A167" s="31">
        <f t="shared" si="50"/>
        <v>139</v>
      </c>
      <c r="B167" s="32" t="s">
        <v>3282</v>
      </c>
      <c r="C167" s="33" t="s">
        <v>3283</v>
      </c>
      <c r="D167" s="31">
        <v>210</v>
      </c>
      <c r="E167" s="30">
        <v>210</v>
      </c>
      <c r="F167" s="30">
        <f t="shared" si="51"/>
        <v>0</v>
      </c>
      <c r="G167" s="30">
        <f t="shared" si="52"/>
        <v>220</v>
      </c>
      <c r="H167" s="30">
        <v>200</v>
      </c>
      <c r="I167" s="31">
        <v>200</v>
      </c>
      <c r="J167" s="45">
        <f t="shared" si="53"/>
        <v>0</v>
      </c>
      <c r="K167" s="46">
        <f t="shared" si="54"/>
        <v>1</v>
      </c>
      <c r="L167" s="47">
        <v>245</v>
      </c>
      <c r="M167" s="47">
        <v>215</v>
      </c>
      <c r="N167" s="47">
        <v>240</v>
      </c>
      <c r="O167" s="47">
        <f t="shared" si="49"/>
        <v>1.2</v>
      </c>
      <c r="P167" s="30"/>
      <c r="Q167" s="31">
        <f t="shared" si="55"/>
        <v>190</v>
      </c>
    </row>
    <row r="168" spans="1:17" s="7" customFormat="1">
      <c r="A168" s="31">
        <f t="shared" si="50"/>
        <v>140</v>
      </c>
      <c r="B168" s="32" t="s">
        <v>3284</v>
      </c>
      <c r="C168" s="33" t="s">
        <v>3285</v>
      </c>
      <c r="D168" s="31">
        <v>535</v>
      </c>
      <c r="E168" s="30">
        <v>540</v>
      </c>
      <c r="F168" s="30">
        <f t="shared" si="51"/>
        <v>5</v>
      </c>
      <c r="G168" s="30">
        <f t="shared" si="52"/>
        <v>550</v>
      </c>
      <c r="H168" s="30">
        <v>550</v>
      </c>
      <c r="I168" s="31">
        <v>600</v>
      </c>
      <c r="J168" s="45">
        <f t="shared" si="53"/>
        <v>50</v>
      </c>
      <c r="K168" s="46">
        <f t="shared" si="54"/>
        <v>1.0909090909090899</v>
      </c>
      <c r="L168" s="47">
        <v>600</v>
      </c>
      <c r="M168" s="47">
        <v>535</v>
      </c>
      <c r="N168" s="47">
        <v>720</v>
      </c>
      <c r="O168" s="47">
        <f t="shared" si="49"/>
        <v>1.2</v>
      </c>
      <c r="P168" s="30"/>
      <c r="Q168" s="31">
        <f t="shared" si="55"/>
        <v>590</v>
      </c>
    </row>
    <row r="169" spans="1:17" s="7" customFormat="1">
      <c r="A169" s="31">
        <f t="shared" si="50"/>
        <v>141</v>
      </c>
      <c r="B169" s="32" t="s">
        <v>3286</v>
      </c>
      <c r="C169" s="33" t="s">
        <v>3287</v>
      </c>
      <c r="D169" s="31">
        <v>325</v>
      </c>
      <c r="E169" s="30">
        <v>330</v>
      </c>
      <c r="F169" s="30">
        <f t="shared" si="51"/>
        <v>5</v>
      </c>
      <c r="G169" s="30">
        <f t="shared" si="52"/>
        <v>340</v>
      </c>
      <c r="H169" s="30">
        <v>350</v>
      </c>
      <c r="I169" s="31">
        <v>400</v>
      </c>
      <c r="J169" s="45">
        <f t="shared" si="53"/>
        <v>50</v>
      </c>
      <c r="K169" s="46">
        <f t="shared" si="54"/>
        <v>1.1428571428571399</v>
      </c>
      <c r="L169" s="47">
        <v>390</v>
      </c>
      <c r="M169" s="47">
        <v>340</v>
      </c>
      <c r="N169" s="47">
        <v>480</v>
      </c>
      <c r="O169" s="47">
        <f t="shared" si="49"/>
        <v>1.2</v>
      </c>
      <c r="P169" s="30"/>
      <c r="Q169" s="31">
        <f t="shared" si="55"/>
        <v>390</v>
      </c>
    </row>
    <row r="170" spans="1:17" s="7" customFormat="1">
      <c r="A170" s="31">
        <f t="shared" si="50"/>
        <v>142</v>
      </c>
      <c r="B170" s="32" t="s">
        <v>3286</v>
      </c>
      <c r="C170" s="33" t="s">
        <v>3288</v>
      </c>
      <c r="D170" s="31">
        <v>210</v>
      </c>
      <c r="E170" s="30">
        <v>210</v>
      </c>
      <c r="F170" s="30">
        <f t="shared" si="51"/>
        <v>0</v>
      </c>
      <c r="G170" s="30">
        <f t="shared" si="52"/>
        <v>220</v>
      </c>
      <c r="H170" s="30">
        <v>200</v>
      </c>
      <c r="I170" s="31">
        <v>200</v>
      </c>
      <c r="J170" s="45">
        <f t="shared" si="53"/>
        <v>0</v>
      </c>
      <c r="K170" s="46">
        <f t="shared" si="54"/>
        <v>1</v>
      </c>
      <c r="L170" s="47">
        <v>245</v>
      </c>
      <c r="M170" s="47">
        <v>215</v>
      </c>
      <c r="N170" s="47">
        <v>240</v>
      </c>
      <c r="O170" s="47">
        <f t="shared" si="49"/>
        <v>1.2</v>
      </c>
      <c r="P170" s="30"/>
      <c r="Q170" s="31">
        <f t="shared" si="55"/>
        <v>190</v>
      </c>
    </row>
    <row r="171" spans="1:17" s="7" customFormat="1">
      <c r="A171" s="31">
        <f t="shared" si="50"/>
        <v>143</v>
      </c>
      <c r="B171" s="32" t="s">
        <v>528</v>
      </c>
      <c r="C171" s="33" t="s">
        <v>3289</v>
      </c>
      <c r="D171" s="31">
        <v>460</v>
      </c>
      <c r="E171" s="30">
        <v>460</v>
      </c>
      <c r="F171" s="30">
        <f t="shared" si="51"/>
        <v>0</v>
      </c>
      <c r="G171" s="30">
        <f t="shared" si="52"/>
        <v>470</v>
      </c>
      <c r="H171" s="30">
        <v>450</v>
      </c>
      <c r="I171" s="31">
        <v>500</v>
      </c>
      <c r="J171" s="45">
        <f t="shared" si="53"/>
        <v>50</v>
      </c>
      <c r="K171" s="46">
        <f t="shared" si="54"/>
        <v>1.1111111111111101</v>
      </c>
      <c r="L171" s="47">
        <v>540</v>
      </c>
      <c r="M171" s="47">
        <v>470</v>
      </c>
      <c r="N171" s="47">
        <v>600</v>
      </c>
      <c r="O171" s="47">
        <f t="shared" si="49"/>
        <v>1.2</v>
      </c>
      <c r="P171" s="30"/>
      <c r="Q171" s="31">
        <f t="shared" si="55"/>
        <v>490</v>
      </c>
    </row>
    <row r="172" spans="1:17" s="7" customFormat="1">
      <c r="A172" s="31">
        <f t="shared" si="50"/>
        <v>144</v>
      </c>
      <c r="B172" s="32" t="s">
        <v>528</v>
      </c>
      <c r="C172" s="33" t="s">
        <v>3290</v>
      </c>
      <c r="D172" s="31">
        <v>325</v>
      </c>
      <c r="E172" s="30">
        <v>330</v>
      </c>
      <c r="F172" s="30">
        <f t="shared" si="51"/>
        <v>5</v>
      </c>
      <c r="G172" s="30">
        <f t="shared" si="52"/>
        <v>340</v>
      </c>
      <c r="H172" s="30">
        <v>350</v>
      </c>
      <c r="I172" s="31">
        <v>400</v>
      </c>
      <c r="J172" s="45">
        <f t="shared" si="53"/>
        <v>50</v>
      </c>
      <c r="K172" s="46">
        <f t="shared" si="54"/>
        <v>1.1428571428571399</v>
      </c>
      <c r="L172" s="47">
        <v>390</v>
      </c>
      <c r="M172" s="47">
        <v>340</v>
      </c>
      <c r="N172" s="47">
        <v>480</v>
      </c>
      <c r="O172" s="47">
        <f t="shared" si="49"/>
        <v>1.2</v>
      </c>
      <c r="P172" s="30"/>
      <c r="Q172" s="31">
        <f t="shared" si="55"/>
        <v>390</v>
      </c>
    </row>
    <row r="173" spans="1:17" s="7" customFormat="1">
      <c r="A173" s="31">
        <f t="shared" si="50"/>
        <v>145</v>
      </c>
      <c r="B173" s="32" t="s">
        <v>528</v>
      </c>
      <c r="C173" s="33" t="s">
        <v>3291</v>
      </c>
      <c r="D173" s="31">
        <v>460</v>
      </c>
      <c r="E173" s="30">
        <v>460</v>
      </c>
      <c r="F173" s="30">
        <f t="shared" si="51"/>
        <v>0</v>
      </c>
      <c r="G173" s="30">
        <f t="shared" si="52"/>
        <v>470</v>
      </c>
      <c r="H173" s="30">
        <v>450</v>
      </c>
      <c r="I173" s="31">
        <v>500</v>
      </c>
      <c r="J173" s="45">
        <f t="shared" si="53"/>
        <v>50</v>
      </c>
      <c r="K173" s="46">
        <f t="shared" si="54"/>
        <v>1.1111111111111101</v>
      </c>
      <c r="L173" s="47">
        <v>540</v>
      </c>
      <c r="M173" s="47">
        <v>470</v>
      </c>
      <c r="N173" s="47">
        <v>600</v>
      </c>
      <c r="O173" s="47">
        <f t="shared" si="49"/>
        <v>1.2</v>
      </c>
      <c r="P173" s="30"/>
      <c r="Q173" s="31">
        <f t="shared" si="55"/>
        <v>490</v>
      </c>
    </row>
    <row r="174" spans="1:17" s="7" customFormat="1" ht="15.75" customHeight="1">
      <c r="A174" s="31">
        <f t="shared" si="50"/>
        <v>146</v>
      </c>
      <c r="B174" s="32" t="s">
        <v>528</v>
      </c>
      <c r="C174" s="33" t="s">
        <v>3292</v>
      </c>
      <c r="D174" s="31">
        <v>325</v>
      </c>
      <c r="E174" s="30">
        <v>330</v>
      </c>
      <c r="F174" s="30">
        <f t="shared" si="51"/>
        <v>5</v>
      </c>
      <c r="G174" s="30">
        <f t="shared" si="52"/>
        <v>340</v>
      </c>
      <c r="H174" s="30">
        <v>350</v>
      </c>
      <c r="I174" s="31">
        <v>400</v>
      </c>
      <c r="J174" s="45">
        <f t="shared" si="53"/>
        <v>50</v>
      </c>
      <c r="K174" s="46">
        <f t="shared" si="54"/>
        <v>1.1428571428571399</v>
      </c>
      <c r="L174" s="47">
        <v>390</v>
      </c>
      <c r="M174" s="47">
        <v>340</v>
      </c>
      <c r="N174" s="47">
        <v>480</v>
      </c>
      <c r="O174" s="47">
        <f t="shared" si="49"/>
        <v>1.2</v>
      </c>
      <c r="P174" s="30"/>
      <c r="Q174" s="31">
        <f t="shared" si="55"/>
        <v>390</v>
      </c>
    </row>
    <row r="175" spans="1:17" s="7" customFormat="1">
      <c r="A175" s="31">
        <f t="shared" si="50"/>
        <v>147</v>
      </c>
      <c r="B175" s="32" t="s">
        <v>528</v>
      </c>
      <c r="C175" s="33" t="s">
        <v>3293</v>
      </c>
      <c r="D175" s="31">
        <v>325</v>
      </c>
      <c r="E175" s="30">
        <v>330</v>
      </c>
      <c r="F175" s="30">
        <f t="shared" si="51"/>
        <v>5</v>
      </c>
      <c r="G175" s="30">
        <f t="shared" si="52"/>
        <v>340</v>
      </c>
      <c r="H175" s="30">
        <v>350</v>
      </c>
      <c r="I175" s="31">
        <v>450</v>
      </c>
      <c r="J175" s="45">
        <f t="shared" si="53"/>
        <v>100</v>
      </c>
      <c r="K175" s="46">
        <f t="shared" si="54"/>
        <v>1.28571428571429</v>
      </c>
      <c r="L175" s="52" t="s">
        <v>3161</v>
      </c>
      <c r="M175" s="47">
        <v>340</v>
      </c>
      <c r="N175" s="47">
        <v>480</v>
      </c>
      <c r="O175" s="47">
        <f t="shared" si="49"/>
        <v>1.06666666666667</v>
      </c>
      <c r="P175" s="30"/>
      <c r="Q175" s="31">
        <f t="shared" si="55"/>
        <v>440</v>
      </c>
    </row>
    <row r="176" spans="1:17" s="7" customFormat="1">
      <c r="A176" s="31">
        <f t="shared" si="50"/>
        <v>148</v>
      </c>
      <c r="B176" s="32" t="s">
        <v>528</v>
      </c>
      <c r="C176" s="33" t="s">
        <v>3294</v>
      </c>
      <c r="D176" s="31">
        <v>255</v>
      </c>
      <c r="E176" s="30">
        <v>260</v>
      </c>
      <c r="F176" s="30">
        <f t="shared" si="51"/>
        <v>5</v>
      </c>
      <c r="G176" s="30">
        <f t="shared" si="52"/>
        <v>270</v>
      </c>
      <c r="H176" s="30">
        <v>250</v>
      </c>
      <c r="I176" s="31">
        <v>300</v>
      </c>
      <c r="J176" s="45">
        <f t="shared" si="53"/>
        <v>50</v>
      </c>
      <c r="K176" s="46">
        <f t="shared" si="54"/>
        <v>1.2</v>
      </c>
      <c r="L176" s="52" t="s">
        <v>3161</v>
      </c>
      <c r="M176" s="47">
        <v>280</v>
      </c>
      <c r="N176" s="47">
        <v>340</v>
      </c>
      <c r="O176" s="47">
        <f t="shared" si="49"/>
        <v>1.13333333333333</v>
      </c>
      <c r="P176" s="30"/>
      <c r="Q176" s="31">
        <f t="shared" si="55"/>
        <v>290</v>
      </c>
    </row>
    <row r="177" spans="1:17" s="7" customFormat="1">
      <c r="A177" s="31">
        <f t="shared" si="50"/>
        <v>149</v>
      </c>
      <c r="B177" s="32" t="s">
        <v>528</v>
      </c>
      <c r="C177" s="33" t="s">
        <v>3295</v>
      </c>
      <c r="D177" s="31">
        <v>460</v>
      </c>
      <c r="E177" s="30">
        <v>460</v>
      </c>
      <c r="F177" s="30">
        <f t="shared" si="51"/>
        <v>0</v>
      </c>
      <c r="G177" s="30">
        <f t="shared" si="52"/>
        <v>470</v>
      </c>
      <c r="H177" s="30">
        <v>450</v>
      </c>
      <c r="I177" s="31">
        <v>500</v>
      </c>
      <c r="J177" s="45">
        <f t="shared" si="53"/>
        <v>50</v>
      </c>
      <c r="K177" s="46">
        <f t="shared" si="54"/>
        <v>1.1111111111111101</v>
      </c>
      <c r="L177" s="52" t="s">
        <v>3161</v>
      </c>
      <c r="M177" s="47">
        <v>470</v>
      </c>
      <c r="N177" s="47">
        <v>600</v>
      </c>
      <c r="O177" s="47">
        <f t="shared" si="49"/>
        <v>1.2</v>
      </c>
      <c r="P177" s="30"/>
      <c r="Q177" s="31">
        <f t="shared" si="55"/>
        <v>490</v>
      </c>
    </row>
    <row r="178" spans="1:17" s="7" customFormat="1">
      <c r="A178" s="31">
        <f t="shared" si="50"/>
        <v>150</v>
      </c>
      <c r="B178" s="32" t="s">
        <v>528</v>
      </c>
      <c r="C178" s="33" t="s">
        <v>3296</v>
      </c>
      <c r="D178" s="31">
        <v>325</v>
      </c>
      <c r="E178" s="30">
        <v>330</v>
      </c>
      <c r="F178" s="30">
        <f t="shared" si="51"/>
        <v>5</v>
      </c>
      <c r="G178" s="30">
        <f t="shared" si="52"/>
        <v>340</v>
      </c>
      <c r="H178" s="30">
        <v>350</v>
      </c>
      <c r="I178" s="31">
        <v>400</v>
      </c>
      <c r="J178" s="45">
        <f t="shared" si="53"/>
        <v>50</v>
      </c>
      <c r="K178" s="46">
        <f t="shared" si="54"/>
        <v>1.1428571428571399</v>
      </c>
      <c r="L178" s="52" t="s">
        <v>3161</v>
      </c>
      <c r="M178" s="47">
        <v>340</v>
      </c>
      <c r="N178" s="47">
        <v>480</v>
      </c>
      <c r="O178" s="47">
        <f t="shared" si="49"/>
        <v>1.2</v>
      </c>
      <c r="P178" s="30"/>
      <c r="Q178" s="31">
        <f t="shared" si="55"/>
        <v>390</v>
      </c>
    </row>
    <row r="179" spans="1:17" s="7" customFormat="1">
      <c r="A179" s="31">
        <f t="shared" si="50"/>
        <v>151</v>
      </c>
      <c r="B179" s="32" t="s">
        <v>528</v>
      </c>
      <c r="C179" s="33" t="s">
        <v>3297</v>
      </c>
      <c r="D179" s="31">
        <v>460</v>
      </c>
      <c r="E179" s="30">
        <v>460</v>
      </c>
      <c r="F179" s="30">
        <f t="shared" si="51"/>
        <v>0</v>
      </c>
      <c r="G179" s="30">
        <f t="shared" si="52"/>
        <v>470</v>
      </c>
      <c r="H179" s="30">
        <v>450</v>
      </c>
      <c r="I179" s="31">
        <v>500</v>
      </c>
      <c r="J179" s="45">
        <f t="shared" si="53"/>
        <v>50</v>
      </c>
      <c r="K179" s="46">
        <f t="shared" si="54"/>
        <v>1.1111111111111101</v>
      </c>
      <c r="L179" s="52" t="s">
        <v>3161</v>
      </c>
      <c r="M179" s="47">
        <v>470</v>
      </c>
      <c r="N179" s="47">
        <v>600</v>
      </c>
      <c r="O179" s="47">
        <f t="shared" si="49"/>
        <v>1.2</v>
      </c>
      <c r="P179" s="30"/>
      <c r="Q179" s="31">
        <f t="shared" si="55"/>
        <v>490</v>
      </c>
    </row>
    <row r="180" spans="1:17" s="7" customFormat="1">
      <c r="A180" s="31">
        <f t="shared" si="50"/>
        <v>152</v>
      </c>
      <c r="B180" s="32" t="s">
        <v>528</v>
      </c>
      <c r="C180" s="33" t="s">
        <v>3298</v>
      </c>
      <c r="D180" s="31">
        <v>460</v>
      </c>
      <c r="E180" s="30">
        <v>460</v>
      </c>
      <c r="F180" s="30">
        <f t="shared" si="51"/>
        <v>0</v>
      </c>
      <c r="G180" s="30">
        <f t="shared" si="52"/>
        <v>470</v>
      </c>
      <c r="H180" s="30">
        <v>450</v>
      </c>
      <c r="I180" s="31">
        <v>500</v>
      </c>
      <c r="J180" s="45">
        <f t="shared" si="53"/>
        <v>50</v>
      </c>
      <c r="K180" s="46">
        <f t="shared" si="54"/>
        <v>1.1111111111111101</v>
      </c>
      <c r="L180" s="52" t="s">
        <v>3161</v>
      </c>
      <c r="M180" s="47">
        <v>470</v>
      </c>
      <c r="N180" s="47">
        <v>600</v>
      </c>
      <c r="O180" s="47">
        <f t="shared" si="49"/>
        <v>1.2</v>
      </c>
      <c r="P180" s="30"/>
      <c r="Q180" s="31">
        <f t="shared" si="55"/>
        <v>490</v>
      </c>
    </row>
    <row r="181" spans="1:17" s="7" customFormat="1">
      <c r="A181" s="31">
        <f t="shared" si="50"/>
        <v>153</v>
      </c>
      <c r="B181" s="32" t="s">
        <v>3299</v>
      </c>
      <c r="C181" s="33" t="s">
        <v>3300</v>
      </c>
      <c r="D181" s="31">
        <v>325</v>
      </c>
      <c r="E181" s="30">
        <v>330</v>
      </c>
      <c r="F181" s="30">
        <f t="shared" si="51"/>
        <v>5</v>
      </c>
      <c r="G181" s="30">
        <f t="shared" si="52"/>
        <v>340</v>
      </c>
      <c r="H181" s="30">
        <v>350</v>
      </c>
      <c r="I181" s="31">
        <v>400</v>
      </c>
      <c r="J181" s="45">
        <f t="shared" si="53"/>
        <v>50</v>
      </c>
      <c r="K181" s="46">
        <f t="shared" si="54"/>
        <v>1.1428571428571399</v>
      </c>
      <c r="L181" s="47">
        <v>390</v>
      </c>
      <c r="M181" s="47">
        <v>340</v>
      </c>
      <c r="N181" s="47">
        <v>480</v>
      </c>
      <c r="O181" s="47">
        <f t="shared" si="49"/>
        <v>1.2</v>
      </c>
      <c r="P181" s="30"/>
      <c r="Q181" s="31">
        <f t="shared" si="55"/>
        <v>390</v>
      </c>
    </row>
    <row r="182" spans="1:17" s="7" customFormat="1">
      <c r="A182" s="31">
        <f t="shared" si="50"/>
        <v>154</v>
      </c>
      <c r="B182" s="32" t="s">
        <v>604</v>
      </c>
      <c r="C182" s="33" t="s">
        <v>3301</v>
      </c>
      <c r="D182" s="31">
        <v>325</v>
      </c>
      <c r="E182" s="30">
        <v>330</v>
      </c>
      <c r="F182" s="30">
        <f t="shared" si="51"/>
        <v>5</v>
      </c>
      <c r="G182" s="30">
        <f t="shared" si="52"/>
        <v>340</v>
      </c>
      <c r="H182" s="30">
        <v>350</v>
      </c>
      <c r="I182" s="31">
        <v>400</v>
      </c>
      <c r="J182" s="45">
        <f t="shared" si="53"/>
        <v>50</v>
      </c>
      <c r="K182" s="46">
        <f t="shared" si="54"/>
        <v>1.1428571428571399</v>
      </c>
      <c r="L182" s="47">
        <v>390</v>
      </c>
      <c r="M182" s="47">
        <v>340</v>
      </c>
      <c r="N182" s="47">
        <v>480</v>
      </c>
      <c r="O182" s="47">
        <f t="shared" si="49"/>
        <v>1.2</v>
      </c>
      <c r="P182" s="30"/>
      <c r="Q182" s="31">
        <f t="shared" si="55"/>
        <v>390</v>
      </c>
    </row>
    <row r="183" spans="1:17" s="7" customFormat="1">
      <c r="A183" s="31">
        <f t="shared" si="50"/>
        <v>155</v>
      </c>
      <c r="B183" s="32" t="s">
        <v>3299</v>
      </c>
      <c r="C183" s="33" t="s">
        <v>3302</v>
      </c>
      <c r="D183" s="31">
        <v>210</v>
      </c>
      <c r="E183" s="30">
        <v>210</v>
      </c>
      <c r="F183" s="30">
        <f t="shared" si="51"/>
        <v>0</v>
      </c>
      <c r="G183" s="30">
        <f t="shared" si="52"/>
        <v>220</v>
      </c>
      <c r="H183" s="30">
        <v>200</v>
      </c>
      <c r="I183" s="31">
        <v>200</v>
      </c>
      <c r="J183" s="45">
        <f t="shared" si="53"/>
        <v>0</v>
      </c>
      <c r="K183" s="46">
        <f t="shared" si="54"/>
        <v>1</v>
      </c>
      <c r="L183" s="47">
        <v>245</v>
      </c>
      <c r="M183" s="47">
        <v>215</v>
      </c>
      <c r="N183" s="47">
        <v>240</v>
      </c>
      <c r="O183" s="47">
        <f t="shared" si="49"/>
        <v>1.2</v>
      </c>
      <c r="P183" s="30"/>
      <c r="Q183" s="31">
        <f t="shared" si="55"/>
        <v>190</v>
      </c>
    </row>
    <row r="184" spans="1:17" s="7" customFormat="1">
      <c r="A184" s="31">
        <f t="shared" si="50"/>
        <v>156</v>
      </c>
      <c r="B184" s="32" t="s">
        <v>3303</v>
      </c>
      <c r="C184" s="33" t="s">
        <v>3304</v>
      </c>
      <c r="D184" s="31">
        <v>325</v>
      </c>
      <c r="E184" s="30">
        <v>330</v>
      </c>
      <c r="F184" s="30">
        <f t="shared" si="51"/>
        <v>5</v>
      </c>
      <c r="G184" s="30">
        <f t="shared" si="52"/>
        <v>340</v>
      </c>
      <c r="H184" s="30">
        <v>350</v>
      </c>
      <c r="I184" s="31">
        <v>400</v>
      </c>
      <c r="J184" s="45">
        <f t="shared" si="53"/>
        <v>50</v>
      </c>
      <c r="K184" s="46">
        <f t="shared" si="54"/>
        <v>1.1428571428571399</v>
      </c>
      <c r="L184" s="47">
        <v>390</v>
      </c>
      <c r="M184" s="47">
        <v>340</v>
      </c>
      <c r="N184" s="47">
        <v>480</v>
      </c>
      <c r="O184" s="47">
        <f t="shared" si="49"/>
        <v>1.2</v>
      </c>
      <c r="P184" s="30"/>
      <c r="Q184" s="31">
        <f t="shared" si="55"/>
        <v>390</v>
      </c>
    </row>
    <row r="185" spans="1:17" s="7" customFormat="1">
      <c r="A185" s="31">
        <f t="shared" si="50"/>
        <v>157</v>
      </c>
      <c r="B185" s="32" t="s">
        <v>662</v>
      </c>
      <c r="C185" s="33" t="s">
        <v>3305</v>
      </c>
      <c r="D185" s="31">
        <v>445</v>
      </c>
      <c r="E185" s="30">
        <v>450</v>
      </c>
      <c r="F185" s="30">
        <f t="shared" si="51"/>
        <v>5</v>
      </c>
      <c r="G185" s="30">
        <f t="shared" si="52"/>
        <v>460</v>
      </c>
      <c r="H185" s="30">
        <v>450</v>
      </c>
      <c r="I185" s="31">
        <v>500</v>
      </c>
      <c r="J185" s="45">
        <f t="shared" si="53"/>
        <v>50</v>
      </c>
      <c r="K185" s="46">
        <f t="shared" si="54"/>
        <v>1.1111111111111101</v>
      </c>
      <c r="L185" s="47">
        <v>540</v>
      </c>
      <c r="M185" s="47">
        <v>470</v>
      </c>
      <c r="N185" s="47">
        <v>600</v>
      </c>
      <c r="O185" s="47">
        <f t="shared" si="49"/>
        <v>1.2</v>
      </c>
      <c r="P185" s="30"/>
      <c r="Q185" s="31">
        <f t="shared" si="55"/>
        <v>490</v>
      </c>
    </row>
    <row r="186" spans="1:17" s="7" customFormat="1">
      <c r="A186" s="31">
        <f t="shared" si="50"/>
        <v>158</v>
      </c>
      <c r="B186" s="32" t="s">
        <v>3306</v>
      </c>
      <c r="C186" s="33" t="s">
        <v>3307</v>
      </c>
      <c r="D186" s="31"/>
      <c r="E186" s="30"/>
      <c r="F186" s="30"/>
      <c r="G186" s="30"/>
      <c r="H186" s="52" t="s">
        <v>3161</v>
      </c>
      <c r="I186" s="52" t="s">
        <v>3161</v>
      </c>
      <c r="J186" s="52" t="s">
        <v>3161</v>
      </c>
      <c r="K186" s="52" t="s">
        <v>3161</v>
      </c>
      <c r="L186" s="47">
        <v>600</v>
      </c>
      <c r="M186" s="47">
        <v>535</v>
      </c>
      <c r="N186" s="47">
        <v>720</v>
      </c>
      <c r="O186" s="47" t="e">
        <f t="shared" si="49"/>
        <v>#VALUE!</v>
      </c>
      <c r="P186" s="30"/>
      <c r="Q186" s="31">
        <v>690</v>
      </c>
    </row>
    <row r="187" spans="1:17" s="7" customFormat="1">
      <c r="A187" s="31">
        <f t="shared" ref="A187:A218" si="56">A186+1</f>
        <v>159</v>
      </c>
      <c r="B187" s="32" t="s">
        <v>3299</v>
      </c>
      <c r="C187" s="33" t="s">
        <v>3308</v>
      </c>
      <c r="D187" s="31"/>
      <c r="E187" s="30"/>
      <c r="F187" s="30"/>
      <c r="G187" s="30"/>
      <c r="H187" s="52" t="s">
        <v>3161</v>
      </c>
      <c r="I187" s="52" t="s">
        <v>3161</v>
      </c>
      <c r="J187" s="52" t="s">
        <v>3161</v>
      </c>
      <c r="K187" s="52" t="s">
        <v>3161</v>
      </c>
      <c r="L187" s="47">
        <v>600</v>
      </c>
      <c r="M187" s="47">
        <v>535</v>
      </c>
      <c r="N187" s="47">
        <v>720</v>
      </c>
      <c r="O187" s="47" t="e">
        <f t="shared" si="49"/>
        <v>#VALUE!</v>
      </c>
      <c r="P187" s="30"/>
      <c r="Q187" s="31">
        <v>690</v>
      </c>
    </row>
    <row r="188" spans="1:17" s="7" customFormat="1" ht="30">
      <c r="A188" s="31">
        <f t="shared" si="56"/>
        <v>160</v>
      </c>
      <c r="B188" s="32" t="s">
        <v>676</v>
      </c>
      <c r="C188" s="33" t="s">
        <v>3309</v>
      </c>
      <c r="D188" s="31"/>
      <c r="E188" s="30"/>
      <c r="F188" s="30"/>
      <c r="G188" s="30"/>
      <c r="H188" s="52" t="s">
        <v>3161</v>
      </c>
      <c r="I188" s="52" t="s">
        <v>3161</v>
      </c>
      <c r="J188" s="52" t="s">
        <v>3161</v>
      </c>
      <c r="K188" s="52" t="s">
        <v>3161</v>
      </c>
      <c r="L188" s="47">
        <v>600</v>
      </c>
      <c r="M188" s="47">
        <v>535</v>
      </c>
      <c r="N188" s="47">
        <v>720</v>
      </c>
      <c r="O188" s="47" t="e">
        <f t="shared" si="49"/>
        <v>#VALUE!</v>
      </c>
      <c r="P188" s="30"/>
      <c r="Q188" s="31">
        <v>690</v>
      </c>
    </row>
    <row r="189" spans="1:17" s="7" customFormat="1" ht="30">
      <c r="A189" s="31">
        <f t="shared" si="56"/>
        <v>161</v>
      </c>
      <c r="B189" s="32" t="s">
        <v>672</v>
      </c>
      <c r="C189" s="33" t="s">
        <v>3310</v>
      </c>
      <c r="D189" s="31"/>
      <c r="E189" s="30"/>
      <c r="F189" s="30"/>
      <c r="G189" s="30"/>
      <c r="H189" s="52" t="s">
        <v>3161</v>
      </c>
      <c r="I189" s="52" t="s">
        <v>3161</v>
      </c>
      <c r="J189" s="52" t="s">
        <v>3161</v>
      </c>
      <c r="K189" s="52" t="s">
        <v>3161</v>
      </c>
      <c r="L189" s="47">
        <v>600</v>
      </c>
      <c r="M189" s="47">
        <v>535</v>
      </c>
      <c r="N189" s="47">
        <v>720</v>
      </c>
      <c r="O189" s="47" t="e">
        <f t="shared" si="49"/>
        <v>#VALUE!</v>
      </c>
      <c r="P189" s="30"/>
      <c r="Q189" s="52">
        <v>690</v>
      </c>
    </row>
    <row r="190" spans="1:17" s="7" customFormat="1">
      <c r="A190" s="31">
        <f t="shared" si="56"/>
        <v>162</v>
      </c>
      <c r="B190" s="32" t="s">
        <v>662</v>
      </c>
      <c r="C190" s="33" t="s">
        <v>3311</v>
      </c>
      <c r="D190" s="31">
        <v>540</v>
      </c>
      <c r="E190" s="30">
        <v>540</v>
      </c>
      <c r="F190" s="30">
        <f t="shared" ref="F190:F198" si="57">E190-D190</f>
        <v>0</v>
      </c>
      <c r="G190" s="30">
        <f t="shared" ref="G190:G198" si="58">E190+10</f>
        <v>550</v>
      </c>
      <c r="H190" s="30">
        <v>550</v>
      </c>
      <c r="I190" s="31">
        <v>600</v>
      </c>
      <c r="J190" s="45">
        <f t="shared" ref="J190:J198" si="59">I190-H190</f>
        <v>50</v>
      </c>
      <c r="K190" s="46">
        <f t="shared" ref="K190:K198" si="60">I190/H190</f>
        <v>1.0909090909090899</v>
      </c>
      <c r="L190" s="47">
        <v>600</v>
      </c>
      <c r="M190" s="47">
        <v>535</v>
      </c>
      <c r="N190" s="47">
        <v>720</v>
      </c>
      <c r="O190" s="47">
        <f t="shared" si="49"/>
        <v>1.2</v>
      </c>
      <c r="P190" s="30"/>
      <c r="Q190" s="31">
        <f t="shared" ref="Q190:Q198" si="61">I190-10</f>
        <v>590</v>
      </c>
    </row>
    <row r="191" spans="1:17" s="7" customFormat="1">
      <c r="A191" s="31">
        <f t="shared" si="56"/>
        <v>163</v>
      </c>
      <c r="B191" s="32" t="s">
        <v>3312</v>
      </c>
      <c r="C191" s="33" t="s">
        <v>3313</v>
      </c>
      <c r="D191" s="31">
        <v>530</v>
      </c>
      <c r="E191" s="30">
        <v>530</v>
      </c>
      <c r="F191" s="30">
        <f t="shared" si="57"/>
        <v>0</v>
      </c>
      <c r="G191" s="30">
        <f t="shared" si="58"/>
        <v>540</v>
      </c>
      <c r="H191" s="30">
        <v>550</v>
      </c>
      <c r="I191" s="31">
        <v>600</v>
      </c>
      <c r="J191" s="45">
        <f t="shared" si="59"/>
        <v>50</v>
      </c>
      <c r="K191" s="46">
        <f t="shared" si="60"/>
        <v>1.0909090909090899</v>
      </c>
      <c r="L191" s="47">
        <v>600</v>
      </c>
      <c r="M191" s="47">
        <v>535</v>
      </c>
      <c r="N191" s="47">
        <v>720</v>
      </c>
      <c r="O191" s="47">
        <f t="shared" si="49"/>
        <v>1.2</v>
      </c>
      <c r="P191" s="30"/>
      <c r="Q191" s="31">
        <f t="shared" si="61"/>
        <v>590</v>
      </c>
    </row>
    <row r="192" spans="1:17" s="7" customFormat="1">
      <c r="A192" s="31">
        <f t="shared" si="56"/>
        <v>164</v>
      </c>
      <c r="B192" s="32" t="s">
        <v>3312</v>
      </c>
      <c r="C192" s="33" t="s">
        <v>3314</v>
      </c>
      <c r="D192" s="31">
        <v>800</v>
      </c>
      <c r="E192" s="30">
        <v>800</v>
      </c>
      <c r="F192" s="30">
        <f t="shared" si="57"/>
        <v>0</v>
      </c>
      <c r="G192" s="30">
        <f t="shared" si="58"/>
        <v>810</v>
      </c>
      <c r="H192" s="30">
        <v>800</v>
      </c>
      <c r="I192" s="31">
        <v>900</v>
      </c>
      <c r="J192" s="45">
        <f t="shared" si="59"/>
        <v>100</v>
      </c>
      <c r="K192" s="46">
        <f t="shared" si="60"/>
        <v>1.125</v>
      </c>
      <c r="L192" s="47">
        <v>860</v>
      </c>
      <c r="M192" s="47">
        <v>735</v>
      </c>
      <c r="N192" s="47">
        <v>1080</v>
      </c>
      <c r="O192" s="47">
        <f t="shared" si="49"/>
        <v>1.2</v>
      </c>
      <c r="P192" s="30"/>
      <c r="Q192" s="31">
        <f t="shared" si="61"/>
        <v>890</v>
      </c>
    </row>
    <row r="193" spans="1:17" s="7" customFormat="1">
      <c r="A193" s="31">
        <f t="shared" si="56"/>
        <v>165</v>
      </c>
      <c r="B193" s="32" t="s">
        <v>3315</v>
      </c>
      <c r="C193" s="33" t="s">
        <v>3316</v>
      </c>
      <c r="D193" s="31">
        <v>460</v>
      </c>
      <c r="E193" s="30">
        <v>460</v>
      </c>
      <c r="F193" s="30">
        <f t="shared" si="57"/>
        <v>0</v>
      </c>
      <c r="G193" s="30">
        <f t="shared" si="58"/>
        <v>470</v>
      </c>
      <c r="H193" s="30">
        <v>450</v>
      </c>
      <c r="I193" s="31">
        <v>500</v>
      </c>
      <c r="J193" s="45">
        <f t="shared" si="59"/>
        <v>50</v>
      </c>
      <c r="K193" s="46">
        <f t="shared" si="60"/>
        <v>1.1111111111111101</v>
      </c>
      <c r="L193" s="47">
        <v>540</v>
      </c>
      <c r="M193" s="47">
        <v>470</v>
      </c>
      <c r="N193" s="47">
        <v>600</v>
      </c>
      <c r="O193" s="47">
        <f t="shared" si="49"/>
        <v>1.2</v>
      </c>
      <c r="P193" s="30"/>
      <c r="Q193" s="31">
        <f t="shared" si="61"/>
        <v>490</v>
      </c>
    </row>
    <row r="194" spans="1:17" s="7" customFormat="1">
      <c r="A194" s="31">
        <f t="shared" si="56"/>
        <v>166</v>
      </c>
      <c r="B194" s="32" t="s">
        <v>3236</v>
      </c>
      <c r="C194" s="33" t="s">
        <v>3317</v>
      </c>
      <c r="D194" s="31">
        <v>160</v>
      </c>
      <c r="E194" s="30">
        <v>160</v>
      </c>
      <c r="F194" s="30">
        <f t="shared" si="57"/>
        <v>0</v>
      </c>
      <c r="G194" s="30">
        <f t="shared" si="58"/>
        <v>170</v>
      </c>
      <c r="H194" s="30">
        <v>150</v>
      </c>
      <c r="I194" s="31">
        <v>200</v>
      </c>
      <c r="J194" s="45">
        <f t="shared" si="59"/>
        <v>50</v>
      </c>
      <c r="K194" s="46">
        <f t="shared" si="60"/>
        <v>1.3333333333333299</v>
      </c>
      <c r="L194" s="47">
        <v>210</v>
      </c>
      <c r="M194" s="47">
        <v>185</v>
      </c>
      <c r="N194" s="47">
        <v>240</v>
      </c>
      <c r="O194" s="47">
        <f t="shared" si="49"/>
        <v>1.2</v>
      </c>
      <c r="P194" s="30"/>
      <c r="Q194" s="31">
        <f t="shared" si="61"/>
        <v>190</v>
      </c>
    </row>
    <row r="195" spans="1:17" s="7" customFormat="1">
      <c r="A195" s="31">
        <f t="shared" si="56"/>
        <v>167</v>
      </c>
      <c r="B195" s="32" t="s">
        <v>631</v>
      </c>
      <c r="C195" s="33" t="s">
        <v>632</v>
      </c>
      <c r="D195" s="31">
        <v>190</v>
      </c>
      <c r="E195" s="30">
        <v>190</v>
      </c>
      <c r="F195" s="30">
        <f t="shared" si="57"/>
        <v>0</v>
      </c>
      <c r="G195" s="30">
        <f t="shared" si="58"/>
        <v>200</v>
      </c>
      <c r="H195" s="30">
        <v>200</v>
      </c>
      <c r="I195" s="31">
        <v>300</v>
      </c>
      <c r="J195" s="45">
        <f t="shared" si="59"/>
        <v>100</v>
      </c>
      <c r="K195" s="46">
        <f t="shared" si="60"/>
        <v>1.5</v>
      </c>
      <c r="L195" s="47">
        <v>265</v>
      </c>
      <c r="M195" s="47">
        <v>230</v>
      </c>
      <c r="N195" s="47">
        <v>360</v>
      </c>
      <c r="O195" s="47">
        <f t="shared" si="49"/>
        <v>1.2</v>
      </c>
      <c r="P195" s="30"/>
      <c r="Q195" s="31">
        <f t="shared" si="61"/>
        <v>290</v>
      </c>
    </row>
    <row r="196" spans="1:17" s="7" customFormat="1">
      <c r="A196" s="31">
        <f t="shared" si="56"/>
        <v>168</v>
      </c>
      <c r="B196" s="32" t="s">
        <v>3318</v>
      </c>
      <c r="C196" s="33" t="s">
        <v>3319</v>
      </c>
      <c r="D196" s="31">
        <v>200</v>
      </c>
      <c r="E196" s="30">
        <v>200</v>
      </c>
      <c r="F196" s="30">
        <f t="shared" si="57"/>
        <v>0</v>
      </c>
      <c r="G196" s="30">
        <f t="shared" si="58"/>
        <v>210</v>
      </c>
      <c r="H196" s="30">
        <v>200</v>
      </c>
      <c r="I196" s="31">
        <v>300</v>
      </c>
      <c r="J196" s="45">
        <f t="shared" si="59"/>
        <v>100</v>
      </c>
      <c r="K196" s="46">
        <f t="shared" si="60"/>
        <v>1.5</v>
      </c>
      <c r="L196" s="47">
        <v>240</v>
      </c>
      <c r="M196" s="47">
        <v>210</v>
      </c>
      <c r="N196" s="47">
        <v>360</v>
      </c>
      <c r="O196" s="47">
        <f t="shared" si="49"/>
        <v>1.2</v>
      </c>
      <c r="P196" s="30"/>
      <c r="Q196" s="31">
        <f t="shared" si="61"/>
        <v>290</v>
      </c>
    </row>
    <row r="197" spans="1:17" s="7" customFormat="1">
      <c r="A197" s="31">
        <f t="shared" si="56"/>
        <v>169</v>
      </c>
      <c r="B197" s="32" t="s">
        <v>3320</v>
      </c>
      <c r="C197" s="33" t="s">
        <v>3321</v>
      </c>
      <c r="D197" s="31">
        <v>180</v>
      </c>
      <c r="E197" s="30">
        <v>180</v>
      </c>
      <c r="F197" s="30">
        <f t="shared" si="57"/>
        <v>0</v>
      </c>
      <c r="G197" s="30">
        <f t="shared" si="58"/>
        <v>190</v>
      </c>
      <c r="H197" s="30">
        <v>200</v>
      </c>
      <c r="I197" s="31">
        <v>300</v>
      </c>
      <c r="J197" s="45">
        <f t="shared" si="59"/>
        <v>100</v>
      </c>
      <c r="K197" s="46">
        <f t="shared" si="60"/>
        <v>1.5</v>
      </c>
      <c r="L197" s="47">
        <v>210</v>
      </c>
      <c r="M197" s="47">
        <v>185</v>
      </c>
      <c r="N197" s="47">
        <v>360</v>
      </c>
      <c r="O197" s="47">
        <f t="shared" si="49"/>
        <v>1.2</v>
      </c>
      <c r="P197" s="30"/>
      <c r="Q197" s="31">
        <f t="shared" si="61"/>
        <v>290</v>
      </c>
    </row>
    <row r="198" spans="1:17" s="7" customFormat="1">
      <c r="A198" s="31">
        <f t="shared" si="56"/>
        <v>170</v>
      </c>
      <c r="B198" s="32" t="s">
        <v>3267</v>
      </c>
      <c r="C198" s="33" t="s">
        <v>636</v>
      </c>
      <c r="D198" s="31">
        <v>185</v>
      </c>
      <c r="E198" s="30">
        <v>190</v>
      </c>
      <c r="F198" s="30">
        <f t="shared" si="57"/>
        <v>5</v>
      </c>
      <c r="G198" s="30">
        <f t="shared" si="58"/>
        <v>200</v>
      </c>
      <c r="H198" s="30">
        <v>200</v>
      </c>
      <c r="I198" s="31">
        <v>300</v>
      </c>
      <c r="J198" s="45">
        <f t="shared" si="59"/>
        <v>100</v>
      </c>
      <c r="K198" s="46">
        <f t="shared" si="60"/>
        <v>1.5</v>
      </c>
      <c r="L198" s="52" t="s">
        <v>3161</v>
      </c>
      <c r="M198" s="52" t="s">
        <v>3161</v>
      </c>
      <c r="N198" s="52" t="s">
        <v>3161</v>
      </c>
      <c r="O198" s="47"/>
      <c r="P198" s="30"/>
      <c r="Q198" s="31">
        <f t="shared" si="61"/>
        <v>290</v>
      </c>
    </row>
    <row r="199" spans="1:17" s="7" customFormat="1">
      <c r="A199" s="31">
        <f t="shared" si="56"/>
        <v>171</v>
      </c>
      <c r="B199" s="32" t="s">
        <v>3267</v>
      </c>
      <c r="C199" s="33" t="s">
        <v>3322</v>
      </c>
      <c r="D199" s="31"/>
      <c r="E199" s="30"/>
      <c r="F199" s="30"/>
      <c r="G199" s="30"/>
      <c r="H199" s="52" t="s">
        <v>3161</v>
      </c>
      <c r="I199" s="52" t="s">
        <v>3161</v>
      </c>
      <c r="J199" s="52" t="s">
        <v>3161</v>
      </c>
      <c r="K199" s="52" t="s">
        <v>3161</v>
      </c>
      <c r="L199" s="58">
        <v>170</v>
      </c>
      <c r="M199" s="58">
        <v>150</v>
      </c>
      <c r="N199" s="58">
        <v>240</v>
      </c>
      <c r="O199" s="47"/>
      <c r="P199" s="30"/>
      <c r="Q199" s="31">
        <v>240</v>
      </c>
    </row>
    <row r="200" spans="1:17" s="7" customFormat="1">
      <c r="A200" s="31">
        <f t="shared" si="56"/>
        <v>172</v>
      </c>
      <c r="B200" s="32" t="s">
        <v>3244</v>
      </c>
      <c r="C200" s="33" t="s">
        <v>642</v>
      </c>
      <c r="D200" s="31">
        <v>215</v>
      </c>
      <c r="E200" s="30">
        <v>220</v>
      </c>
      <c r="F200" s="30">
        <f t="shared" ref="F200:F224" si="62">E200-D200</f>
        <v>5</v>
      </c>
      <c r="G200" s="30">
        <f t="shared" ref="G200:G224" si="63">E200+10</f>
        <v>230</v>
      </c>
      <c r="H200" s="30">
        <v>250</v>
      </c>
      <c r="I200" s="31">
        <v>400</v>
      </c>
      <c r="J200" s="45">
        <f t="shared" ref="J200:J224" si="64">I200-H200</f>
        <v>150</v>
      </c>
      <c r="K200" s="46">
        <f t="shared" ref="K200:K224" si="65">I200/H200</f>
        <v>1.6</v>
      </c>
      <c r="L200" s="47">
        <v>285</v>
      </c>
      <c r="M200" s="47">
        <v>245</v>
      </c>
      <c r="N200" s="47">
        <v>480</v>
      </c>
      <c r="O200" s="47">
        <f t="shared" ref="O200:O211" si="66">N200/I200</f>
        <v>1.2</v>
      </c>
      <c r="P200" s="30"/>
      <c r="Q200" s="31">
        <f t="shared" ref="Q200:Q224" si="67">I200-10</f>
        <v>390</v>
      </c>
    </row>
    <row r="201" spans="1:17" s="7" customFormat="1">
      <c r="A201" s="31">
        <f t="shared" si="56"/>
        <v>173</v>
      </c>
      <c r="B201" s="32" t="s">
        <v>3323</v>
      </c>
      <c r="C201" s="33" t="s">
        <v>3324</v>
      </c>
      <c r="D201" s="31">
        <v>180</v>
      </c>
      <c r="E201" s="30">
        <v>180</v>
      </c>
      <c r="F201" s="30">
        <f t="shared" si="62"/>
        <v>0</v>
      </c>
      <c r="G201" s="30">
        <f t="shared" si="63"/>
        <v>190</v>
      </c>
      <c r="H201" s="30">
        <v>200</v>
      </c>
      <c r="I201" s="31">
        <v>300</v>
      </c>
      <c r="J201" s="45">
        <f t="shared" si="64"/>
        <v>100</v>
      </c>
      <c r="K201" s="46">
        <f t="shared" si="65"/>
        <v>1.5</v>
      </c>
      <c r="L201" s="47">
        <v>210</v>
      </c>
      <c r="M201" s="47">
        <v>185</v>
      </c>
      <c r="N201" s="47">
        <v>360</v>
      </c>
      <c r="O201" s="47">
        <f t="shared" si="66"/>
        <v>1.2</v>
      </c>
      <c r="P201" s="30"/>
      <c r="Q201" s="31">
        <f t="shared" si="67"/>
        <v>290</v>
      </c>
    </row>
    <row r="202" spans="1:17" s="7" customFormat="1">
      <c r="A202" s="31">
        <f t="shared" si="56"/>
        <v>174</v>
      </c>
      <c r="B202" s="32" t="s">
        <v>644</v>
      </c>
      <c r="C202" s="33" t="s">
        <v>645</v>
      </c>
      <c r="D202" s="31">
        <v>260</v>
      </c>
      <c r="E202" s="30">
        <v>260</v>
      </c>
      <c r="F202" s="30">
        <f t="shared" si="62"/>
        <v>0</v>
      </c>
      <c r="G202" s="30">
        <f t="shared" si="63"/>
        <v>270</v>
      </c>
      <c r="H202" s="30">
        <v>250</v>
      </c>
      <c r="I202" s="31">
        <v>400</v>
      </c>
      <c r="J202" s="45">
        <f t="shared" si="64"/>
        <v>150</v>
      </c>
      <c r="K202" s="46">
        <f t="shared" si="65"/>
        <v>1.6</v>
      </c>
      <c r="L202" s="47">
        <v>285</v>
      </c>
      <c r="M202" s="47">
        <v>245</v>
      </c>
      <c r="N202" s="47">
        <v>480</v>
      </c>
      <c r="O202" s="47">
        <f t="shared" si="66"/>
        <v>1.2</v>
      </c>
      <c r="P202" s="30"/>
      <c r="Q202" s="31">
        <f t="shared" si="67"/>
        <v>390</v>
      </c>
    </row>
    <row r="203" spans="1:17" s="7" customFormat="1">
      <c r="A203" s="31">
        <f t="shared" si="56"/>
        <v>175</v>
      </c>
      <c r="B203" s="32" t="s">
        <v>647</v>
      </c>
      <c r="C203" s="33" t="s">
        <v>648</v>
      </c>
      <c r="D203" s="31">
        <v>260</v>
      </c>
      <c r="E203" s="30">
        <v>260</v>
      </c>
      <c r="F203" s="30">
        <f t="shared" si="62"/>
        <v>0</v>
      </c>
      <c r="G203" s="30">
        <f t="shared" si="63"/>
        <v>270</v>
      </c>
      <c r="H203" s="30">
        <v>250</v>
      </c>
      <c r="I203" s="31">
        <v>400</v>
      </c>
      <c r="J203" s="45">
        <f t="shared" si="64"/>
        <v>150</v>
      </c>
      <c r="K203" s="46">
        <f t="shared" si="65"/>
        <v>1.6</v>
      </c>
      <c r="L203" s="47">
        <v>285</v>
      </c>
      <c r="M203" s="47">
        <v>245</v>
      </c>
      <c r="N203" s="47">
        <v>480</v>
      </c>
      <c r="O203" s="47">
        <f t="shared" si="66"/>
        <v>1.2</v>
      </c>
      <c r="P203" s="30"/>
      <c r="Q203" s="31">
        <f t="shared" si="67"/>
        <v>390</v>
      </c>
    </row>
    <row r="204" spans="1:17" s="7" customFormat="1">
      <c r="A204" s="31">
        <f t="shared" si="56"/>
        <v>176</v>
      </c>
      <c r="B204" s="32" t="s">
        <v>3299</v>
      </c>
      <c r="C204" s="33" t="s">
        <v>722</v>
      </c>
      <c r="D204" s="31">
        <v>260</v>
      </c>
      <c r="E204" s="30">
        <v>260</v>
      </c>
      <c r="F204" s="30">
        <f t="shared" si="62"/>
        <v>0</v>
      </c>
      <c r="G204" s="30">
        <f t="shared" si="63"/>
        <v>270</v>
      </c>
      <c r="H204" s="30">
        <v>250</v>
      </c>
      <c r="I204" s="31">
        <v>400</v>
      </c>
      <c r="J204" s="45">
        <f t="shared" si="64"/>
        <v>150</v>
      </c>
      <c r="K204" s="46">
        <f t="shared" si="65"/>
        <v>1.6</v>
      </c>
      <c r="L204" s="47">
        <v>285</v>
      </c>
      <c r="M204" s="47">
        <v>245</v>
      </c>
      <c r="N204" s="47">
        <v>480</v>
      </c>
      <c r="O204" s="47">
        <f t="shared" si="66"/>
        <v>1.2</v>
      </c>
      <c r="P204" s="30"/>
      <c r="Q204" s="31">
        <f t="shared" si="67"/>
        <v>390</v>
      </c>
    </row>
    <row r="205" spans="1:17" s="7" customFormat="1">
      <c r="A205" s="31">
        <f t="shared" si="56"/>
        <v>177</v>
      </c>
      <c r="B205" s="32" t="s">
        <v>676</v>
      </c>
      <c r="C205" s="33" t="s">
        <v>652</v>
      </c>
      <c r="D205" s="31">
        <v>260</v>
      </c>
      <c r="E205" s="30">
        <v>260</v>
      </c>
      <c r="F205" s="30">
        <f t="shared" si="62"/>
        <v>0</v>
      </c>
      <c r="G205" s="30">
        <f t="shared" si="63"/>
        <v>270</v>
      </c>
      <c r="H205" s="30">
        <v>250</v>
      </c>
      <c r="I205" s="31">
        <v>400</v>
      </c>
      <c r="J205" s="45">
        <f t="shared" si="64"/>
        <v>150</v>
      </c>
      <c r="K205" s="46">
        <f t="shared" si="65"/>
        <v>1.6</v>
      </c>
      <c r="L205" s="47">
        <v>285</v>
      </c>
      <c r="M205" s="47">
        <v>245</v>
      </c>
      <c r="N205" s="47">
        <v>480</v>
      </c>
      <c r="O205" s="47">
        <f t="shared" si="66"/>
        <v>1.2</v>
      </c>
      <c r="P205" s="30"/>
      <c r="Q205" s="31">
        <f t="shared" si="67"/>
        <v>390</v>
      </c>
    </row>
    <row r="206" spans="1:17" s="7" customFormat="1">
      <c r="A206" s="31">
        <f t="shared" si="56"/>
        <v>178</v>
      </c>
      <c r="B206" s="32" t="s">
        <v>676</v>
      </c>
      <c r="C206" s="33" t="s">
        <v>658</v>
      </c>
      <c r="D206" s="31">
        <v>140</v>
      </c>
      <c r="E206" s="30">
        <v>140</v>
      </c>
      <c r="F206" s="30">
        <f t="shared" si="62"/>
        <v>0</v>
      </c>
      <c r="G206" s="30">
        <f t="shared" si="63"/>
        <v>150</v>
      </c>
      <c r="H206" s="30">
        <v>150</v>
      </c>
      <c r="I206" s="31">
        <v>200</v>
      </c>
      <c r="J206" s="45">
        <f t="shared" si="64"/>
        <v>50</v>
      </c>
      <c r="K206" s="46">
        <f t="shared" si="65"/>
        <v>1.3333333333333299</v>
      </c>
      <c r="L206" s="47">
        <v>165</v>
      </c>
      <c r="M206" s="47">
        <v>145</v>
      </c>
      <c r="N206" s="47">
        <v>240</v>
      </c>
      <c r="O206" s="47">
        <f t="shared" si="66"/>
        <v>1.2</v>
      </c>
      <c r="P206" s="30"/>
      <c r="Q206" s="31">
        <f t="shared" si="67"/>
        <v>190</v>
      </c>
    </row>
    <row r="207" spans="1:17" s="7" customFormat="1">
      <c r="A207" s="31">
        <f t="shared" si="56"/>
        <v>179</v>
      </c>
      <c r="B207" s="32" t="s">
        <v>676</v>
      </c>
      <c r="C207" s="33" t="s">
        <v>3325</v>
      </c>
      <c r="D207" s="31">
        <v>180</v>
      </c>
      <c r="E207" s="30">
        <v>180</v>
      </c>
      <c r="F207" s="30">
        <f t="shared" si="62"/>
        <v>0</v>
      </c>
      <c r="G207" s="30">
        <f t="shared" si="63"/>
        <v>190</v>
      </c>
      <c r="H207" s="30">
        <v>200</v>
      </c>
      <c r="I207" s="31">
        <v>300</v>
      </c>
      <c r="J207" s="45">
        <f t="shared" si="64"/>
        <v>100</v>
      </c>
      <c r="K207" s="46">
        <f t="shared" si="65"/>
        <v>1.5</v>
      </c>
      <c r="L207" s="47">
        <v>210</v>
      </c>
      <c r="M207" s="47">
        <v>185</v>
      </c>
      <c r="N207" s="47">
        <v>360</v>
      </c>
      <c r="O207" s="47">
        <f t="shared" si="66"/>
        <v>1.2</v>
      </c>
      <c r="P207" s="30"/>
      <c r="Q207" s="31">
        <f t="shared" si="67"/>
        <v>290</v>
      </c>
    </row>
    <row r="208" spans="1:17" s="7" customFormat="1">
      <c r="A208" s="31">
        <f t="shared" si="56"/>
        <v>180</v>
      </c>
      <c r="B208" s="32" t="s">
        <v>3268</v>
      </c>
      <c r="C208" s="33" t="s">
        <v>3326</v>
      </c>
      <c r="D208" s="31">
        <v>140</v>
      </c>
      <c r="E208" s="30">
        <v>140</v>
      </c>
      <c r="F208" s="30">
        <f t="shared" si="62"/>
        <v>0</v>
      </c>
      <c r="G208" s="30">
        <f t="shared" si="63"/>
        <v>150</v>
      </c>
      <c r="H208" s="30">
        <v>150</v>
      </c>
      <c r="I208" s="31">
        <v>200</v>
      </c>
      <c r="J208" s="45">
        <f t="shared" si="64"/>
        <v>50</v>
      </c>
      <c r="K208" s="46">
        <f t="shared" si="65"/>
        <v>1.3333333333333299</v>
      </c>
      <c r="L208" s="52" t="s">
        <v>3161</v>
      </c>
      <c r="M208" s="47">
        <v>145</v>
      </c>
      <c r="N208" s="47">
        <v>240</v>
      </c>
      <c r="O208" s="47">
        <f t="shared" si="66"/>
        <v>1.2</v>
      </c>
      <c r="P208" s="30"/>
      <c r="Q208" s="31">
        <f t="shared" si="67"/>
        <v>190</v>
      </c>
    </row>
    <row r="209" spans="1:17" s="7" customFormat="1">
      <c r="A209" s="31">
        <f t="shared" si="56"/>
        <v>181</v>
      </c>
      <c r="B209" s="32" t="s">
        <v>3268</v>
      </c>
      <c r="C209" s="33" t="s">
        <v>3327</v>
      </c>
      <c r="D209" s="31">
        <v>180</v>
      </c>
      <c r="E209" s="30">
        <v>180</v>
      </c>
      <c r="F209" s="30">
        <f t="shared" si="62"/>
        <v>0</v>
      </c>
      <c r="G209" s="30">
        <f t="shared" si="63"/>
        <v>190</v>
      </c>
      <c r="H209" s="30">
        <v>200</v>
      </c>
      <c r="I209" s="31">
        <v>300</v>
      </c>
      <c r="J209" s="45">
        <f t="shared" si="64"/>
        <v>100</v>
      </c>
      <c r="K209" s="46">
        <f t="shared" si="65"/>
        <v>1.5</v>
      </c>
      <c r="L209" s="52" t="s">
        <v>3161</v>
      </c>
      <c r="M209" s="47">
        <v>185</v>
      </c>
      <c r="N209" s="47">
        <v>360</v>
      </c>
      <c r="O209" s="47">
        <f t="shared" si="66"/>
        <v>1.2</v>
      </c>
      <c r="P209" s="30"/>
      <c r="Q209" s="31">
        <f t="shared" si="67"/>
        <v>290</v>
      </c>
    </row>
    <row r="210" spans="1:17" s="7" customFormat="1">
      <c r="A210" s="31">
        <f t="shared" si="56"/>
        <v>182</v>
      </c>
      <c r="B210" s="32" t="s">
        <v>3268</v>
      </c>
      <c r="C210" s="33" t="s">
        <v>3328</v>
      </c>
      <c r="D210" s="31">
        <v>140</v>
      </c>
      <c r="E210" s="30">
        <v>140</v>
      </c>
      <c r="F210" s="30">
        <f t="shared" si="62"/>
        <v>0</v>
      </c>
      <c r="G210" s="30">
        <f t="shared" si="63"/>
        <v>150</v>
      </c>
      <c r="H210" s="30">
        <v>150</v>
      </c>
      <c r="I210" s="31">
        <v>200</v>
      </c>
      <c r="J210" s="45">
        <f t="shared" si="64"/>
        <v>50</v>
      </c>
      <c r="K210" s="46">
        <f t="shared" si="65"/>
        <v>1.3333333333333299</v>
      </c>
      <c r="L210" s="52" t="s">
        <v>3161</v>
      </c>
      <c r="M210" s="47">
        <v>145</v>
      </c>
      <c r="N210" s="47">
        <v>240</v>
      </c>
      <c r="O210" s="47">
        <f t="shared" si="66"/>
        <v>1.2</v>
      </c>
      <c r="P210" s="30"/>
      <c r="Q210" s="31">
        <f t="shared" si="67"/>
        <v>190</v>
      </c>
    </row>
    <row r="211" spans="1:17" s="7" customFormat="1">
      <c r="A211" s="31">
        <f t="shared" si="56"/>
        <v>183</v>
      </c>
      <c r="B211" s="32" t="s">
        <v>662</v>
      </c>
      <c r="C211" s="33" t="s">
        <v>661</v>
      </c>
      <c r="D211" s="31">
        <v>790</v>
      </c>
      <c r="E211" s="30">
        <v>790</v>
      </c>
      <c r="F211" s="30">
        <f t="shared" si="62"/>
        <v>0</v>
      </c>
      <c r="G211" s="30">
        <f t="shared" si="63"/>
        <v>800</v>
      </c>
      <c r="H211" s="30">
        <v>800</v>
      </c>
      <c r="I211" s="31">
        <v>900</v>
      </c>
      <c r="J211" s="45">
        <f t="shared" si="64"/>
        <v>100</v>
      </c>
      <c r="K211" s="46">
        <f t="shared" si="65"/>
        <v>1.125</v>
      </c>
      <c r="L211" s="47">
        <v>925</v>
      </c>
      <c r="M211" s="47">
        <v>750</v>
      </c>
      <c r="N211" s="47">
        <v>1080</v>
      </c>
      <c r="O211" s="47">
        <f t="shared" si="66"/>
        <v>1.2</v>
      </c>
      <c r="P211" s="30"/>
      <c r="Q211" s="31">
        <f t="shared" si="67"/>
        <v>890</v>
      </c>
    </row>
    <row r="212" spans="1:17" s="7" customFormat="1">
      <c r="A212" s="31">
        <f t="shared" si="56"/>
        <v>184</v>
      </c>
      <c r="B212" s="32" t="s">
        <v>130</v>
      </c>
      <c r="C212" s="33" t="s">
        <v>131</v>
      </c>
      <c r="D212" s="31">
        <v>350</v>
      </c>
      <c r="E212" s="30">
        <v>350</v>
      </c>
      <c r="F212" s="30">
        <f t="shared" si="62"/>
        <v>0</v>
      </c>
      <c r="G212" s="30">
        <f t="shared" si="63"/>
        <v>360</v>
      </c>
      <c r="H212" s="30">
        <v>350</v>
      </c>
      <c r="I212" s="31">
        <v>500</v>
      </c>
      <c r="J212" s="45">
        <f t="shared" si="64"/>
        <v>150</v>
      </c>
      <c r="K212" s="46">
        <f t="shared" si="65"/>
        <v>1.4285714285714299</v>
      </c>
      <c r="L212" s="52" t="s">
        <v>3161</v>
      </c>
      <c r="M212" s="52" t="s">
        <v>3161</v>
      </c>
      <c r="N212" s="52" t="s">
        <v>3161</v>
      </c>
      <c r="O212" s="47"/>
      <c r="P212" s="30"/>
      <c r="Q212" s="31">
        <f t="shared" si="67"/>
        <v>490</v>
      </c>
    </row>
    <row r="213" spans="1:17" s="7" customFormat="1">
      <c r="A213" s="31">
        <f t="shared" si="56"/>
        <v>185</v>
      </c>
      <c r="B213" s="32" t="s">
        <v>666</v>
      </c>
      <c r="C213" s="60" t="s">
        <v>667</v>
      </c>
      <c r="D213" s="31">
        <v>463</v>
      </c>
      <c r="E213" s="30">
        <v>460</v>
      </c>
      <c r="F213" s="30">
        <f t="shared" si="62"/>
        <v>-3</v>
      </c>
      <c r="G213" s="30">
        <f t="shared" si="63"/>
        <v>470</v>
      </c>
      <c r="H213" s="30">
        <v>450</v>
      </c>
      <c r="I213" s="31">
        <v>500</v>
      </c>
      <c r="J213" s="45">
        <f t="shared" si="64"/>
        <v>50</v>
      </c>
      <c r="K213" s="46">
        <f t="shared" si="65"/>
        <v>1.1111111111111101</v>
      </c>
      <c r="L213" s="52" t="s">
        <v>3161</v>
      </c>
      <c r="M213" s="52" t="s">
        <v>3161</v>
      </c>
      <c r="N213" s="52" t="s">
        <v>3161</v>
      </c>
      <c r="O213" s="47"/>
      <c r="P213" s="30"/>
      <c r="Q213" s="31">
        <f t="shared" si="67"/>
        <v>490</v>
      </c>
    </row>
    <row r="214" spans="1:17" s="7" customFormat="1">
      <c r="A214" s="31">
        <f t="shared" si="56"/>
        <v>186</v>
      </c>
      <c r="B214" s="32" t="s">
        <v>3306</v>
      </c>
      <c r="C214" s="60" t="s">
        <v>671</v>
      </c>
      <c r="D214" s="31">
        <v>541</v>
      </c>
      <c r="E214" s="30">
        <v>540</v>
      </c>
      <c r="F214" s="30">
        <f t="shared" si="62"/>
        <v>-1</v>
      </c>
      <c r="G214" s="30">
        <f t="shared" si="63"/>
        <v>550</v>
      </c>
      <c r="H214" s="30">
        <v>550</v>
      </c>
      <c r="I214" s="31">
        <v>600</v>
      </c>
      <c r="J214" s="45">
        <f t="shared" si="64"/>
        <v>50</v>
      </c>
      <c r="K214" s="46">
        <f t="shared" si="65"/>
        <v>1.0909090909090899</v>
      </c>
      <c r="L214" s="52" t="s">
        <v>3161</v>
      </c>
      <c r="M214" s="52" t="s">
        <v>3161</v>
      </c>
      <c r="N214" s="52" t="s">
        <v>3161</v>
      </c>
      <c r="O214" s="47"/>
      <c r="P214" s="30"/>
      <c r="Q214" s="31">
        <f t="shared" si="67"/>
        <v>590</v>
      </c>
    </row>
    <row r="215" spans="1:17" s="7" customFormat="1">
      <c r="A215" s="31">
        <f t="shared" si="56"/>
        <v>187</v>
      </c>
      <c r="B215" s="32" t="s">
        <v>3299</v>
      </c>
      <c r="C215" s="60" t="s">
        <v>675</v>
      </c>
      <c r="D215" s="31">
        <v>541</v>
      </c>
      <c r="E215" s="30">
        <v>540</v>
      </c>
      <c r="F215" s="30">
        <f t="shared" si="62"/>
        <v>-1</v>
      </c>
      <c r="G215" s="30">
        <f t="shared" si="63"/>
        <v>550</v>
      </c>
      <c r="H215" s="30">
        <v>550</v>
      </c>
      <c r="I215" s="31">
        <v>600</v>
      </c>
      <c r="J215" s="45">
        <f t="shared" si="64"/>
        <v>50</v>
      </c>
      <c r="K215" s="46">
        <f t="shared" si="65"/>
        <v>1.0909090909090899</v>
      </c>
      <c r="L215" s="52" t="s">
        <v>3161</v>
      </c>
      <c r="M215" s="52" t="s">
        <v>3161</v>
      </c>
      <c r="N215" s="52" t="s">
        <v>3161</v>
      </c>
      <c r="O215" s="47"/>
      <c r="P215" s="30"/>
      <c r="Q215" s="31">
        <f t="shared" si="67"/>
        <v>590</v>
      </c>
    </row>
    <row r="216" spans="1:17" s="7" customFormat="1">
      <c r="A216" s="31">
        <f t="shared" si="56"/>
        <v>188</v>
      </c>
      <c r="B216" s="32" t="s">
        <v>3299</v>
      </c>
      <c r="C216" s="60" t="s">
        <v>679</v>
      </c>
      <c r="D216" s="31">
        <v>527</v>
      </c>
      <c r="E216" s="30">
        <v>530</v>
      </c>
      <c r="F216" s="30">
        <f t="shared" si="62"/>
        <v>3</v>
      </c>
      <c r="G216" s="30">
        <f t="shared" si="63"/>
        <v>540</v>
      </c>
      <c r="H216" s="30">
        <v>550</v>
      </c>
      <c r="I216" s="31">
        <v>600</v>
      </c>
      <c r="J216" s="45">
        <f t="shared" si="64"/>
        <v>50</v>
      </c>
      <c r="K216" s="46">
        <f t="shared" si="65"/>
        <v>1.0909090909090899</v>
      </c>
      <c r="L216" s="52" t="s">
        <v>3161</v>
      </c>
      <c r="M216" s="52" t="s">
        <v>3161</v>
      </c>
      <c r="N216" s="52" t="s">
        <v>3161</v>
      </c>
      <c r="O216" s="47"/>
      <c r="P216" s="30"/>
      <c r="Q216" s="31">
        <f t="shared" si="67"/>
        <v>590</v>
      </c>
    </row>
    <row r="217" spans="1:17" s="7" customFormat="1">
      <c r="A217" s="31">
        <f t="shared" si="56"/>
        <v>189</v>
      </c>
      <c r="B217" s="32" t="s">
        <v>683</v>
      </c>
      <c r="C217" s="60" t="s">
        <v>684</v>
      </c>
      <c r="D217" s="31">
        <v>1300</v>
      </c>
      <c r="E217" s="30">
        <v>1300</v>
      </c>
      <c r="F217" s="30">
        <f t="shared" si="62"/>
        <v>0</v>
      </c>
      <c r="G217" s="30">
        <f t="shared" si="63"/>
        <v>1310</v>
      </c>
      <c r="H217" s="30">
        <v>1300</v>
      </c>
      <c r="I217" s="31">
        <v>1500</v>
      </c>
      <c r="J217" s="45">
        <f t="shared" si="64"/>
        <v>200</v>
      </c>
      <c r="K217" s="46">
        <f t="shared" si="65"/>
        <v>1.15384615384615</v>
      </c>
      <c r="L217" s="52" t="s">
        <v>3161</v>
      </c>
      <c r="M217" s="52" t="s">
        <v>3161</v>
      </c>
      <c r="N217" s="52" t="s">
        <v>3161</v>
      </c>
      <c r="O217" s="47"/>
      <c r="P217" s="30"/>
      <c r="Q217" s="31">
        <f t="shared" si="67"/>
        <v>1490</v>
      </c>
    </row>
    <row r="218" spans="1:17" s="7" customFormat="1">
      <c r="A218" s="31">
        <f t="shared" si="56"/>
        <v>190</v>
      </c>
      <c r="B218" s="32" t="s">
        <v>687</v>
      </c>
      <c r="C218" s="33" t="s">
        <v>688</v>
      </c>
      <c r="D218" s="31">
        <v>309</v>
      </c>
      <c r="E218" s="30">
        <v>310</v>
      </c>
      <c r="F218" s="30">
        <f t="shared" si="62"/>
        <v>1</v>
      </c>
      <c r="G218" s="30">
        <f t="shared" si="63"/>
        <v>320</v>
      </c>
      <c r="H218" s="30">
        <v>300</v>
      </c>
      <c r="I218" s="31">
        <v>400</v>
      </c>
      <c r="J218" s="45">
        <f t="shared" si="64"/>
        <v>100</v>
      </c>
      <c r="K218" s="46">
        <f t="shared" si="65"/>
        <v>1.3333333333333299</v>
      </c>
      <c r="L218" s="47">
        <v>325</v>
      </c>
      <c r="M218" s="47">
        <v>280</v>
      </c>
      <c r="N218" s="47">
        <v>480</v>
      </c>
      <c r="O218" s="47">
        <f>N218/I218</f>
        <v>1.2</v>
      </c>
      <c r="P218" s="30"/>
      <c r="Q218" s="31">
        <f t="shared" si="67"/>
        <v>390</v>
      </c>
    </row>
    <row r="219" spans="1:17" s="7" customFormat="1">
      <c r="A219" s="31">
        <f t="shared" ref="A219:A224" si="68">A218+1</f>
        <v>191</v>
      </c>
      <c r="B219" s="32" t="s">
        <v>130</v>
      </c>
      <c r="C219" s="33" t="s">
        <v>3329</v>
      </c>
      <c r="D219" s="31">
        <v>614</v>
      </c>
      <c r="E219" s="30">
        <v>610</v>
      </c>
      <c r="F219" s="30">
        <f t="shared" si="62"/>
        <v>-4</v>
      </c>
      <c r="G219" s="30">
        <f t="shared" si="63"/>
        <v>620</v>
      </c>
      <c r="H219" s="30">
        <v>600</v>
      </c>
      <c r="I219" s="31">
        <v>700</v>
      </c>
      <c r="J219" s="45">
        <f t="shared" si="64"/>
        <v>100</v>
      </c>
      <c r="K219" s="46">
        <f t="shared" si="65"/>
        <v>1.1666666666666701</v>
      </c>
      <c r="L219" s="47">
        <v>460</v>
      </c>
      <c r="M219" s="47">
        <v>400</v>
      </c>
      <c r="N219" s="47">
        <v>840</v>
      </c>
      <c r="O219" s="47">
        <f>N219/I219</f>
        <v>1.2</v>
      </c>
      <c r="P219" s="30"/>
      <c r="Q219" s="31">
        <f t="shared" si="67"/>
        <v>690</v>
      </c>
    </row>
    <row r="220" spans="1:17" s="7" customFormat="1">
      <c r="A220" s="31">
        <f t="shared" si="68"/>
        <v>192</v>
      </c>
      <c r="B220" s="32" t="s">
        <v>604</v>
      </c>
      <c r="C220" s="33" t="s">
        <v>695</v>
      </c>
      <c r="D220" s="31">
        <v>179</v>
      </c>
      <c r="E220" s="30">
        <v>180</v>
      </c>
      <c r="F220" s="30">
        <f t="shared" si="62"/>
        <v>1</v>
      </c>
      <c r="G220" s="30">
        <f t="shared" si="63"/>
        <v>190</v>
      </c>
      <c r="H220" s="30">
        <v>200</v>
      </c>
      <c r="I220" s="31">
        <v>300</v>
      </c>
      <c r="J220" s="45">
        <f t="shared" si="64"/>
        <v>100</v>
      </c>
      <c r="K220" s="46">
        <f t="shared" si="65"/>
        <v>1.5</v>
      </c>
      <c r="L220" s="52" t="s">
        <v>3161</v>
      </c>
      <c r="M220" s="52" t="s">
        <v>3161</v>
      </c>
      <c r="N220" s="52" t="s">
        <v>3161</v>
      </c>
      <c r="O220" s="47"/>
      <c r="P220" s="30"/>
      <c r="Q220" s="31">
        <f t="shared" si="67"/>
        <v>290</v>
      </c>
    </row>
    <row r="221" spans="1:17" s="7" customFormat="1">
      <c r="A221" s="31">
        <f t="shared" si="68"/>
        <v>193</v>
      </c>
      <c r="B221" s="32" t="s">
        <v>662</v>
      </c>
      <c r="C221" s="33" t="s">
        <v>3330</v>
      </c>
      <c r="D221" s="31">
        <v>527</v>
      </c>
      <c r="E221" s="30">
        <v>530</v>
      </c>
      <c r="F221" s="30">
        <f t="shared" si="62"/>
        <v>3</v>
      </c>
      <c r="G221" s="30">
        <f t="shared" si="63"/>
        <v>540</v>
      </c>
      <c r="H221" s="30">
        <v>550</v>
      </c>
      <c r="I221" s="31">
        <v>650</v>
      </c>
      <c r="J221" s="45">
        <f t="shared" si="64"/>
        <v>100</v>
      </c>
      <c r="K221" s="46">
        <f t="shared" si="65"/>
        <v>1.1818181818181801</v>
      </c>
      <c r="L221" s="52" t="s">
        <v>3161</v>
      </c>
      <c r="M221" s="52" t="s">
        <v>3161</v>
      </c>
      <c r="N221" s="52" t="s">
        <v>3161</v>
      </c>
      <c r="O221" s="47"/>
      <c r="P221" s="30"/>
      <c r="Q221" s="31">
        <f t="shared" si="67"/>
        <v>640</v>
      </c>
    </row>
    <row r="222" spans="1:17" s="7" customFormat="1">
      <c r="A222" s="31">
        <f t="shared" si="68"/>
        <v>194</v>
      </c>
      <c r="B222" s="32" t="s">
        <v>3238</v>
      </c>
      <c r="C222" s="33" t="s">
        <v>3331</v>
      </c>
      <c r="D222" s="31">
        <v>179</v>
      </c>
      <c r="E222" s="30">
        <v>180</v>
      </c>
      <c r="F222" s="30">
        <f t="shared" si="62"/>
        <v>1</v>
      </c>
      <c r="G222" s="30">
        <f t="shared" si="63"/>
        <v>190</v>
      </c>
      <c r="H222" s="30">
        <v>200</v>
      </c>
      <c r="I222" s="31">
        <v>300</v>
      </c>
      <c r="J222" s="45">
        <f t="shared" si="64"/>
        <v>100</v>
      </c>
      <c r="K222" s="46">
        <f t="shared" si="65"/>
        <v>1.5</v>
      </c>
      <c r="L222" s="52" t="s">
        <v>3161</v>
      </c>
      <c r="M222" s="52" t="s">
        <v>3161</v>
      </c>
      <c r="N222" s="47">
        <v>360</v>
      </c>
      <c r="O222" s="47">
        <f>N222/I222</f>
        <v>1.2</v>
      </c>
      <c r="P222" s="30"/>
      <c r="Q222" s="31">
        <f t="shared" si="67"/>
        <v>290</v>
      </c>
    </row>
    <row r="223" spans="1:17" s="7" customFormat="1">
      <c r="A223" s="31">
        <f t="shared" si="68"/>
        <v>195</v>
      </c>
      <c r="B223" s="32" t="s">
        <v>601</v>
      </c>
      <c r="C223" s="33" t="s">
        <v>700</v>
      </c>
      <c r="D223" s="31">
        <v>361</v>
      </c>
      <c r="E223" s="30">
        <v>360</v>
      </c>
      <c r="F223" s="30">
        <f t="shared" si="62"/>
        <v>-1</v>
      </c>
      <c r="G223" s="30">
        <f t="shared" si="63"/>
        <v>370</v>
      </c>
      <c r="H223" s="30">
        <v>350</v>
      </c>
      <c r="I223" s="31">
        <v>500</v>
      </c>
      <c r="J223" s="45">
        <f t="shared" si="64"/>
        <v>150</v>
      </c>
      <c r="K223" s="46">
        <f t="shared" si="65"/>
        <v>1.4285714285714299</v>
      </c>
      <c r="L223" s="52" t="s">
        <v>3161</v>
      </c>
      <c r="M223" s="52" t="s">
        <v>3161</v>
      </c>
      <c r="N223" s="52" t="s">
        <v>3161</v>
      </c>
      <c r="O223" s="47"/>
      <c r="P223" s="30"/>
      <c r="Q223" s="31">
        <f t="shared" si="67"/>
        <v>490</v>
      </c>
    </row>
    <row r="224" spans="1:17" s="7" customFormat="1">
      <c r="A224" s="31">
        <f t="shared" si="68"/>
        <v>196</v>
      </c>
      <c r="B224" s="32" t="s">
        <v>601</v>
      </c>
      <c r="C224" s="33" t="s">
        <v>3332</v>
      </c>
      <c r="D224" s="31">
        <v>439</v>
      </c>
      <c r="E224" s="30">
        <v>440</v>
      </c>
      <c r="F224" s="30">
        <f t="shared" si="62"/>
        <v>1</v>
      </c>
      <c r="G224" s="30">
        <f t="shared" si="63"/>
        <v>450</v>
      </c>
      <c r="H224" s="30">
        <v>450</v>
      </c>
      <c r="I224" s="31">
        <v>500</v>
      </c>
      <c r="J224" s="45">
        <f t="shared" si="64"/>
        <v>50</v>
      </c>
      <c r="K224" s="46">
        <f t="shared" si="65"/>
        <v>1.1111111111111101</v>
      </c>
      <c r="L224" s="52" t="s">
        <v>3161</v>
      </c>
      <c r="M224" s="52" t="s">
        <v>3161</v>
      </c>
      <c r="N224" s="52" t="s">
        <v>3161</v>
      </c>
      <c r="O224" s="47"/>
      <c r="P224" s="30"/>
      <c r="Q224" s="31">
        <f t="shared" si="67"/>
        <v>490</v>
      </c>
    </row>
    <row r="225" spans="1:17">
      <c r="A225" s="27"/>
      <c r="B225" s="27"/>
      <c r="C225" s="28" t="s">
        <v>749</v>
      </c>
      <c r="D225" s="61" t="s">
        <v>749</v>
      </c>
      <c r="E225" s="61" t="s">
        <v>749</v>
      </c>
      <c r="F225" s="61" t="s">
        <v>749</v>
      </c>
      <c r="G225" s="61" t="s">
        <v>749</v>
      </c>
      <c r="H225" s="30"/>
      <c r="I225" s="31"/>
      <c r="J225" s="45"/>
      <c r="K225" s="46"/>
      <c r="L225" s="47"/>
      <c r="M225" s="47"/>
      <c r="N225" s="47"/>
      <c r="O225" s="47"/>
      <c r="P225" s="30"/>
      <c r="Q225" s="31"/>
    </row>
    <row r="226" spans="1:17" s="7" customFormat="1">
      <c r="A226" s="31">
        <f>A224+1</f>
        <v>197</v>
      </c>
      <c r="B226" s="31" t="s">
        <v>751</v>
      </c>
      <c r="C226" s="33" t="s">
        <v>752</v>
      </c>
      <c r="D226" s="37"/>
      <c r="E226" s="30"/>
      <c r="F226" s="30"/>
      <c r="G226" s="30"/>
      <c r="H226" s="52" t="s">
        <v>3161</v>
      </c>
      <c r="I226" s="52" t="s">
        <v>3161</v>
      </c>
      <c r="J226" s="52" t="s">
        <v>3161</v>
      </c>
      <c r="K226" s="52" t="s">
        <v>3161</v>
      </c>
      <c r="L226" s="47">
        <v>200</v>
      </c>
      <c r="M226" s="47">
        <v>180</v>
      </c>
      <c r="N226" s="47">
        <v>380</v>
      </c>
      <c r="O226" s="47"/>
      <c r="P226" s="30"/>
      <c r="Q226" s="31">
        <v>340</v>
      </c>
    </row>
    <row r="227" spans="1:17" s="7" customFormat="1">
      <c r="A227" s="31">
        <v>198</v>
      </c>
      <c r="B227" s="31" t="s">
        <v>783</v>
      </c>
      <c r="C227" s="33" t="s">
        <v>784</v>
      </c>
      <c r="D227" s="37"/>
      <c r="E227" s="30"/>
      <c r="F227" s="30"/>
      <c r="G227" s="30"/>
      <c r="H227" s="52" t="s">
        <v>3161</v>
      </c>
      <c r="I227" s="52" t="s">
        <v>3161</v>
      </c>
      <c r="J227" s="52" t="s">
        <v>3161</v>
      </c>
      <c r="K227" s="52" t="s">
        <v>3161</v>
      </c>
      <c r="L227" s="47">
        <v>140</v>
      </c>
      <c r="M227" s="47">
        <v>120</v>
      </c>
      <c r="N227" s="47">
        <v>250</v>
      </c>
      <c r="O227" s="47"/>
      <c r="P227" s="30"/>
      <c r="Q227" s="31">
        <v>240</v>
      </c>
    </row>
    <row r="228" spans="1:17" s="7" customFormat="1">
      <c r="A228" s="31">
        <v>199</v>
      </c>
      <c r="B228" s="31" t="s">
        <v>3333</v>
      </c>
      <c r="C228" s="33" t="s">
        <v>786</v>
      </c>
      <c r="D228" s="31">
        <v>27</v>
      </c>
      <c r="E228" s="30">
        <v>30</v>
      </c>
      <c r="F228" s="30">
        <f>E228-D228</f>
        <v>3</v>
      </c>
      <c r="G228" s="30">
        <f>E228+10</f>
        <v>40</v>
      </c>
      <c r="H228" s="30">
        <v>50</v>
      </c>
      <c r="I228" s="31">
        <v>50</v>
      </c>
      <c r="J228" s="45">
        <f>I228-H228</f>
        <v>0</v>
      </c>
      <c r="K228" s="46">
        <f>I228/H228</f>
        <v>1</v>
      </c>
      <c r="L228" s="47">
        <v>65</v>
      </c>
      <c r="M228" s="47">
        <v>55</v>
      </c>
      <c r="N228" s="47">
        <v>50</v>
      </c>
      <c r="O228" s="47">
        <f>N228/I228</f>
        <v>1</v>
      </c>
      <c r="P228" s="30"/>
      <c r="Q228" s="31">
        <f>I228-10</f>
        <v>40</v>
      </c>
    </row>
    <row r="229" spans="1:17" s="7" customFormat="1">
      <c r="A229" s="31">
        <v>200</v>
      </c>
      <c r="B229" s="31" t="s">
        <v>3333</v>
      </c>
      <c r="C229" s="33" t="s">
        <v>788</v>
      </c>
      <c r="D229" s="31">
        <v>55</v>
      </c>
      <c r="E229" s="30">
        <v>60</v>
      </c>
      <c r="F229" s="30">
        <f>E229-D229</f>
        <v>5</v>
      </c>
      <c r="G229" s="30">
        <f>E229+10</f>
        <v>70</v>
      </c>
      <c r="H229" s="30">
        <v>50</v>
      </c>
      <c r="I229" s="31">
        <v>100</v>
      </c>
      <c r="J229" s="45">
        <f>I229-H229</f>
        <v>50</v>
      </c>
      <c r="K229" s="46">
        <f>I229/H229</f>
        <v>2</v>
      </c>
      <c r="L229" s="47">
        <v>65</v>
      </c>
      <c r="M229" s="47">
        <v>55</v>
      </c>
      <c r="N229" s="47">
        <v>110</v>
      </c>
      <c r="O229" s="47">
        <f>N229/I229</f>
        <v>1.1000000000000001</v>
      </c>
      <c r="P229" s="30"/>
      <c r="Q229" s="31">
        <f>I229-10</f>
        <v>90</v>
      </c>
    </row>
    <row r="230" spans="1:17" s="7" customFormat="1">
      <c r="A230" s="31">
        <v>201</v>
      </c>
      <c r="B230" s="31" t="s">
        <v>789</v>
      </c>
      <c r="C230" s="33" t="s">
        <v>790</v>
      </c>
      <c r="D230" s="31"/>
      <c r="E230" s="30"/>
      <c r="F230" s="30"/>
      <c r="G230" s="30"/>
      <c r="H230" s="52" t="s">
        <v>3161</v>
      </c>
      <c r="I230" s="52" t="s">
        <v>3161</v>
      </c>
      <c r="J230" s="52" t="s">
        <v>3161</v>
      </c>
      <c r="K230" s="52" t="s">
        <v>3161</v>
      </c>
      <c r="L230" s="47">
        <v>40</v>
      </c>
      <c r="M230" s="47">
        <v>35</v>
      </c>
      <c r="N230" s="47">
        <v>100</v>
      </c>
      <c r="O230" s="47"/>
      <c r="P230" s="30"/>
      <c r="Q230" s="31">
        <v>90</v>
      </c>
    </row>
    <row r="231" spans="1:17" s="7" customFormat="1" ht="51.75" customHeight="1">
      <c r="A231" s="31">
        <v>202</v>
      </c>
      <c r="B231" s="31" t="s">
        <v>791</v>
      </c>
      <c r="C231" s="33" t="s">
        <v>792</v>
      </c>
      <c r="D231" s="37">
        <v>47</v>
      </c>
      <c r="E231" s="30">
        <v>50</v>
      </c>
      <c r="F231" s="30">
        <f t="shared" ref="F231:F246" si="69">E231-D231</f>
        <v>3</v>
      </c>
      <c r="G231" s="30">
        <f t="shared" ref="G231:G246" si="70">E231+10</f>
        <v>60</v>
      </c>
      <c r="H231" s="62">
        <v>50</v>
      </c>
      <c r="I231" s="63">
        <v>50</v>
      </c>
      <c r="J231" s="64">
        <f t="shared" ref="J231:J246" si="71">I231-H231</f>
        <v>0</v>
      </c>
      <c r="K231" s="65">
        <f t="shared" ref="K231:K246" si="72">I231/H231</f>
        <v>1</v>
      </c>
      <c r="L231" s="47">
        <v>65</v>
      </c>
      <c r="M231" s="47">
        <v>55</v>
      </c>
      <c r="N231" s="47">
        <v>60</v>
      </c>
      <c r="O231" s="47">
        <f t="shared" ref="O231:O238" si="73">N231/I231</f>
        <v>1.2</v>
      </c>
      <c r="P231" s="30"/>
      <c r="Q231" s="31">
        <f t="shared" ref="Q231:Q246" si="74">I231-10</f>
        <v>40</v>
      </c>
    </row>
    <row r="232" spans="1:17" s="7" customFormat="1">
      <c r="A232" s="31">
        <v>203</v>
      </c>
      <c r="B232" s="31" t="s">
        <v>797</v>
      </c>
      <c r="C232" s="33" t="s">
        <v>3334</v>
      </c>
      <c r="D232" s="31">
        <v>20</v>
      </c>
      <c r="E232" s="30">
        <v>20</v>
      </c>
      <c r="F232" s="30">
        <f t="shared" si="69"/>
        <v>0</v>
      </c>
      <c r="G232" s="30">
        <f t="shared" si="70"/>
        <v>30</v>
      </c>
      <c r="H232" s="30">
        <v>50</v>
      </c>
      <c r="I232" s="31">
        <v>50</v>
      </c>
      <c r="J232" s="45">
        <f t="shared" si="71"/>
        <v>0</v>
      </c>
      <c r="K232" s="46">
        <f t="shared" si="72"/>
        <v>1</v>
      </c>
      <c r="L232" s="47">
        <v>20</v>
      </c>
      <c r="M232" s="47">
        <v>20</v>
      </c>
      <c r="N232" s="47">
        <v>50</v>
      </c>
      <c r="O232" s="47">
        <f t="shared" si="73"/>
        <v>1</v>
      </c>
      <c r="P232" s="30"/>
      <c r="Q232" s="31">
        <f t="shared" si="74"/>
        <v>40</v>
      </c>
    </row>
    <row r="233" spans="1:17" s="7" customFormat="1">
      <c r="A233" s="31">
        <v>204</v>
      </c>
      <c r="B233" s="31" t="s">
        <v>800</v>
      </c>
      <c r="C233" s="33" t="s">
        <v>801</v>
      </c>
      <c r="D233" s="31">
        <v>47</v>
      </c>
      <c r="E233" s="30">
        <v>50</v>
      </c>
      <c r="F233" s="30">
        <f t="shared" si="69"/>
        <v>3</v>
      </c>
      <c r="G233" s="30">
        <f t="shared" si="70"/>
        <v>60</v>
      </c>
      <c r="H233" s="30">
        <v>50</v>
      </c>
      <c r="I233" s="31">
        <v>100</v>
      </c>
      <c r="J233" s="45">
        <f t="shared" si="71"/>
        <v>50</v>
      </c>
      <c r="K233" s="46">
        <f t="shared" si="72"/>
        <v>2</v>
      </c>
      <c r="L233" s="47">
        <v>70</v>
      </c>
      <c r="M233" s="47">
        <v>60</v>
      </c>
      <c r="N233" s="47">
        <v>110</v>
      </c>
      <c r="O233" s="47">
        <f t="shared" si="73"/>
        <v>1.1000000000000001</v>
      </c>
      <c r="P233" s="30"/>
      <c r="Q233" s="31">
        <f t="shared" si="74"/>
        <v>90</v>
      </c>
    </row>
    <row r="234" spans="1:17" s="7" customFormat="1">
      <c r="A234" s="31">
        <v>205</v>
      </c>
      <c r="B234" s="31" t="s">
        <v>804</v>
      </c>
      <c r="C234" s="33" t="s">
        <v>805</v>
      </c>
      <c r="D234" s="31">
        <v>28</v>
      </c>
      <c r="E234" s="30">
        <v>30</v>
      </c>
      <c r="F234" s="30">
        <f t="shared" si="69"/>
        <v>2</v>
      </c>
      <c r="G234" s="30">
        <f t="shared" si="70"/>
        <v>40</v>
      </c>
      <c r="H234" s="30">
        <v>50</v>
      </c>
      <c r="I234" s="31">
        <v>50</v>
      </c>
      <c r="J234" s="45">
        <f t="shared" si="71"/>
        <v>0</v>
      </c>
      <c r="K234" s="46">
        <f t="shared" si="72"/>
        <v>1</v>
      </c>
      <c r="L234" s="47">
        <v>40</v>
      </c>
      <c r="M234" s="47">
        <v>40</v>
      </c>
      <c r="N234" s="47">
        <v>50</v>
      </c>
      <c r="O234" s="47">
        <f t="shared" si="73"/>
        <v>1</v>
      </c>
      <c r="P234" s="30"/>
      <c r="Q234" s="31">
        <f t="shared" si="74"/>
        <v>40</v>
      </c>
    </row>
    <row r="235" spans="1:17" s="7" customFormat="1">
      <c r="A235" s="31">
        <v>206</v>
      </c>
      <c r="B235" s="31" t="s">
        <v>807</v>
      </c>
      <c r="C235" s="33" t="s">
        <v>808</v>
      </c>
      <c r="D235" s="31">
        <v>118</v>
      </c>
      <c r="E235" s="30">
        <v>120</v>
      </c>
      <c r="F235" s="30">
        <f t="shared" si="69"/>
        <v>2</v>
      </c>
      <c r="G235" s="30">
        <f t="shared" si="70"/>
        <v>130</v>
      </c>
      <c r="H235" s="30">
        <v>150</v>
      </c>
      <c r="I235" s="31">
        <v>150</v>
      </c>
      <c r="J235" s="45">
        <f t="shared" si="71"/>
        <v>0</v>
      </c>
      <c r="K235" s="46">
        <f t="shared" si="72"/>
        <v>1</v>
      </c>
      <c r="L235" s="47">
        <v>60</v>
      </c>
      <c r="M235" s="47">
        <v>55</v>
      </c>
      <c r="N235" s="47">
        <v>150</v>
      </c>
      <c r="O235" s="47">
        <f t="shared" si="73"/>
        <v>1</v>
      </c>
      <c r="P235" s="30"/>
      <c r="Q235" s="31">
        <f t="shared" si="74"/>
        <v>140</v>
      </c>
    </row>
    <row r="236" spans="1:17" s="7" customFormat="1">
      <c r="A236" s="31">
        <f t="shared" ref="A236:A255" si="75">A235+1</f>
        <v>207</v>
      </c>
      <c r="B236" s="31" t="s">
        <v>810</v>
      </c>
      <c r="C236" s="33" t="s">
        <v>811</v>
      </c>
      <c r="D236" s="31">
        <v>38</v>
      </c>
      <c r="E236" s="30">
        <v>40</v>
      </c>
      <c r="F236" s="30">
        <f t="shared" si="69"/>
        <v>2</v>
      </c>
      <c r="G236" s="30">
        <f t="shared" si="70"/>
        <v>50</v>
      </c>
      <c r="H236" s="30">
        <v>50</v>
      </c>
      <c r="I236" s="31">
        <v>50</v>
      </c>
      <c r="J236" s="45">
        <f t="shared" si="71"/>
        <v>0</v>
      </c>
      <c r="K236" s="46">
        <f t="shared" si="72"/>
        <v>1</v>
      </c>
      <c r="L236" s="52">
        <v>50</v>
      </c>
      <c r="M236" s="52">
        <v>45</v>
      </c>
      <c r="N236" s="52">
        <v>60</v>
      </c>
      <c r="O236" s="47">
        <f t="shared" si="73"/>
        <v>1.2</v>
      </c>
      <c r="P236" s="30"/>
      <c r="Q236" s="31">
        <f t="shared" si="74"/>
        <v>40</v>
      </c>
    </row>
    <row r="237" spans="1:17" s="7" customFormat="1">
      <c r="A237" s="31">
        <f t="shared" si="75"/>
        <v>208</v>
      </c>
      <c r="B237" s="31" t="s">
        <v>813</v>
      </c>
      <c r="C237" s="33" t="s">
        <v>814</v>
      </c>
      <c r="D237" s="31">
        <v>51</v>
      </c>
      <c r="E237" s="30">
        <v>50</v>
      </c>
      <c r="F237" s="30">
        <f t="shared" si="69"/>
        <v>-1</v>
      </c>
      <c r="G237" s="30">
        <f t="shared" si="70"/>
        <v>60</v>
      </c>
      <c r="H237" s="30">
        <v>50</v>
      </c>
      <c r="I237" s="31">
        <v>100</v>
      </c>
      <c r="J237" s="45">
        <f t="shared" si="71"/>
        <v>50</v>
      </c>
      <c r="K237" s="46">
        <f t="shared" si="72"/>
        <v>2</v>
      </c>
      <c r="L237" s="47">
        <v>60</v>
      </c>
      <c r="M237" s="47">
        <v>55</v>
      </c>
      <c r="N237" s="47">
        <v>110</v>
      </c>
      <c r="O237" s="47">
        <f t="shared" si="73"/>
        <v>1.1000000000000001</v>
      </c>
      <c r="P237" s="30"/>
      <c r="Q237" s="31">
        <f t="shared" si="74"/>
        <v>90</v>
      </c>
    </row>
    <row r="238" spans="1:17" s="7" customFormat="1">
      <c r="A238" s="31">
        <f t="shared" si="75"/>
        <v>209</v>
      </c>
      <c r="B238" s="31" t="s">
        <v>815</v>
      </c>
      <c r="C238" s="33" t="s">
        <v>816</v>
      </c>
      <c r="D238" s="31">
        <v>269</v>
      </c>
      <c r="E238" s="30">
        <v>270</v>
      </c>
      <c r="F238" s="30">
        <f t="shared" si="69"/>
        <v>1</v>
      </c>
      <c r="G238" s="30">
        <f t="shared" si="70"/>
        <v>280</v>
      </c>
      <c r="H238" s="30">
        <v>300</v>
      </c>
      <c r="I238" s="31">
        <v>350</v>
      </c>
      <c r="J238" s="45">
        <f t="shared" si="71"/>
        <v>50</v>
      </c>
      <c r="K238" s="46">
        <f t="shared" si="72"/>
        <v>1.1666666666666701</v>
      </c>
      <c r="L238" s="52" t="s">
        <v>3161</v>
      </c>
      <c r="M238" s="47">
        <v>269</v>
      </c>
      <c r="N238" s="47">
        <v>420</v>
      </c>
      <c r="O238" s="47">
        <f t="shared" si="73"/>
        <v>1.2</v>
      </c>
      <c r="P238" s="30"/>
      <c r="Q238" s="31">
        <f t="shared" si="74"/>
        <v>340</v>
      </c>
    </row>
    <row r="239" spans="1:17" s="7" customFormat="1">
      <c r="A239" s="31">
        <f t="shared" si="75"/>
        <v>210</v>
      </c>
      <c r="B239" s="31" t="s">
        <v>818</v>
      </c>
      <c r="C239" s="33" t="s">
        <v>819</v>
      </c>
      <c r="D239" s="31">
        <v>68</v>
      </c>
      <c r="E239" s="30">
        <v>70</v>
      </c>
      <c r="F239" s="30">
        <f t="shared" si="69"/>
        <v>2</v>
      </c>
      <c r="G239" s="30">
        <f t="shared" si="70"/>
        <v>80</v>
      </c>
      <c r="H239" s="30">
        <v>100</v>
      </c>
      <c r="I239" s="31">
        <v>100</v>
      </c>
      <c r="J239" s="45">
        <f t="shared" si="71"/>
        <v>0</v>
      </c>
      <c r="K239" s="46">
        <f t="shared" si="72"/>
        <v>1</v>
      </c>
      <c r="L239" s="52" t="s">
        <v>3161</v>
      </c>
      <c r="M239" s="52" t="s">
        <v>3161</v>
      </c>
      <c r="N239" s="52" t="s">
        <v>3161</v>
      </c>
      <c r="O239" s="47"/>
      <c r="P239" s="30"/>
      <c r="Q239" s="31">
        <f t="shared" si="74"/>
        <v>90</v>
      </c>
    </row>
    <row r="240" spans="1:17" s="7" customFormat="1">
      <c r="A240" s="31">
        <f t="shared" si="75"/>
        <v>211</v>
      </c>
      <c r="B240" s="31" t="s">
        <v>3335</v>
      </c>
      <c r="C240" s="33" t="s">
        <v>3336</v>
      </c>
      <c r="D240" s="31">
        <v>43</v>
      </c>
      <c r="E240" s="30">
        <v>40</v>
      </c>
      <c r="F240" s="30">
        <f t="shared" si="69"/>
        <v>-3</v>
      </c>
      <c r="G240" s="30">
        <f t="shared" si="70"/>
        <v>50</v>
      </c>
      <c r="H240" s="30">
        <v>50</v>
      </c>
      <c r="I240" s="31">
        <v>100</v>
      </c>
      <c r="J240" s="45">
        <f t="shared" si="71"/>
        <v>50</v>
      </c>
      <c r="K240" s="46">
        <f t="shared" si="72"/>
        <v>2</v>
      </c>
      <c r="L240" s="47">
        <v>55</v>
      </c>
      <c r="M240" s="47">
        <v>45</v>
      </c>
      <c r="N240" s="47">
        <v>100</v>
      </c>
      <c r="O240" s="47">
        <f t="shared" ref="O240:O246" si="76">N240/I240</f>
        <v>1</v>
      </c>
      <c r="P240" s="30"/>
      <c r="Q240" s="31">
        <f t="shared" si="74"/>
        <v>90</v>
      </c>
    </row>
    <row r="241" spans="1:17" s="7" customFormat="1">
      <c r="A241" s="31">
        <f t="shared" si="75"/>
        <v>212</v>
      </c>
      <c r="B241" s="31" t="s">
        <v>837</v>
      </c>
      <c r="C241" s="33" t="s">
        <v>3337</v>
      </c>
      <c r="D241" s="31">
        <v>54</v>
      </c>
      <c r="E241" s="30">
        <v>50</v>
      </c>
      <c r="F241" s="30">
        <f t="shared" si="69"/>
        <v>-4</v>
      </c>
      <c r="G241" s="30">
        <f t="shared" si="70"/>
        <v>60</v>
      </c>
      <c r="H241" s="30">
        <v>50</v>
      </c>
      <c r="I241" s="31">
        <v>100</v>
      </c>
      <c r="J241" s="45">
        <f t="shared" si="71"/>
        <v>50</v>
      </c>
      <c r="K241" s="46">
        <f t="shared" si="72"/>
        <v>2</v>
      </c>
      <c r="L241" s="47">
        <v>75</v>
      </c>
      <c r="M241" s="47">
        <v>60</v>
      </c>
      <c r="N241" s="47">
        <v>120</v>
      </c>
      <c r="O241" s="47">
        <f t="shared" si="76"/>
        <v>1.2</v>
      </c>
      <c r="P241" s="30"/>
      <c r="Q241" s="31">
        <f t="shared" si="74"/>
        <v>90</v>
      </c>
    </row>
    <row r="242" spans="1:17" s="7" customFormat="1">
      <c r="A242" s="31">
        <f t="shared" si="75"/>
        <v>213</v>
      </c>
      <c r="B242" s="31" t="s">
        <v>821</v>
      </c>
      <c r="C242" s="33" t="s">
        <v>822</v>
      </c>
      <c r="D242" s="31">
        <v>53</v>
      </c>
      <c r="E242" s="30">
        <v>50</v>
      </c>
      <c r="F242" s="30">
        <f t="shared" si="69"/>
        <v>-3</v>
      </c>
      <c r="G242" s="30">
        <f t="shared" si="70"/>
        <v>60</v>
      </c>
      <c r="H242" s="30">
        <v>50</v>
      </c>
      <c r="I242" s="31">
        <v>100</v>
      </c>
      <c r="J242" s="45">
        <f t="shared" si="71"/>
        <v>50</v>
      </c>
      <c r="K242" s="46">
        <f t="shared" si="72"/>
        <v>2</v>
      </c>
      <c r="L242" s="47">
        <v>60</v>
      </c>
      <c r="M242" s="47">
        <v>50</v>
      </c>
      <c r="N242" s="47">
        <v>100</v>
      </c>
      <c r="O242" s="47">
        <f t="shared" si="76"/>
        <v>1</v>
      </c>
      <c r="P242" s="30"/>
      <c r="Q242" s="31">
        <f t="shared" si="74"/>
        <v>90</v>
      </c>
    </row>
    <row r="243" spans="1:17" s="7" customFormat="1">
      <c r="A243" s="31">
        <f t="shared" si="75"/>
        <v>214</v>
      </c>
      <c r="B243" s="31" t="s">
        <v>823</v>
      </c>
      <c r="C243" s="33" t="s">
        <v>824</v>
      </c>
      <c r="D243" s="31">
        <v>21</v>
      </c>
      <c r="E243" s="30">
        <v>20</v>
      </c>
      <c r="F243" s="30">
        <f t="shared" si="69"/>
        <v>-1</v>
      </c>
      <c r="G243" s="30">
        <f t="shared" si="70"/>
        <v>30</v>
      </c>
      <c r="H243" s="30">
        <v>50</v>
      </c>
      <c r="I243" s="31">
        <v>50</v>
      </c>
      <c r="J243" s="45">
        <f t="shared" si="71"/>
        <v>0</v>
      </c>
      <c r="K243" s="46">
        <f t="shared" si="72"/>
        <v>1</v>
      </c>
      <c r="L243" s="47">
        <v>30</v>
      </c>
      <c r="M243" s="47">
        <v>25</v>
      </c>
      <c r="N243" s="47">
        <v>50</v>
      </c>
      <c r="O243" s="47">
        <f t="shared" si="76"/>
        <v>1</v>
      </c>
      <c r="P243" s="30"/>
      <c r="Q243" s="31">
        <f t="shared" si="74"/>
        <v>40</v>
      </c>
    </row>
    <row r="244" spans="1:17" s="7" customFormat="1">
      <c r="A244" s="31">
        <f t="shared" si="75"/>
        <v>215</v>
      </c>
      <c r="B244" s="31" t="s">
        <v>826</v>
      </c>
      <c r="C244" s="33" t="s">
        <v>827</v>
      </c>
      <c r="D244" s="31">
        <v>183</v>
      </c>
      <c r="E244" s="30">
        <v>180</v>
      </c>
      <c r="F244" s="30">
        <f t="shared" si="69"/>
        <v>-3</v>
      </c>
      <c r="G244" s="30">
        <f t="shared" si="70"/>
        <v>190</v>
      </c>
      <c r="H244" s="30">
        <v>200</v>
      </c>
      <c r="I244" s="31">
        <v>300</v>
      </c>
      <c r="J244" s="45">
        <f t="shared" si="71"/>
        <v>100</v>
      </c>
      <c r="K244" s="46">
        <f t="shared" si="72"/>
        <v>1.5</v>
      </c>
      <c r="L244" s="52" t="s">
        <v>3161</v>
      </c>
      <c r="M244" s="47">
        <v>190</v>
      </c>
      <c r="N244" s="47">
        <v>360</v>
      </c>
      <c r="O244" s="47">
        <f t="shared" si="76"/>
        <v>1.2</v>
      </c>
      <c r="P244" s="30"/>
      <c r="Q244" s="31">
        <f t="shared" si="74"/>
        <v>290</v>
      </c>
    </row>
    <row r="245" spans="1:17" s="7" customFormat="1">
      <c r="A245" s="31">
        <f t="shared" si="75"/>
        <v>216</v>
      </c>
      <c r="B245" s="31" t="s">
        <v>3338</v>
      </c>
      <c r="C245" s="33" t="s">
        <v>3339</v>
      </c>
      <c r="D245" s="37">
        <v>258</v>
      </c>
      <c r="E245" s="30">
        <v>260</v>
      </c>
      <c r="F245" s="30">
        <f t="shared" si="69"/>
        <v>2</v>
      </c>
      <c r="G245" s="30">
        <f t="shared" si="70"/>
        <v>270</v>
      </c>
      <c r="H245" s="30">
        <v>250</v>
      </c>
      <c r="I245" s="31">
        <v>300</v>
      </c>
      <c r="J245" s="45">
        <f t="shared" si="71"/>
        <v>50</v>
      </c>
      <c r="K245" s="46">
        <f t="shared" si="72"/>
        <v>1.2</v>
      </c>
      <c r="L245" s="52" t="s">
        <v>3161</v>
      </c>
      <c r="M245" s="47">
        <v>190</v>
      </c>
      <c r="N245" s="47">
        <v>360</v>
      </c>
      <c r="O245" s="47">
        <f t="shared" si="76"/>
        <v>1.2</v>
      </c>
      <c r="P245" s="30"/>
      <c r="Q245" s="31">
        <f t="shared" si="74"/>
        <v>290</v>
      </c>
    </row>
    <row r="246" spans="1:17" s="7" customFormat="1">
      <c r="A246" s="31">
        <f t="shared" si="75"/>
        <v>217</v>
      </c>
      <c r="B246" s="31" t="s">
        <v>3340</v>
      </c>
      <c r="C246" s="33" t="s">
        <v>3341</v>
      </c>
      <c r="D246" s="31">
        <v>175</v>
      </c>
      <c r="E246" s="30">
        <v>180</v>
      </c>
      <c r="F246" s="30">
        <f t="shared" si="69"/>
        <v>5</v>
      </c>
      <c r="G246" s="30">
        <f t="shared" si="70"/>
        <v>190</v>
      </c>
      <c r="H246" s="30">
        <v>200</v>
      </c>
      <c r="I246" s="31">
        <v>250</v>
      </c>
      <c r="J246" s="45">
        <f t="shared" si="71"/>
        <v>50</v>
      </c>
      <c r="K246" s="46">
        <f t="shared" si="72"/>
        <v>1.25</v>
      </c>
      <c r="L246" s="52" t="s">
        <v>3161</v>
      </c>
      <c r="M246" s="47">
        <v>190</v>
      </c>
      <c r="N246" s="47">
        <v>300</v>
      </c>
      <c r="O246" s="47">
        <f t="shared" si="76"/>
        <v>1.2</v>
      </c>
      <c r="P246" s="30"/>
      <c r="Q246" s="31">
        <f t="shared" si="74"/>
        <v>240</v>
      </c>
    </row>
    <row r="247" spans="1:17" s="7" customFormat="1">
      <c r="A247" s="31">
        <f t="shared" si="75"/>
        <v>218</v>
      </c>
      <c r="B247" s="31" t="s">
        <v>3342</v>
      </c>
      <c r="C247" s="33" t="s">
        <v>3343</v>
      </c>
      <c r="D247" s="31"/>
      <c r="E247" s="30"/>
      <c r="F247" s="30"/>
      <c r="G247" s="30"/>
      <c r="H247" s="52" t="s">
        <v>3161</v>
      </c>
      <c r="I247" s="52" t="s">
        <v>3161</v>
      </c>
      <c r="J247" s="52" t="s">
        <v>3161</v>
      </c>
      <c r="K247" s="52" t="s">
        <v>3161</v>
      </c>
      <c r="L247" s="52" t="s">
        <v>3161</v>
      </c>
      <c r="M247" s="47">
        <v>90</v>
      </c>
      <c r="N247" s="47">
        <v>220</v>
      </c>
      <c r="O247" s="47"/>
      <c r="P247" s="30"/>
      <c r="Q247" s="31">
        <v>190</v>
      </c>
    </row>
    <row r="248" spans="1:17" s="7" customFormat="1">
      <c r="A248" s="31">
        <f t="shared" si="75"/>
        <v>219</v>
      </c>
      <c r="B248" s="31" t="s">
        <v>3344</v>
      </c>
      <c r="C248" s="33" t="s">
        <v>3345</v>
      </c>
      <c r="D248" s="31"/>
      <c r="E248" s="30"/>
      <c r="F248" s="30"/>
      <c r="G248" s="30"/>
      <c r="H248" s="52" t="s">
        <v>3161</v>
      </c>
      <c r="I248" s="52" t="s">
        <v>3161</v>
      </c>
      <c r="J248" s="52" t="s">
        <v>3161</v>
      </c>
      <c r="K248" s="52" t="s">
        <v>3161</v>
      </c>
      <c r="L248" s="52" t="s">
        <v>3161</v>
      </c>
      <c r="M248" s="47">
        <v>130</v>
      </c>
      <c r="N248" s="47">
        <v>290</v>
      </c>
      <c r="O248" s="47"/>
      <c r="P248" s="30"/>
      <c r="Q248" s="31">
        <v>290</v>
      </c>
    </row>
    <row r="249" spans="1:17" s="7" customFormat="1">
      <c r="A249" s="31">
        <f t="shared" si="75"/>
        <v>220</v>
      </c>
      <c r="B249" s="31" t="s">
        <v>3346</v>
      </c>
      <c r="C249" s="33" t="s">
        <v>3347</v>
      </c>
      <c r="D249" s="31">
        <v>170</v>
      </c>
      <c r="E249" s="30">
        <v>170</v>
      </c>
      <c r="F249" s="30">
        <f t="shared" ref="F249:F256" si="77">E249-D249</f>
        <v>0</v>
      </c>
      <c r="G249" s="30">
        <f t="shared" ref="G249:G255" si="78">E249+10</f>
        <v>180</v>
      </c>
      <c r="H249" s="30">
        <v>200</v>
      </c>
      <c r="I249" s="31">
        <v>250</v>
      </c>
      <c r="J249" s="45">
        <f t="shared" ref="J249:J255" si="79">I249-H249</f>
        <v>50</v>
      </c>
      <c r="K249" s="46">
        <f t="shared" ref="K249:K255" si="80">I249/H249</f>
        <v>1.25</v>
      </c>
      <c r="L249" s="52" t="s">
        <v>3161</v>
      </c>
      <c r="M249" s="47">
        <v>190</v>
      </c>
      <c r="N249" s="47">
        <v>300</v>
      </c>
      <c r="O249" s="47">
        <f t="shared" ref="O249:O255" si="81">N249/I249</f>
        <v>1.2</v>
      </c>
      <c r="P249" s="30"/>
      <c r="Q249" s="31">
        <f t="shared" ref="Q249:Q255" si="82">I249-10</f>
        <v>240</v>
      </c>
    </row>
    <row r="250" spans="1:17" s="7" customFormat="1">
      <c r="A250" s="31">
        <f t="shared" si="75"/>
        <v>221</v>
      </c>
      <c r="B250" s="31" t="s">
        <v>828</v>
      </c>
      <c r="C250" s="33" t="s">
        <v>829</v>
      </c>
      <c r="D250" s="31">
        <v>44</v>
      </c>
      <c r="E250" s="30">
        <v>40</v>
      </c>
      <c r="F250" s="30">
        <f t="shared" si="77"/>
        <v>-4</v>
      </c>
      <c r="G250" s="30">
        <f t="shared" si="78"/>
        <v>50</v>
      </c>
      <c r="H250" s="30">
        <v>50</v>
      </c>
      <c r="I250" s="31">
        <v>100</v>
      </c>
      <c r="J250" s="45">
        <f t="shared" si="79"/>
        <v>50</v>
      </c>
      <c r="K250" s="46">
        <f t="shared" si="80"/>
        <v>2</v>
      </c>
      <c r="L250" s="47">
        <v>65</v>
      </c>
      <c r="M250" s="47">
        <v>55</v>
      </c>
      <c r="N250" s="47">
        <v>100</v>
      </c>
      <c r="O250" s="47">
        <f t="shared" si="81"/>
        <v>1</v>
      </c>
      <c r="P250" s="30"/>
      <c r="Q250" s="31">
        <f t="shared" si="82"/>
        <v>90</v>
      </c>
    </row>
    <row r="251" spans="1:17" s="7" customFormat="1">
      <c r="A251" s="31">
        <f t="shared" si="75"/>
        <v>222</v>
      </c>
      <c r="B251" s="31" t="s">
        <v>831</v>
      </c>
      <c r="C251" s="33" t="s">
        <v>832</v>
      </c>
      <c r="D251" s="31">
        <v>27</v>
      </c>
      <c r="E251" s="30">
        <v>30</v>
      </c>
      <c r="F251" s="30">
        <f t="shared" si="77"/>
        <v>3</v>
      </c>
      <c r="G251" s="30">
        <f t="shared" si="78"/>
        <v>40</v>
      </c>
      <c r="H251" s="30">
        <v>50</v>
      </c>
      <c r="I251" s="31">
        <v>50</v>
      </c>
      <c r="J251" s="45">
        <f t="shared" si="79"/>
        <v>0</v>
      </c>
      <c r="K251" s="46">
        <f t="shared" si="80"/>
        <v>1</v>
      </c>
      <c r="L251" s="47">
        <v>45</v>
      </c>
      <c r="M251" s="47">
        <v>40</v>
      </c>
      <c r="N251" s="47">
        <v>60</v>
      </c>
      <c r="O251" s="47">
        <f t="shared" si="81"/>
        <v>1.2</v>
      </c>
      <c r="P251" s="30"/>
      <c r="Q251" s="31">
        <f t="shared" si="82"/>
        <v>40</v>
      </c>
    </row>
    <row r="252" spans="1:17" s="7" customFormat="1">
      <c r="A252" s="31">
        <f t="shared" si="75"/>
        <v>223</v>
      </c>
      <c r="B252" s="31" t="s">
        <v>834</v>
      </c>
      <c r="C252" s="33" t="s">
        <v>835</v>
      </c>
      <c r="D252" s="31">
        <v>43</v>
      </c>
      <c r="E252" s="30">
        <v>40</v>
      </c>
      <c r="F252" s="30">
        <f t="shared" si="77"/>
        <v>-3</v>
      </c>
      <c r="G252" s="30">
        <f t="shared" si="78"/>
        <v>50</v>
      </c>
      <c r="H252" s="30">
        <v>50</v>
      </c>
      <c r="I252" s="31">
        <v>100</v>
      </c>
      <c r="J252" s="45">
        <f t="shared" si="79"/>
        <v>50</v>
      </c>
      <c r="K252" s="46">
        <f t="shared" si="80"/>
        <v>2</v>
      </c>
      <c r="L252" s="47">
        <v>55</v>
      </c>
      <c r="M252" s="47">
        <v>50</v>
      </c>
      <c r="N252" s="47">
        <v>100</v>
      </c>
      <c r="O252" s="47">
        <f t="shared" si="81"/>
        <v>1</v>
      </c>
      <c r="P252" s="30"/>
      <c r="Q252" s="31">
        <f t="shared" si="82"/>
        <v>90</v>
      </c>
    </row>
    <row r="253" spans="1:17" s="7" customFormat="1">
      <c r="A253" s="31">
        <f t="shared" si="75"/>
        <v>224</v>
      </c>
      <c r="B253" s="31" t="s">
        <v>837</v>
      </c>
      <c r="C253" s="33" t="s">
        <v>838</v>
      </c>
      <c r="D253" s="31">
        <v>65</v>
      </c>
      <c r="E253" s="30">
        <v>70</v>
      </c>
      <c r="F253" s="30">
        <f t="shared" si="77"/>
        <v>5</v>
      </c>
      <c r="G253" s="30">
        <f t="shared" si="78"/>
        <v>80</v>
      </c>
      <c r="H253" s="30">
        <v>100</v>
      </c>
      <c r="I253" s="31">
        <v>150</v>
      </c>
      <c r="J253" s="45">
        <f t="shared" si="79"/>
        <v>50</v>
      </c>
      <c r="K253" s="46">
        <f t="shared" si="80"/>
        <v>1.5</v>
      </c>
      <c r="L253" s="47">
        <v>85</v>
      </c>
      <c r="M253" s="47">
        <v>70</v>
      </c>
      <c r="N253" s="47">
        <v>160</v>
      </c>
      <c r="O253" s="47">
        <f t="shared" si="81"/>
        <v>1.06666666666667</v>
      </c>
      <c r="P253" s="30"/>
      <c r="Q253" s="31">
        <f t="shared" si="82"/>
        <v>140</v>
      </c>
    </row>
    <row r="254" spans="1:17" s="7" customFormat="1">
      <c r="A254" s="31">
        <f t="shared" si="75"/>
        <v>225</v>
      </c>
      <c r="B254" s="31" t="s">
        <v>842</v>
      </c>
      <c r="C254" s="33" t="s">
        <v>843</v>
      </c>
      <c r="D254" s="31">
        <v>88</v>
      </c>
      <c r="E254" s="30">
        <v>90</v>
      </c>
      <c r="F254" s="30">
        <f t="shared" si="77"/>
        <v>2</v>
      </c>
      <c r="G254" s="30">
        <f t="shared" si="78"/>
        <v>100</v>
      </c>
      <c r="H254" s="30">
        <v>100</v>
      </c>
      <c r="I254" s="31">
        <v>150</v>
      </c>
      <c r="J254" s="45">
        <f t="shared" si="79"/>
        <v>50</v>
      </c>
      <c r="K254" s="46">
        <f t="shared" si="80"/>
        <v>1.5</v>
      </c>
      <c r="L254" s="47">
        <v>115</v>
      </c>
      <c r="M254" s="47">
        <v>100</v>
      </c>
      <c r="N254" s="47">
        <v>170</v>
      </c>
      <c r="O254" s="47">
        <f t="shared" si="81"/>
        <v>1.13333333333333</v>
      </c>
      <c r="P254" s="30"/>
      <c r="Q254" s="31">
        <f t="shared" si="82"/>
        <v>140</v>
      </c>
    </row>
    <row r="255" spans="1:17" s="7" customFormat="1">
      <c r="A255" s="31">
        <f t="shared" si="75"/>
        <v>226</v>
      </c>
      <c r="B255" s="31" t="s">
        <v>3348</v>
      </c>
      <c r="C255" s="33" t="s">
        <v>852</v>
      </c>
      <c r="D255" s="31">
        <v>77</v>
      </c>
      <c r="E255" s="30">
        <v>80</v>
      </c>
      <c r="F255" s="30">
        <f t="shared" si="77"/>
        <v>3</v>
      </c>
      <c r="G255" s="30">
        <f t="shared" si="78"/>
        <v>90</v>
      </c>
      <c r="H255" s="30">
        <v>100</v>
      </c>
      <c r="I255" s="31">
        <v>100</v>
      </c>
      <c r="J255" s="45">
        <f t="shared" si="79"/>
        <v>0</v>
      </c>
      <c r="K255" s="46">
        <f t="shared" si="80"/>
        <v>1</v>
      </c>
      <c r="L255" s="47">
        <v>60</v>
      </c>
      <c r="M255" s="47">
        <v>50</v>
      </c>
      <c r="N255" s="47">
        <v>100</v>
      </c>
      <c r="O255" s="47">
        <f t="shared" si="81"/>
        <v>1</v>
      </c>
      <c r="P255" s="30"/>
      <c r="Q255" s="31">
        <f t="shared" si="82"/>
        <v>90</v>
      </c>
    </row>
    <row r="256" spans="1:17">
      <c r="A256" s="27"/>
      <c r="B256" s="27"/>
      <c r="C256" s="28" t="s">
        <v>3349</v>
      </c>
      <c r="D256" s="37"/>
      <c r="E256" s="30"/>
      <c r="F256" s="30">
        <f t="shared" si="77"/>
        <v>0</v>
      </c>
      <c r="G256" s="30"/>
      <c r="H256" s="30"/>
      <c r="I256" s="31"/>
      <c r="J256" s="45"/>
      <c r="K256" s="46"/>
      <c r="L256" s="47"/>
      <c r="M256" s="47"/>
      <c r="N256" s="47"/>
      <c r="O256" s="47"/>
      <c r="P256" s="30"/>
      <c r="Q256" s="31"/>
    </row>
    <row r="257" spans="1:17" s="7" customFormat="1">
      <c r="A257" s="31">
        <v>227</v>
      </c>
      <c r="B257" s="31" t="s">
        <v>3350</v>
      </c>
      <c r="C257" s="33" t="s">
        <v>3351</v>
      </c>
      <c r="D257" s="37"/>
      <c r="E257" s="30"/>
      <c r="F257" s="30"/>
      <c r="G257" s="30"/>
      <c r="H257" s="31" t="s">
        <v>3161</v>
      </c>
      <c r="I257" s="31" t="s">
        <v>3161</v>
      </c>
      <c r="J257" s="31" t="s">
        <v>3161</v>
      </c>
      <c r="K257" s="31" t="s">
        <v>3161</v>
      </c>
      <c r="L257" s="47">
        <v>90</v>
      </c>
      <c r="M257" s="47">
        <v>80</v>
      </c>
      <c r="N257" s="47">
        <v>140</v>
      </c>
      <c r="O257" s="47"/>
      <c r="P257" s="30"/>
      <c r="Q257" s="31">
        <v>140</v>
      </c>
    </row>
    <row r="258" spans="1:17" s="7" customFormat="1">
      <c r="A258" s="31">
        <f t="shared" ref="A258:A286" si="83">A257+1</f>
        <v>228</v>
      </c>
      <c r="B258" s="31" t="s">
        <v>856</v>
      </c>
      <c r="C258" s="33" t="s">
        <v>3352</v>
      </c>
      <c r="D258" s="31">
        <v>85</v>
      </c>
      <c r="E258" s="30">
        <v>90</v>
      </c>
      <c r="F258" s="30">
        <f t="shared" ref="F258:F267" si="84">E258-D258</f>
        <v>5</v>
      </c>
      <c r="G258" s="30">
        <f t="shared" ref="G258:G267" si="85">E258+10</f>
        <v>100</v>
      </c>
      <c r="H258" s="30">
        <v>100</v>
      </c>
      <c r="I258" s="31">
        <v>100</v>
      </c>
      <c r="J258" s="45">
        <f t="shared" ref="J258:J267" si="86">I258-H258</f>
        <v>0</v>
      </c>
      <c r="K258" s="46">
        <f t="shared" ref="K258:K267" si="87">I258/H258</f>
        <v>1</v>
      </c>
      <c r="L258" s="47">
        <v>95</v>
      </c>
      <c r="M258" s="47">
        <v>80</v>
      </c>
      <c r="N258" s="47">
        <v>110</v>
      </c>
      <c r="O258" s="47">
        <f t="shared" ref="O258:O266" si="88">N258/I258</f>
        <v>1.1000000000000001</v>
      </c>
      <c r="P258" s="30"/>
      <c r="Q258" s="31">
        <f t="shared" ref="Q258:Q267" si="89">I258-10</f>
        <v>90</v>
      </c>
    </row>
    <row r="259" spans="1:17" s="7" customFormat="1">
      <c r="A259" s="31">
        <f t="shared" si="83"/>
        <v>229</v>
      </c>
      <c r="B259" s="31" t="s">
        <v>861</v>
      </c>
      <c r="C259" s="33" t="s">
        <v>3353</v>
      </c>
      <c r="D259" s="31">
        <v>56</v>
      </c>
      <c r="E259" s="30">
        <v>60</v>
      </c>
      <c r="F259" s="30">
        <f t="shared" si="84"/>
        <v>4</v>
      </c>
      <c r="G259" s="30">
        <f t="shared" si="85"/>
        <v>70</v>
      </c>
      <c r="H259" s="30">
        <v>50</v>
      </c>
      <c r="I259" s="31">
        <v>50</v>
      </c>
      <c r="J259" s="45">
        <f t="shared" si="86"/>
        <v>0</v>
      </c>
      <c r="K259" s="46">
        <f t="shared" si="87"/>
        <v>1</v>
      </c>
      <c r="L259" s="47">
        <v>95</v>
      </c>
      <c r="M259" s="47">
        <v>80</v>
      </c>
      <c r="N259" s="47">
        <v>60</v>
      </c>
      <c r="O259" s="47">
        <f t="shared" si="88"/>
        <v>1.2</v>
      </c>
      <c r="P259" s="30"/>
      <c r="Q259" s="31">
        <f t="shared" si="89"/>
        <v>40</v>
      </c>
    </row>
    <row r="260" spans="1:17" s="7" customFormat="1">
      <c r="A260" s="31">
        <f t="shared" si="83"/>
        <v>230</v>
      </c>
      <c r="B260" s="31" t="s">
        <v>845</v>
      </c>
      <c r="C260" s="33" t="s">
        <v>846</v>
      </c>
      <c r="D260" s="31">
        <v>56</v>
      </c>
      <c r="E260" s="30">
        <v>60</v>
      </c>
      <c r="F260" s="30">
        <f t="shared" si="84"/>
        <v>4</v>
      </c>
      <c r="G260" s="30">
        <f t="shared" si="85"/>
        <v>70</v>
      </c>
      <c r="H260" s="30">
        <v>50</v>
      </c>
      <c r="I260" s="31">
        <v>50</v>
      </c>
      <c r="J260" s="45">
        <f t="shared" si="86"/>
        <v>0</v>
      </c>
      <c r="K260" s="46">
        <f t="shared" si="87"/>
        <v>1</v>
      </c>
      <c r="L260" s="47">
        <v>95</v>
      </c>
      <c r="M260" s="47">
        <v>80</v>
      </c>
      <c r="N260" s="47">
        <v>60</v>
      </c>
      <c r="O260" s="47">
        <f t="shared" si="88"/>
        <v>1.2</v>
      </c>
      <c r="P260" s="30"/>
      <c r="Q260" s="31">
        <f t="shared" si="89"/>
        <v>40</v>
      </c>
    </row>
    <row r="261" spans="1:17" s="7" customFormat="1">
      <c r="A261" s="31">
        <f t="shared" si="83"/>
        <v>231</v>
      </c>
      <c r="B261" s="31" t="s">
        <v>864</v>
      </c>
      <c r="C261" s="33" t="s">
        <v>3354</v>
      </c>
      <c r="D261" s="31">
        <v>85</v>
      </c>
      <c r="E261" s="30">
        <v>90</v>
      </c>
      <c r="F261" s="30">
        <f t="shared" si="84"/>
        <v>5</v>
      </c>
      <c r="G261" s="30">
        <f t="shared" si="85"/>
        <v>100</v>
      </c>
      <c r="H261" s="30">
        <v>100</v>
      </c>
      <c r="I261" s="31">
        <v>100</v>
      </c>
      <c r="J261" s="45">
        <f t="shared" si="86"/>
        <v>0</v>
      </c>
      <c r="K261" s="46">
        <f t="shared" si="87"/>
        <v>1</v>
      </c>
      <c r="L261" s="47">
        <v>140</v>
      </c>
      <c r="M261" s="47">
        <v>120</v>
      </c>
      <c r="N261" s="47">
        <v>110</v>
      </c>
      <c r="O261" s="47">
        <f t="shared" si="88"/>
        <v>1.1000000000000001</v>
      </c>
      <c r="P261" s="30"/>
      <c r="Q261" s="31">
        <f t="shared" si="89"/>
        <v>90</v>
      </c>
    </row>
    <row r="262" spans="1:17" s="7" customFormat="1">
      <c r="A262" s="31">
        <f t="shared" si="83"/>
        <v>232</v>
      </c>
      <c r="B262" s="31" t="s">
        <v>3355</v>
      </c>
      <c r="C262" s="33" t="s">
        <v>944</v>
      </c>
      <c r="D262" s="31">
        <v>85</v>
      </c>
      <c r="E262" s="30">
        <v>90</v>
      </c>
      <c r="F262" s="30">
        <f t="shared" si="84"/>
        <v>5</v>
      </c>
      <c r="G262" s="30">
        <f t="shared" si="85"/>
        <v>100</v>
      </c>
      <c r="H262" s="30">
        <v>100</v>
      </c>
      <c r="I262" s="31">
        <v>100</v>
      </c>
      <c r="J262" s="45">
        <f t="shared" si="86"/>
        <v>0</v>
      </c>
      <c r="K262" s="46">
        <f t="shared" si="87"/>
        <v>1</v>
      </c>
      <c r="L262" s="47">
        <v>140</v>
      </c>
      <c r="M262" s="47">
        <v>120</v>
      </c>
      <c r="N262" s="47">
        <v>110</v>
      </c>
      <c r="O262" s="47">
        <f t="shared" si="88"/>
        <v>1.1000000000000001</v>
      </c>
      <c r="P262" s="30"/>
      <c r="Q262" s="31">
        <f t="shared" si="89"/>
        <v>90</v>
      </c>
    </row>
    <row r="263" spans="1:17" s="7" customFormat="1">
      <c r="A263" s="31">
        <f t="shared" si="83"/>
        <v>233</v>
      </c>
      <c r="B263" s="31" t="s">
        <v>849</v>
      </c>
      <c r="C263" s="33" t="s">
        <v>850</v>
      </c>
      <c r="D263" s="31">
        <v>112</v>
      </c>
      <c r="E263" s="30">
        <v>110</v>
      </c>
      <c r="F263" s="30">
        <f t="shared" si="84"/>
        <v>-2</v>
      </c>
      <c r="G263" s="30">
        <f t="shared" si="85"/>
        <v>120</v>
      </c>
      <c r="H263" s="30">
        <v>100</v>
      </c>
      <c r="I263" s="31">
        <v>100</v>
      </c>
      <c r="J263" s="45">
        <f t="shared" si="86"/>
        <v>0</v>
      </c>
      <c r="K263" s="46">
        <f t="shared" si="87"/>
        <v>1</v>
      </c>
      <c r="L263" s="47">
        <v>180</v>
      </c>
      <c r="M263" s="47">
        <v>155</v>
      </c>
      <c r="N263" s="47">
        <v>110</v>
      </c>
      <c r="O263" s="47">
        <f t="shared" si="88"/>
        <v>1.1000000000000001</v>
      </c>
      <c r="P263" s="30"/>
      <c r="Q263" s="31">
        <f t="shared" si="89"/>
        <v>90</v>
      </c>
    </row>
    <row r="264" spans="1:17" s="7" customFormat="1">
      <c r="A264" s="31">
        <f t="shared" si="83"/>
        <v>234</v>
      </c>
      <c r="B264" s="31" t="s">
        <v>3356</v>
      </c>
      <c r="C264" s="33" t="s">
        <v>912</v>
      </c>
      <c r="D264" s="31">
        <v>56</v>
      </c>
      <c r="E264" s="30">
        <v>60</v>
      </c>
      <c r="F264" s="30">
        <f t="shared" si="84"/>
        <v>4</v>
      </c>
      <c r="G264" s="30">
        <f t="shared" si="85"/>
        <v>70</v>
      </c>
      <c r="H264" s="30">
        <v>50</v>
      </c>
      <c r="I264" s="31">
        <v>50</v>
      </c>
      <c r="J264" s="45">
        <f t="shared" si="86"/>
        <v>0</v>
      </c>
      <c r="K264" s="46">
        <f t="shared" si="87"/>
        <v>1</v>
      </c>
      <c r="L264" s="47">
        <v>95</v>
      </c>
      <c r="M264" s="47">
        <v>80</v>
      </c>
      <c r="N264" s="47">
        <v>60</v>
      </c>
      <c r="O264" s="47">
        <f t="shared" si="88"/>
        <v>1.2</v>
      </c>
      <c r="P264" s="30"/>
      <c r="Q264" s="31">
        <f t="shared" si="89"/>
        <v>40</v>
      </c>
    </row>
    <row r="265" spans="1:17" s="7" customFormat="1">
      <c r="A265" s="31">
        <f t="shared" si="83"/>
        <v>235</v>
      </c>
      <c r="B265" s="31" t="s">
        <v>3357</v>
      </c>
      <c r="C265" s="33" t="s">
        <v>3358</v>
      </c>
      <c r="D265" s="31">
        <v>56</v>
      </c>
      <c r="E265" s="30">
        <v>60</v>
      </c>
      <c r="F265" s="30">
        <f t="shared" si="84"/>
        <v>4</v>
      </c>
      <c r="G265" s="30">
        <f t="shared" si="85"/>
        <v>70</v>
      </c>
      <c r="H265" s="30">
        <v>50</v>
      </c>
      <c r="I265" s="31">
        <v>50</v>
      </c>
      <c r="J265" s="45">
        <f t="shared" si="86"/>
        <v>0</v>
      </c>
      <c r="K265" s="46">
        <f t="shared" si="87"/>
        <v>1</v>
      </c>
      <c r="L265" s="47">
        <v>95</v>
      </c>
      <c r="M265" s="47">
        <v>80</v>
      </c>
      <c r="N265" s="47">
        <v>60</v>
      </c>
      <c r="O265" s="47">
        <f t="shared" si="88"/>
        <v>1.2</v>
      </c>
      <c r="P265" s="30"/>
      <c r="Q265" s="31">
        <f t="shared" si="89"/>
        <v>40</v>
      </c>
    </row>
    <row r="266" spans="1:17" s="7" customFormat="1">
      <c r="A266" s="31">
        <f t="shared" si="83"/>
        <v>236</v>
      </c>
      <c r="B266" s="31" t="s">
        <v>3359</v>
      </c>
      <c r="C266" s="33" t="s">
        <v>918</v>
      </c>
      <c r="D266" s="31">
        <v>56</v>
      </c>
      <c r="E266" s="30">
        <v>60</v>
      </c>
      <c r="F266" s="30">
        <f t="shared" si="84"/>
        <v>4</v>
      </c>
      <c r="G266" s="30">
        <f t="shared" si="85"/>
        <v>70</v>
      </c>
      <c r="H266" s="30">
        <v>50</v>
      </c>
      <c r="I266" s="31">
        <v>50</v>
      </c>
      <c r="J266" s="45">
        <f t="shared" si="86"/>
        <v>0</v>
      </c>
      <c r="K266" s="46">
        <f t="shared" si="87"/>
        <v>1</v>
      </c>
      <c r="L266" s="47">
        <v>95</v>
      </c>
      <c r="M266" s="47">
        <v>80</v>
      </c>
      <c r="N266" s="47">
        <v>60</v>
      </c>
      <c r="O266" s="47">
        <f t="shared" si="88"/>
        <v>1.2</v>
      </c>
      <c r="P266" s="30"/>
      <c r="Q266" s="31">
        <f t="shared" si="89"/>
        <v>40</v>
      </c>
    </row>
    <row r="267" spans="1:17" s="7" customFormat="1">
      <c r="A267" s="31">
        <f t="shared" si="83"/>
        <v>237</v>
      </c>
      <c r="B267" s="31" t="s">
        <v>3360</v>
      </c>
      <c r="C267" s="33" t="s">
        <v>3361</v>
      </c>
      <c r="D267" s="31">
        <v>56</v>
      </c>
      <c r="E267" s="30">
        <v>60</v>
      </c>
      <c r="F267" s="30">
        <f t="shared" si="84"/>
        <v>4</v>
      </c>
      <c r="G267" s="30">
        <f t="shared" si="85"/>
        <v>70</v>
      </c>
      <c r="H267" s="30">
        <v>50</v>
      </c>
      <c r="I267" s="31">
        <v>50</v>
      </c>
      <c r="J267" s="45">
        <f t="shared" si="86"/>
        <v>0</v>
      </c>
      <c r="K267" s="46">
        <f t="shared" si="87"/>
        <v>1</v>
      </c>
      <c r="L267" s="52" t="s">
        <v>3161</v>
      </c>
      <c r="M267" s="52" t="s">
        <v>3161</v>
      </c>
      <c r="N267" s="52" t="s">
        <v>3161</v>
      </c>
      <c r="O267" s="47"/>
      <c r="P267" s="30"/>
      <c r="Q267" s="31">
        <f t="shared" si="89"/>
        <v>40</v>
      </c>
    </row>
    <row r="268" spans="1:17" s="7" customFormat="1">
      <c r="A268" s="31">
        <f t="shared" si="83"/>
        <v>238</v>
      </c>
      <c r="B268" s="31" t="s">
        <v>854</v>
      </c>
      <c r="C268" s="33" t="s">
        <v>855</v>
      </c>
      <c r="D268" s="31"/>
      <c r="E268" s="30"/>
      <c r="F268" s="30"/>
      <c r="G268" s="30"/>
      <c r="H268" s="31" t="s">
        <v>3161</v>
      </c>
      <c r="I268" s="31" t="s">
        <v>3161</v>
      </c>
      <c r="J268" s="31" t="s">
        <v>3161</v>
      </c>
      <c r="K268" s="31" t="s">
        <v>3161</v>
      </c>
      <c r="L268" s="52">
        <v>95</v>
      </c>
      <c r="M268" s="52">
        <v>80</v>
      </c>
      <c r="N268" s="52">
        <v>60</v>
      </c>
      <c r="O268" s="47"/>
      <c r="P268" s="30"/>
      <c r="Q268" s="31">
        <v>60</v>
      </c>
    </row>
    <row r="269" spans="1:17" s="7" customFormat="1">
      <c r="A269" s="31">
        <f t="shared" si="83"/>
        <v>239</v>
      </c>
      <c r="B269" s="31" t="s">
        <v>859</v>
      </c>
      <c r="C269" s="33" t="s">
        <v>860</v>
      </c>
      <c r="D269" s="31">
        <v>141</v>
      </c>
      <c r="E269" s="30">
        <v>140</v>
      </c>
      <c r="F269" s="30">
        <f t="shared" ref="F269:F300" si="90">E269-D269</f>
        <v>-1</v>
      </c>
      <c r="G269" s="30">
        <f t="shared" ref="G269:G286" si="91">E269+10</f>
        <v>150</v>
      </c>
      <c r="H269" s="30">
        <v>150</v>
      </c>
      <c r="I269" s="31">
        <v>150</v>
      </c>
      <c r="J269" s="45">
        <f t="shared" ref="J269:J286" si="92">I269-H269</f>
        <v>0</v>
      </c>
      <c r="K269" s="46">
        <f t="shared" ref="K269:K286" si="93">I269/H269</f>
        <v>1</v>
      </c>
      <c r="L269" s="47">
        <v>215</v>
      </c>
      <c r="M269" s="47">
        <v>185</v>
      </c>
      <c r="N269" s="47">
        <v>150</v>
      </c>
      <c r="O269" s="47">
        <f>N269/I269</f>
        <v>1</v>
      </c>
      <c r="P269" s="30"/>
      <c r="Q269" s="31">
        <f t="shared" ref="Q269:Q286" si="94">I269-10</f>
        <v>140</v>
      </c>
    </row>
    <row r="270" spans="1:17" s="7" customFormat="1">
      <c r="A270" s="31">
        <f t="shared" si="83"/>
        <v>240</v>
      </c>
      <c r="B270" s="31" t="s">
        <v>3362</v>
      </c>
      <c r="C270" s="33" t="s">
        <v>889</v>
      </c>
      <c r="D270" s="31">
        <v>141</v>
      </c>
      <c r="E270" s="30">
        <v>140</v>
      </c>
      <c r="F270" s="30">
        <f t="shared" si="90"/>
        <v>-1</v>
      </c>
      <c r="G270" s="30">
        <f t="shared" si="91"/>
        <v>150</v>
      </c>
      <c r="H270" s="30">
        <v>150</v>
      </c>
      <c r="I270" s="31">
        <v>150</v>
      </c>
      <c r="J270" s="45">
        <f t="shared" si="92"/>
        <v>0</v>
      </c>
      <c r="K270" s="46">
        <f t="shared" si="93"/>
        <v>1</v>
      </c>
      <c r="L270" s="47">
        <v>140</v>
      </c>
      <c r="M270" s="47">
        <v>120</v>
      </c>
      <c r="N270" s="47">
        <v>170</v>
      </c>
      <c r="O270" s="47">
        <f>N270/I270</f>
        <v>1.13333333333333</v>
      </c>
      <c r="P270" s="30"/>
      <c r="Q270" s="31">
        <f t="shared" si="94"/>
        <v>140</v>
      </c>
    </row>
    <row r="271" spans="1:17" s="7" customFormat="1">
      <c r="A271" s="31">
        <f t="shared" si="83"/>
        <v>241</v>
      </c>
      <c r="B271" s="31" t="s">
        <v>864</v>
      </c>
      <c r="C271" s="33" t="s">
        <v>865</v>
      </c>
      <c r="D271" s="31">
        <v>85</v>
      </c>
      <c r="E271" s="30">
        <v>90</v>
      </c>
      <c r="F271" s="30">
        <f t="shared" si="90"/>
        <v>5</v>
      </c>
      <c r="G271" s="30">
        <f t="shared" si="91"/>
        <v>100</v>
      </c>
      <c r="H271" s="30">
        <v>100</v>
      </c>
      <c r="I271" s="31">
        <v>100</v>
      </c>
      <c r="J271" s="45">
        <f t="shared" si="92"/>
        <v>0</v>
      </c>
      <c r="K271" s="46">
        <f t="shared" si="93"/>
        <v>1</v>
      </c>
      <c r="L271" s="47">
        <v>95</v>
      </c>
      <c r="M271" s="47">
        <v>80</v>
      </c>
      <c r="N271" s="47">
        <v>100</v>
      </c>
      <c r="O271" s="47">
        <f>N271/I271</f>
        <v>1</v>
      </c>
      <c r="P271" s="30"/>
      <c r="Q271" s="31">
        <f t="shared" si="94"/>
        <v>90</v>
      </c>
    </row>
    <row r="272" spans="1:17" s="7" customFormat="1">
      <c r="A272" s="31">
        <f t="shared" si="83"/>
        <v>242</v>
      </c>
      <c r="B272" s="31" t="s">
        <v>867</v>
      </c>
      <c r="C272" s="33" t="s">
        <v>868</v>
      </c>
      <c r="D272" s="31">
        <v>85</v>
      </c>
      <c r="E272" s="30">
        <v>90</v>
      </c>
      <c r="F272" s="30">
        <f t="shared" si="90"/>
        <v>5</v>
      </c>
      <c r="G272" s="30">
        <f t="shared" si="91"/>
        <v>100</v>
      </c>
      <c r="H272" s="30">
        <v>100</v>
      </c>
      <c r="I272" s="31">
        <v>100</v>
      </c>
      <c r="J272" s="45">
        <f t="shared" si="92"/>
        <v>0</v>
      </c>
      <c r="K272" s="46">
        <f t="shared" si="93"/>
        <v>1</v>
      </c>
      <c r="L272" s="47">
        <v>95</v>
      </c>
      <c r="M272" s="47">
        <v>80</v>
      </c>
      <c r="N272" s="47">
        <v>100</v>
      </c>
      <c r="O272" s="47">
        <f>N272/I272</f>
        <v>1</v>
      </c>
      <c r="P272" s="30"/>
      <c r="Q272" s="31">
        <f t="shared" si="94"/>
        <v>90</v>
      </c>
    </row>
    <row r="273" spans="1:17" s="7" customFormat="1">
      <c r="A273" s="31">
        <f t="shared" si="83"/>
        <v>243</v>
      </c>
      <c r="B273" s="31" t="s">
        <v>3363</v>
      </c>
      <c r="C273" s="33" t="s">
        <v>3364</v>
      </c>
      <c r="D273" s="31">
        <v>85</v>
      </c>
      <c r="E273" s="30">
        <v>90</v>
      </c>
      <c r="F273" s="30">
        <f t="shared" si="90"/>
        <v>5</v>
      </c>
      <c r="G273" s="30">
        <f t="shared" si="91"/>
        <v>100</v>
      </c>
      <c r="H273" s="30">
        <v>100</v>
      </c>
      <c r="I273" s="31">
        <v>100</v>
      </c>
      <c r="J273" s="45">
        <f t="shared" si="92"/>
        <v>0</v>
      </c>
      <c r="K273" s="46">
        <f t="shared" si="93"/>
        <v>1</v>
      </c>
      <c r="L273" s="52" t="s">
        <v>3161</v>
      </c>
      <c r="M273" s="52" t="s">
        <v>3161</v>
      </c>
      <c r="N273" s="52" t="s">
        <v>3161</v>
      </c>
      <c r="O273" s="47"/>
      <c r="P273" s="30"/>
      <c r="Q273" s="31">
        <f t="shared" si="94"/>
        <v>90</v>
      </c>
    </row>
    <row r="274" spans="1:17" s="7" customFormat="1">
      <c r="A274" s="31">
        <f t="shared" si="83"/>
        <v>244</v>
      </c>
      <c r="B274" s="31" t="s">
        <v>3365</v>
      </c>
      <c r="C274" s="33" t="s">
        <v>891</v>
      </c>
      <c r="D274" s="31">
        <v>141</v>
      </c>
      <c r="E274" s="30">
        <v>140</v>
      </c>
      <c r="F274" s="30">
        <f t="shared" si="90"/>
        <v>-1</v>
      </c>
      <c r="G274" s="30">
        <f t="shared" si="91"/>
        <v>150</v>
      </c>
      <c r="H274" s="30">
        <v>150</v>
      </c>
      <c r="I274" s="31">
        <v>150</v>
      </c>
      <c r="J274" s="45">
        <f t="shared" si="92"/>
        <v>0</v>
      </c>
      <c r="K274" s="46">
        <f t="shared" si="93"/>
        <v>1</v>
      </c>
      <c r="L274" s="47">
        <v>180</v>
      </c>
      <c r="M274" s="47">
        <v>155</v>
      </c>
      <c r="N274" s="47">
        <v>170</v>
      </c>
      <c r="O274" s="47">
        <f>N274/I274</f>
        <v>1.13333333333333</v>
      </c>
      <c r="P274" s="30"/>
      <c r="Q274" s="31">
        <f t="shared" si="94"/>
        <v>140</v>
      </c>
    </row>
    <row r="275" spans="1:17" s="7" customFormat="1">
      <c r="A275" s="31">
        <f t="shared" si="83"/>
        <v>245</v>
      </c>
      <c r="B275" s="31" t="s">
        <v>3366</v>
      </c>
      <c r="C275" s="33" t="s">
        <v>3367</v>
      </c>
      <c r="D275" s="31">
        <v>112</v>
      </c>
      <c r="E275" s="30">
        <v>110</v>
      </c>
      <c r="F275" s="30">
        <f t="shared" si="90"/>
        <v>-2</v>
      </c>
      <c r="G275" s="30">
        <f t="shared" si="91"/>
        <v>120</v>
      </c>
      <c r="H275" s="30">
        <v>100</v>
      </c>
      <c r="I275" s="31">
        <v>100</v>
      </c>
      <c r="J275" s="45">
        <f t="shared" si="92"/>
        <v>0</v>
      </c>
      <c r="K275" s="46">
        <f t="shared" si="93"/>
        <v>1</v>
      </c>
      <c r="L275" s="52" t="s">
        <v>3161</v>
      </c>
      <c r="M275" s="52" t="s">
        <v>3161</v>
      </c>
      <c r="N275" s="52" t="s">
        <v>3161</v>
      </c>
      <c r="O275" s="47"/>
      <c r="P275" s="30"/>
      <c r="Q275" s="31">
        <f t="shared" si="94"/>
        <v>90</v>
      </c>
    </row>
    <row r="276" spans="1:17" s="7" customFormat="1">
      <c r="A276" s="31">
        <f t="shared" si="83"/>
        <v>246</v>
      </c>
      <c r="B276" s="31" t="s">
        <v>3368</v>
      </c>
      <c r="C276" s="33" t="s">
        <v>897</v>
      </c>
      <c r="D276" s="31">
        <v>169</v>
      </c>
      <c r="E276" s="30">
        <v>170</v>
      </c>
      <c r="F276" s="30">
        <f t="shared" si="90"/>
        <v>1</v>
      </c>
      <c r="G276" s="30">
        <f t="shared" si="91"/>
        <v>180</v>
      </c>
      <c r="H276" s="30">
        <v>200</v>
      </c>
      <c r="I276" s="31">
        <v>200</v>
      </c>
      <c r="J276" s="45">
        <f t="shared" si="92"/>
        <v>0</v>
      </c>
      <c r="K276" s="46">
        <f t="shared" si="93"/>
        <v>1</v>
      </c>
      <c r="L276" s="47">
        <v>215</v>
      </c>
      <c r="M276" s="47">
        <v>185</v>
      </c>
      <c r="N276" s="47">
        <v>200</v>
      </c>
      <c r="O276" s="47">
        <f t="shared" ref="O276:O286" si="95">N276/I276</f>
        <v>1</v>
      </c>
      <c r="P276" s="30"/>
      <c r="Q276" s="31">
        <f t="shared" si="94"/>
        <v>190</v>
      </c>
    </row>
    <row r="277" spans="1:17" s="7" customFormat="1">
      <c r="A277" s="31">
        <f t="shared" si="83"/>
        <v>247</v>
      </c>
      <c r="B277" s="31" t="s">
        <v>3369</v>
      </c>
      <c r="C277" s="33" t="s">
        <v>3370</v>
      </c>
      <c r="D277" s="31">
        <v>85</v>
      </c>
      <c r="E277" s="30">
        <v>90</v>
      </c>
      <c r="F277" s="30">
        <f t="shared" si="90"/>
        <v>5</v>
      </c>
      <c r="G277" s="30">
        <f t="shared" si="91"/>
        <v>100</v>
      </c>
      <c r="H277" s="30">
        <v>100</v>
      </c>
      <c r="I277" s="31">
        <v>100</v>
      </c>
      <c r="J277" s="45">
        <f t="shared" si="92"/>
        <v>0</v>
      </c>
      <c r="K277" s="46">
        <f t="shared" si="93"/>
        <v>1</v>
      </c>
      <c r="L277" s="47">
        <v>140</v>
      </c>
      <c r="M277" s="47">
        <v>120</v>
      </c>
      <c r="N277" s="47">
        <v>100</v>
      </c>
      <c r="O277" s="47">
        <f t="shared" si="95"/>
        <v>1</v>
      </c>
      <c r="P277" s="30"/>
      <c r="Q277" s="31">
        <f t="shared" si="94"/>
        <v>90</v>
      </c>
    </row>
    <row r="278" spans="1:17" s="7" customFormat="1">
      <c r="A278" s="31">
        <f t="shared" si="83"/>
        <v>248</v>
      </c>
      <c r="B278" s="31" t="s">
        <v>3371</v>
      </c>
      <c r="C278" s="33" t="s">
        <v>900</v>
      </c>
      <c r="D278" s="31">
        <v>112</v>
      </c>
      <c r="E278" s="30">
        <v>110</v>
      </c>
      <c r="F278" s="30">
        <f t="shared" si="90"/>
        <v>-2</v>
      </c>
      <c r="G278" s="30">
        <f t="shared" si="91"/>
        <v>120</v>
      </c>
      <c r="H278" s="30">
        <v>100</v>
      </c>
      <c r="I278" s="31">
        <v>100</v>
      </c>
      <c r="J278" s="45">
        <f t="shared" si="92"/>
        <v>0</v>
      </c>
      <c r="K278" s="46">
        <f t="shared" si="93"/>
        <v>1</v>
      </c>
      <c r="L278" s="47">
        <v>180</v>
      </c>
      <c r="M278" s="47">
        <v>155</v>
      </c>
      <c r="N278" s="47">
        <v>100</v>
      </c>
      <c r="O278" s="47">
        <f t="shared" si="95"/>
        <v>1</v>
      </c>
      <c r="P278" s="30"/>
      <c r="Q278" s="31">
        <f t="shared" si="94"/>
        <v>90</v>
      </c>
    </row>
    <row r="279" spans="1:17" s="7" customFormat="1">
      <c r="A279" s="31">
        <f t="shared" si="83"/>
        <v>249</v>
      </c>
      <c r="B279" s="31" t="s">
        <v>3372</v>
      </c>
      <c r="C279" s="33" t="s">
        <v>3373</v>
      </c>
      <c r="D279" s="31">
        <v>56</v>
      </c>
      <c r="E279" s="30">
        <v>60</v>
      </c>
      <c r="F279" s="30">
        <f t="shared" si="90"/>
        <v>4</v>
      </c>
      <c r="G279" s="30">
        <f t="shared" si="91"/>
        <v>70</v>
      </c>
      <c r="H279" s="30">
        <v>50</v>
      </c>
      <c r="I279" s="31">
        <v>50</v>
      </c>
      <c r="J279" s="45">
        <f t="shared" si="92"/>
        <v>0</v>
      </c>
      <c r="K279" s="46">
        <f t="shared" si="93"/>
        <v>1</v>
      </c>
      <c r="L279" s="47">
        <v>95</v>
      </c>
      <c r="M279" s="47">
        <v>80</v>
      </c>
      <c r="N279" s="47">
        <v>60</v>
      </c>
      <c r="O279" s="47">
        <f t="shared" si="95"/>
        <v>1.2</v>
      </c>
      <c r="P279" s="30"/>
      <c r="Q279" s="31">
        <f t="shared" si="94"/>
        <v>40</v>
      </c>
    </row>
    <row r="280" spans="1:17" s="7" customFormat="1">
      <c r="A280" s="31">
        <f t="shared" si="83"/>
        <v>250</v>
      </c>
      <c r="B280" s="31" t="s">
        <v>3374</v>
      </c>
      <c r="C280" s="33" t="s">
        <v>3375</v>
      </c>
      <c r="D280" s="31">
        <v>56</v>
      </c>
      <c r="E280" s="30">
        <v>60</v>
      </c>
      <c r="F280" s="30">
        <f t="shared" si="90"/>
        <v>4</v>
      </c>
      <c r="G280" s="30">
        <f t="shared" si="91"/>
        <v>70</v>
      </c>
      <c r="H280" s="30">
        <v>50</v>
      </c>
      <c r="I280" s="31">
        <v>50</v>
      </c>
      <c r="J280" s="45">
        <f t="shared" si="92"/>
        <v>0</v>
      </c>
      <c r="K280" s="46">
        <f t="shared" si="93"/>
        <v>1</v>
      </c>
      <c r="L280" s="47">
        <v>95</v>
      </c>
      <c r="M280" s="47">
        <v>80</v>
      </c>
      <c r="N280" s="47">
        <v>60</v>
      </c>
      <c r="O280" s="47">
        <f t="shared" si="95"/>
        <v>1.2</v>
      </c>
      <c r="P280" s="30"/>
      <c r="Q280" s="31">
        <f t="shared" si="94"/>
        <v>40</v>
      </c>
    </row>
    <row r="281" spans="1:17" s="7" customFormat="1">
      <c r="A281" s="31">
        <f t="shared" si="83"/>
        <v>251</v>
      </c>
      <c r="B281" s="31" t="s">
        <v>3376</v>
      </c>
      <c r="C281" s="33" t="s">
        <v>3377</v>
      </c>
      <c r="D281" s="31">
        <v>56</v>
      </c>
      <c r="E281" s="30">
        <v>60</v>
      </c>
      <c r="F281" s="30">
        <f t="shared" si="90"/>
        <v>4</v>
      </c>
      <c r="G281" s="30">
        <f t="shared" si="91"/>
        <v>70</v>
      </c>
      <c r="H281" s="30">
        <v>50</v>
      </c>
      <c r="I281" s="31">
        <v>50</v>
      </c>
      <c r="J281" s="45">
        <f t="shared" si="92"/>
        <v>0</v>
      </c>
      <c r="K281" s="46">
        <f t="shared" si="93"/>
        <v>1</v>
      </c>
      <c r="L281" s="47">
        <v>95</v>
      </c>
      <c r="M281" s="47">
        <v>80</v>
      </c>
      <c r="N281" s="47">
        <v>60</v>
      </c>
      <c r="O281" s="47">
        <f t="shared" si="95"/>
        <v>1.2</v>
      </c>
      <c r="P281" s="30"/>
      <c r="Q281" s="31">
        <f t="shared" si="94"/>
        <v>40</v>
      </c>
    </row>
    <row r="282" spans="1:17" s="7" customFormat="1">
      <c r="A282" s="31">
        <f t="shared" si="83"/>
        <v>252</v>
      </c>
      <c r="B282" s="31" t="s">
        <v>3378</v>
      </c>
      <c r="C282" s="33" t="s">
        <v>941</v>
      </c>
      <c r="D282" s="31">
        <v>56</v>
      </c>
      <c r="E282" s="30">
        <v>60</v>
      </c>
      <c r="F282" s="30">
        <f t="shared" si="90"/>
        <v>4</v>
      </c>
      <c r="G282" s="30">
        <f t="shared" si="91"/>
        <v>70</v>
      </c>
      <c r="H282" s="30">
        <v>50</v>
      </c>
      <c r="I282" s="31">
        <v>50</v>
      </c>
      <c r="J282" s="45">
        <f t="shared" si="92"/>
        <v>0</v>
      </c>
      <c r="K282" s="46">
        <f t="shared" si="93"/>
        <v>1</v>
      </c>
      <c r="L282" s="47">
        <v>95</v>
      </c>
      <c r="M282" s="47">
        <v>80</v>
      </c>
      <c r="N282" s="47">
        <v>60</v>
      </c>
      <c r="O282" s="47">
        <f t="shared" si="95"/>
        <v>1.2</v>
      </c>
      <c r="P282" s="30"/>
      <c r="Q282" s="31">
        <f t="shared" si="94"/>
        <v>40</v>
      </c>
    </row>
    <row r="283" spans="1:17" s="7" customFormat="1">
      <c r="A283" s="31">
        <f t="shared" si="83"/>
        <v>253</v>
      </c>
      <c r="B283" s="31" t="s">
        <v>873</v>
      </c>
      <c r="C283" s="33" t="s">
        <v>874</v>
      </c>
      <c r="D283" s="31">
        <v>169</v>
      </c>
      <c r="E283" s="30">
        <v>170</v>
      </c>
      <c r="F283" s="30">
        <f t="shared" si="90"/>
        <v>1</v>
      </c>
      <c r="G283" s="30">
        <f t="shared" si="91"/>
        <v>180</v>
      </c>
      <c r="H283" s="30">
        <v>200</v>
      </c>
      <c r="I283" s="31">
        <v>200</v>
      </c>
      <c r="J283" s="45">
        <f t="shared" si="92"/>
        <v>0</v>
      </c>
      <c r="K283" s="46">
        <f t="shared" si="93"/>
        <v>1</v>
      </c>
      <c r="L283" s="52" t="s">
        <v>3161</v>
      </c>
      <c r="M283" s="47">
        <v>220</v>
      </c>
      <c r="N283" s="47">
        <v>200</v>
      </c>
      <c r="O283" s="47">
        <f t="shared" si="95"/>
        <v>1</v>
      </c>
      <c r="P283" s="30"/>
      <c r="Q283" s="31">
        <f t="shared" si="94"/>
        <v>190</v>
      </c>
    </row>
    <row r="284" spans="1:17" s="7" customFormat="1">
      <c r="A284" s="31">
        <f t="shared" si="83"/>
        <v>254</v>
      </c>
      <c r="B284" s="31" t="s">
        <v>3360</v>
      </c>
      <c r="C284" s="33" t="s">
        <v>879</v>
      </c>
      <c r="D284" s="31">
        <v>147</v>
      </c>
      <c r="E284" s="30">
        <v>150</v>
      </c>
      <c r="F284" s="30">
        <f t="shared" si="90"/>
        <v>3</v>
      </c>
      <c r="G284" s="30">
        <f t="shared" si="91"/>
        <v>160</v>
      </c>
      <c r="H284" s="30">
        <v>150</v>
      </c>
      <c r="I284" s="31">
        <v>150</v>
      </c>
      <c r="J284" s="45">
        <f t="shared" si="92"/>
        <v>0</v>
      </c>
      <c r="K284" s="46">
        <f t="shared" si="93"/>
        <v>1</v>
      </c>
      <c r="L284" s="47">
        <v>180</v>
      </c>
      <c r="M284" s="47">
        <v>155</v>
      </c>
      <c r="N284" s="47">
        <v>150</v>
      </c>
      <c r="O284" s="47">
        <f t="shared" si="95"/>
        <v>1</v>
      </c>
      <c r="P284" s="30"/>
      <c r="Q284" s="31">
        <f t="shared" si="94"/>
        <v>140</v>
      </c>
    </row>
    <row r="285" spans="1:17" s="7" customFormat="1">
      <c r="A285" s="31">
        <f t="shared" si="83"/>
        <v>255</v>
      </c>
      <c r="B285" s="31" t="s">
        <v>928</v>
      </c>
      <c r="C285" s="33" t="s">
        <v>929</v>
      </c>
      <c r="D285" s="31">
        <v>45</v>
      </c>
      <c r="E285" s="30">
        <v>50</v>
      </c>
      <c r="F285" s="30">
        <f t="shared" si="90"/>
        <v>5</v>
      </c>
      <c r="G285" s="30">
        <f t="shared" si="91"/>
        <v>60</v>
      </c>
      <c r="H285" s="30">
        <v>50</v>
      </c>
      <c r="I285" s="31">
        <v>50</v>
      </c>
      <c r="J285" s="45">
        <f t="shared" si="92"/>
        <v>0</v>
      </c>
      <c r="K285" s="46">
        <f t="shared" si="93"/>
        <v>1</v>
      </c>
      <c r="L285" s="47">
        <v>50</v>
      </c>
      <c r="M285" s="47">
        <v>45</v>
      </c>
      <c r="N285" s="47">
        <v>60</v>
      </c>
      <c r="O285" s="47">
        <f t="shared" si="95"/>
        <v>1.2</v>
      </c>
      <c r="P285" s="30"/>
      <c r="Q285" s="31">
        <f t="shared" si="94"/>
        <v>40</v>
      </c>
    </row>
    <row r="286" spans="1:17" s="7" customFormat="1">
      <c r="A286" s="31">
        <f t="shared" si="83"/>
        <v>256</v>
      </c>
      <c r="B286" s="31" t="s">
        <v>3379</v>
      </c>
      <c r="C286" s="33" t="s">
        <v>952</v>
      </c>
      <c r="D286" s="31">
        <v>75</v>
      </c>
      <c r="E286" s="30">
        <v>80</v>
      </c>
      <c r="F286" s="30">
        <f t="shared" si="90"/>
        <v>5</v>
      </c>
      <c r="G286" s="30">
        <f t="shared" si="91"/>
        <v>90</v>
      </c>
      <c r="H286" s="30">
        <v>100</v>
      </c>
      <c r="I286" s="31">
        <v>150</v>
      </c>
      <c r="J286" s="45">
        <f t="shared" si="92"/>
        <v>50</v>
      </c>
      <c r="K286" s="46">
        <f t="shared" si="93"/>
        <v>1.5</v>
      </c>
      <c r="L286" s="47">
        <v>90</v>
      </c>
      <c r="M286" s="47">
        <v>80</v>
      </c>
      <c r="N286" s="47">
        <v>180</v>
      </c>
      <c r="O286" s="47">
        <f t="shared" si="95"/>
        <v>1.2</v>
      </c>
      <c r="P286" s="30"/>
      <c r="Q286" s="31">
        <f t="shared" si="94"/>
        <v>140</v>
      </c>
    </row>
    <row r="287" spans="1:17">
      <c r="A287" s="31"/>
      <c r="B287" s="31"/>
      <c r="C287" s="66" t="s">
        <v>933</v>
      </c>
      <c r="D287" s="37"/>
      <c r="E287" s="30"/>
      <c r="F287" s="30">
        <f t="shared" si="90"/>
        <v>0</v>
      </c>
      <c r="G287" s="30"/>
      <c r="H287" s="30"/>
      <c r="I287" s="31"/>
      <c r="J287" s="45"/>
      <c r="K287" s="46"/>
      <c r="L287" s="47"/>
      <c r="M287" s="47"/>
      <c r="N287" s="47"/>
      <c r="O287" s="47"/>
      <c r="P287" s="30"/>
      <c r="Q287" s="31"/>
    </row>
    <row r="288" spans="1:17" s="7" customFormat="1">
      <c r="A288" s="31">
        <v>257</v>
      </c>
      <c r="B288" s="31" t="s">
        <v>937</v>
      </c>
      <c r="C288" s="33" t="s">
        <v>938</v>
      </c>
      <c r="D288" s="31">
        <v>75</v>
      </c>
      <c r="E288" s="30">
        <v>80</v>
      </c>
      <c r="F288" s="30">
        <f t="shared" si="90"/>
        <v>5</v>
      </c>
      <c r="G288" s="30">
        <f>E288+10</f>
        <v>90</v>
      </c>
      <c r="H288" s="30">
        <v>100</v>
      </c>
      <c r="I288" s="31">
        <v>150</v>
      </c>
      <c r="J288" s="45">
        <f>I288-H288</f>
        <v>50</v>
      </c>
      <c r="K288" s="46">
        <f>I288/H288</f>
        <v>1.5</v>
      </c>
      <c r="L288" s="47">
        <v>75</v>
      </c>
      <c r="M288" s="47">
        <v>65</v>
      </c>
      <c r="N288" s="47">
        <v>180</v>
      </c>
      <c r="O288" s="47">
        <f>N288/I288</f>
        <v>1.2</v>
      </c>
      <c r="P288" s="30"/>
      <c r="Q288" s="31">
        <f>I288-10</f>
        <v>140</v>
      </c>
    </row>
    <row r="289" spans="1:17" s="7" customFormat="1">
      <c r="A289" s="31">
        <v>258</v>
      </c>
      <c r="B289" s="31" t="s">
        <v>3380</v>
      </c>
      <c r="C289" s="33" t="s">
        <v>3381</v>
      </c>
      <c r="D289" s="31">
        <v>90</v>
      </c>
      <c r="E289" s="30">
        <v>90</v>
      </c>
      <c r="F289" s="30">
        <f t="shared" si="90"/>
        <v>0</v>
      </c>
      <c r="G289" s="30">
        <f>E289+10</f>
        <v>100</v>
      </c>
      <c r="H289" s="30">
        <v>100</v>
      </c>
      <c r="I289" s="31">
        <v>150</v>
      </c>
      <c r="J289" s="45">
        <f>I289-H289</f>
        <v>50</v>
      </c>
      <c r="K289" s="46">
        <f>I289/H289</f>
        <v>1.5</v>
      </c>
      <c r="L289" s="47">
        <v>90</v>
      </c>
      <c r="M289" s="47">
        <v>80</v>
      </c>
      <c r="N289" s="47">
        <v>180</v>
      </c>
      <c r="O289" s="47">
        <f>N289/I289</f>
        <v>1.2</v>
      </c>
      <c r="P289" s="30"/>
      <c r="Q289" s="31">
        <f>I289-10</f>
        <v>140</v>
      </c>
    </row>
    <row r="290" spans="1:17" s="7" customFormat="1">
      <c r="A290" s="31">
        <v>259</v>
      </c>
      <c r="B290" s="31" t="s">
        <v>947</v>
      </c>
      <c r="C290" s="33" t="s">
        <v>948</v>
      </c>
      <c r="D290" s="31">
        <v>68</v>
      </c>
      <c r="E290" s="30">
        <v>70</v>
      </c>
      <c r="F290" s="30">
        <f t="shared" si="90"/>
        <v>2</v>
      </c>
      <c r="G290" s="30">
        <f>E290+10</f>
        <v>80</v>
      </c>
      <c r="H290" s="30">
        <v>100</v>
      </c>
      <c r="I290" s="31">
        <v>100</v>
      </c>
      <c r="J290" s="45">
        <f>I290-H290</f>
        <v>0</v>
      </c>
      <c r="K290" s="46">
        <f>I290/H290</f>
        <v>1</v>
      </c>
      <c r="L290" s="47">
        <v>80</v>
      </c>
      <c r="M290" s="47">
        <v>70</v>
      </c>
      <c r="N290" s="47">
        <v>120</v>
      </c>
      <c r="O290" s="47">
        <f>N290/I290</f>
        <v>1.2</v>
      </c>
      <c r="P290" s="30"/>
      <c r="Q290" s="31">
        <f>I290-10</f>
        <v>90</v>
      </c>
    </row>
    <row r="291" spans="1:17" s="7" customFormat="1">
      <c r="A291" s="31"/>
      <c r="B291" s="31"/>
      <c r="C291" s="66" t="s">
        <v>950</v>
      </c>
      <c r="D291" s="37"/>
      <c r="E291" s="30"/>
      <c r="F291" s="30">
        <f t="shared" si="90"/>
        <v>0</v>
      </c>
      <c r="G291" s="30"/>
      <c r="H291" s="30"/>
      <c r="I291" s="31"/>
      <c r="J291" s="45"/>
      <c r="K291" s="46"/>
      <c r="L291" s="47"/>
      <c r="M291" s="47"/>
      <c r="N291" s="47"/>
      <c r="O291" s="47"/>
      <c r="P291" s="30"/>
      <c r="Q291" s="31"/>
    </row>
    <row r="292" spans="1:17" s="7" customFormat="1">
      <c r="A292" s="31">
        <v>260</v>
      </c>
      <c r="B292" s="31" t="s">
        <v>3382</v>
      </c>
      <c r="C292" s="33" t="s">
        <v>3383</v>
      </c>
      <c r="D292" s="31">
        <v>45</v>
      </c>
      <c r="E292" s="30">
        <v>50</v>
      </c>
      <c r="F292" s="30">
        <f t="shared" si="90"/>
        <v>5</v>
      </c>
      <c r="G292" s="30">
        <f>E292+10</f>
        <v>60</v>
      </c>
      <c r="H292" s="30">
        <v>50</v>
      </c>
      <c r="I292" s="31">
        <v>50</v>
      </c>
      <c r="J292" s="45">
        <f>I292-H292</f>
        <v>0</v>
      </c>
      <c r="K292" s="46">
        <f>I292/H292</f>
        <v>1</v>
      </c>
      <c r="L292" s="47">
        <v>60</v>
      </c>
      <c r="M292" s="47">
        <v>50</v>
      </c>
      <c r="N292" s="47">
        <v>60</v>
      </c>
      <c r="O292" s="47">
        <f>N292/I292</f>
        <v>1.2</v>
      </c>
      <c r="P292" s="30"/>
      <c r="Q292" s="31">
        <f>I292-10</f>
        <v>40</v>
      </c>
    </row>
    <row r="293" spans="1:17" s="7" customFormat="1">
      <c r="A293" s="31">
        <v>261</v>
      </c>
      <c r="B293" s="31" t="s">
        <v>953</v>
      </c>
      <c r="C293" s="33" t="s">
        <v>954</v>
      </c>
      <c r="D293" s="31">
        <v>45</v>
      </c>
      <c r="E293" s="30">
        <v>50</v>
      </c>
      <c r="F293" s="30">
        <f t="shared" si="90"/>
        <v>5</v>
      </c>
      <c r="G293" s="30">
        <f>E293+10</f>
        <v>60</v>
      </c>
      <c r="H293" s="30">
        <v>50</v>
      </c>
      <c r="I293" s="31">
        <v>50</v>
      </c>
      <c r="J293" s="45">
        <f>I293-H293</f>
        <v>0</v>
      </c>
      <c r="K293" s="46">
        <f>I293/H293</f>
        <v>1</v>
      </c>
      <c r="L293" s="47">
        <v>45</v>
      </c>
      <c r="M293" s="47">
        <v>40</v>
      </c>
      <c r="N293" s="47">
        <v>60</v>
      </c>
      <c r="O293" s="47">
        <f>N293/I293</f>
        <v>1.2</v>
      </c>
      <c r="P293" s="30"/>
      <c r="Q293" s="31">
        <f>I293-10</f>
        <v>40</v>
      </c>
    </row>
    <row r="294" spans="1:17" s="7" customFormat="1">
      <c r="A294" s="31">
        <v>262</v>
      </c>
      <c r="B294" s="31" t="s">
        <v>3384</v>
      </c>
      <c r="C294" s="33" t="s">
        <v>968</v>
      </c>
      <c r="D294" s="31">
        <v>45</v>
      </c>
      <c r="E294" s="30">
        <v>50</v>
      </c>
      <c r="F294" s="30">
        <f t="shared" si="90"/>
        <v>5</v>
      </c>
      <c r="G294" s="30">
        <f>E294+10</f>
        <v>60</v>
      </c>
      <c r="H294" s="30">
        <v>50</v>
      </c>
      <c r="I294" s="31">
        <v>50</v>
      </c>
      <c r="J294" s="45">
        <f>I294-H294</f>
        <v>0</v>
      </c>
      <c r="K294" s="46">
        <f>I294/H294</f>
        <v>1</v>
      </c>
      <c r="L294" s="47">
        <v>45</v>
      </c>
      <c r="M294" s="47">
        <v>40</v>
      </c>
      <c r="N294" s="47">
        <v>60</v>
      </c>
      <c r="O294" s="47">
        <f>N294/I294</f>
        <v>1.2</v>
      </c>
      <c r="P294" s="30"/>
      <c r="Q294" s="31">
        <f>I294-10</f>
        <v>40</v>
      </c>
    </row>
    <row r="295" spans="1:17">
      <c r="A295" s="27"/>
      <c r="B295" s="27"/>
      <c r="C295" s="28" t="s">
        <v>957</v>
      </c>
      <c r="D295" s="37"/>
      <c r="E295" s="30"/>
      <c r="F295" s="30">
        <f t="shared" si="90"/>
        <v>0</v>
      </c>
      <c r="G295" s="30"/>
      <c r="H295" s="30"/>
      <c r="I295" s="31"/>
      <c r="J295" s="45"/>
      <c r="K295" s="46"/>
      <c r="L295" s="47"/>
      <c r="M295" s="47"/>
      <c r="N295" s="47"/>
      <c r="O295" s="47"/>
      <c r="P295" s="30"/>
      <c r="Q295" s="31"/>
    </row>
    <row r="296" spans="1:17">
      <c r="A296" s="31"/>
      <c r="B296" s="31"/>
      <c r="C296" s="66" t="s">
        <v>960</v>
      </c>
      <c r="D296" s="37"/>
      <c r="E296" s="30"/>
      <c r="F296" s="30">
        <f t="shared" si="90"/>
        <v>0</v>
      </c>
      <c r="G296" s="30"/>
      <c r="H296" s="30"/>
      <c r="I296" s="31"/>
      <c r="J296" s="45"/>
      <c r="K296" s="46"/>
      <c r="L296" s="47"/>
      <c r="M296" s="47"/>
      <c r="N296" s="47"/>
      <c r="O296" s="47"/>
      <c r="P296" s="30"/>
      <c r="Q296" s="31"/>
    </row>
    <row r="297" spans="1:17">
      <c r="A297" s="31">
        <v>263</v>
      </c>
      <c r="B297" s="31" t="s">
        <v>55</v>
      </c>
      <c r="C297" s="33" t="s">
        <v>963</v>
      </c>
      <c r="D297" s="31">
        <v>83</v>
      </c>
      <c r="E297" s="30">
        <v>80</v>
      </c>
      <c r="F297" s="30">
        <f t="shared" si="90"/>
        <v>-3</v>
      </c>
      <c r="G297" s="30">
        <f>E297+10</f>
        <v>90</v>
      </c>
      <c r="H297" s="30">
        <v>100</v>
      </c>
      <c r="I297" s="31">
        <v>100</v>
      </c>
      <c r="J297" s="45">
        <f>I297-H297</f>
        <v>0</v>
      </c>
      <c r="K297" s="46">
        <f>I297/H297</f>
        <v>1</v>
      </c>
      <c r="L297" s="47">
        <v>115</v>
      </c>
      <c r="M297" s="47">
        <v>100</v>
      </c>
      <c r="N297" s="47">
        <v>120</v>
      </c>
      <c r="O297" s="47">
        <f>N297/I297</f>
        <v>1.2</v>
      </c>
      <c r="P297" s="30"/>
      <c r="Q297" s="31">
        <f>I297-10</f>
        <v>90</v>
      </c>
    </row>
    <row r="298" spans="1:17">
      <c r="A298" s="31">
        <v>264</v>
      </c>
      <c r="B298" s="31" t="s">
        <v>965</v>
      </c>
      <c r="C298" s="33" t="s">
        <v>966</v>
      </c>
      <c r="D298" s="37">
        <v>57</v>
      </c>
      <c r="E298" s="30">
        <v>60</v>
      </c>
      <c r="F298" s="30">
        <f t="shared" si="90"/>
        <v>3</v>
      </c>
      <c r="G298" s="30">
        <f>E298+10</f>
        <v>70</v>
      </c>
      <c r="H298" s="30">
        <v>50</v>
      </c>
      <c r="I298" s="31">
        <v>100</v>
      </c>
      <c r="J298" s="45">
        <f>I298-H298</f>
        <v>50</v>
      </c>
      <c r="K298" s="46">
        <f>I298/H298</f>
        <v>2</v>
      </c>
      <c r="L298" s="47">
        <v>105</v>
      </c>
      <c r="M298" s="47">
        <v>90</v>
      </c>
      <c r="N298" s="47">
        <v>120</v>
      </c>
      <c r="O298" s="47">
        <f>N298/I298</f>
        <v>1.2</v>
      </c>
      <c r="P298" s="30"/>
      <c r="Q298" s="31">
        <f>I298-10</f>
        <v>90</v>
      </c>
    </row>
    <row r="299" spans="1:17">
      <c r="A299" s="31">
        <v>265</v>
      </c>
      <c r="B299" s="31" t="s">
        <v>1023</v>
      </c>
      <c r="C299" s="33" t="s">
        <v>1024</v>
      </c>
      <c r="D299" s="31">
        <v>55</v>
      </c>
      <c r="E299" s="30">
        <v>60</v>
      </c>
      <c r="F299" s="30">
        <f t="shared" si="90"/>
        <v>5</v>
      </c>
      <c r="G299" s="30">
        <f>E299+10</f>
        <v>70</v>
      </c>
      <c r="H299" s="30">
        <v>50</v>
      </c>
      <c r="I299" s="31">
        <v>100</v>
      </c>
      <c r="J299" s="45">
        <f>I299-H299</f>
        <v>50</v>
      </c>
      <c r="K299" s="46">
        <f>I299/H299</f>
        <v>2</v>
      </c>
      <c r="L299" s="47">
        <v>60</v>
      </c>
      <c r="M299" s="47">
        <v>55</v>
      </c>
      <c r="N299" s="47">
        <v>120</v>
      </c>
      <c r="O299" s="47">
        <f>N299/I299</f>
        <v>1.2</v>
      </c>
      <c r="P299" s="30"/>
      <c r="Q299" s="31">
        <f>I299-10</f>
        <v>90</v>
      </c>
    </row>
    <row r="300" spans="1:17">
      <c r="A300" s="38">
        <v>266</v>
      </c>
      <c r="B300" s="31" t="s">
        <v>1037</v>
      </c>
      <c r="C300" s="33" t="s">
        <v>1038</v>
      </c>
      <c r="D300" s="31">
        <v>61</v>
      </c>
      <c r="E300" s="30">
        <v>60</v>
      </c>
      <c r="F300" s="30">
        <f t="shared" si="90"/>
        <v>-1</v>
      </c>
      <c r="G300" s="30">
        <f>E300+10</f>
        <v>70</v>
      </c>
      <c r="H300" s="30">
        <v>50</v>
      </c>
      <c r="I300" s="31">
        <v>50</v>
      </c>
      <c r="J300" s="45">
        <f>I300-H300</f>
        <v>0</v>
      </c>
      <c r="K300" s="46">
        <f>I300/H300</f>
        <v>1</v>
      </c>
      <c r="L300" s="47">
        <v>45</v>
      </c>
      <c r="M300" s="47">
        <v>40</v>
      </c>
      <c r="N300" s="47">
        <v>60</v>
      </c>
      <c r="O300" s="47">
        <f>N300/I300</f>
        <v>1.2</v>
      </c>
      <c r="P300" s="30"/>
      <c r="Q300" s="31">
        <f>I300-10</f>
        <v>40</v>
      </c>
    </row>
    <row r="301" spans="1:17">
      <c r="A301" s="38">
        <v>267</v>
      </c>
      <c r="B301" s="31" t="s">
        <v>1025</v>
      </c>
      <c r="C301" s="33" t="s">
        <v>1026</v>
      </c>
      <c r="D301" s="31"/>
      <c r="E301" s="30"/>
      <c r="F301" s="30"/>
      <c r="G301" s="30"/>
      <c r="H301" s="30"/>
      <c r="I301" s="31"/>
      <c r="J301" s="45"/>
      <c r="K301" s="46"/>
      <c r="L301" s="47"/>
      <c r="M301" s="47"/>
      <c r="N301" s="47"/>
      <c r="O301" s="47"/>
      <c r="P301" s="30"/>
      <c r="Q301" s="31"/>
    </row>
    <row r="302" spans="1:17">
      <c r="A302" s="31">
        <v>268</v>
      </c>
      <c r="B302" s="31" t="s">
        <v>3385</v>
      </c>
      <c r="C302" s="33" t="s">
        <v>3386</v>
      </c>
      <c r="D302" s="31">
        <v>75</v>
      </c>
      <c r="E302" s="30">
        <v>80</v>
      </c>
      <c r="F302" s="30">
        <f t="shared" ref="F302:F315" si="96">E302-D302</f>
        <v>5</v>
      </c>
      <c r="G302" s="30">
        <f>E302+10</f>
        <v>90</v>
      </c>
      <c r="H302" s="30">
        <v>100</v>
      </c>
      <c r="I302" s="31">
        <v>100</v>
      </c>
      <c r="J302" s="45">
        <f>I302-H302</f>
        <v>0</v>
      </c>
      <c r="K302" s="46">
        <f>I302/H302</f>
        <v>1</v>
      </c>
      <c r="L302" s="47">
        <v>85</v>
      </c>
      <c r="M302" s="47">
        <v>75</v>
      </c>
      <c r="N302" s="47">
        <v>120</v>
      </c>
      <c r="O302" s="47">
        <f t="shared" ref="O302:O315" si="97">N302/I302</f>
        <v>1.2</v>
      </c>
      <c r="P302" s="30"/>
      <c r="Q302" s="31">
        <f>I302-10</f>
        <v>90</v>
      </c>
    </row>
    <row r="303" spans="1:17">
      <c r="A303" s="31">
        <v>269</v>
      </c>
      <c r="B303" s="31" t="s">
        <v>1030</v>
      </c>
      <c r="C303" s="33" t="s">
        <v>1031</v>
      </c>
      <c r="D303" s="31">
        <v>69</v>
      </c>
      <c r="E303" s="30">
        <v>70</v>
      </c>
      <c r="F303" s="30">
        <f t="shared" si="96"/>
        <v>1</v>
      </c>
      <c r="G303" s="30">
        <f>E303+10</f>
        <v>80</v>
      </c>
      <c r="H303" s="30">
        <v>100</v>
      </c>
      <c r="I303" s="31">
        <v>100</v>
      </c>
      <c r="J303" s="45">
        <f>I303-H303</f>
        <v>0</v>
      </c>
      <c r="K303" s="46">
        <f>I303/H303</f>
        <v>1</v>
      </c>
      <c r="L303" s="47">
        <v>95</v>
      </c>
      <c r="M303" s="47">
        <v>80</v>
      </c>
      <c r="N303" s="47">
        <v>120</v>
      </c>
      <c r="O303" s="47">
        <f t="shared" si="97"/>
        <v>1.2</v>
      </c>
      <c r="P303" s="30"/>
      <c r="Q303" s="31">
        <f>I303-10</f>
        <v>90</v>
      </c>
    </row>
    <row r="304" spans="1:17" s="8" customFormat="1">
      <c r="A304" s="31"/>
      <c r="B304" s="31"/>
      <c r="C304" s="28" t="s">
        <v>1036</v>
      </c>
      <c r="D304" s="37"/>
      <c r="E304" s="30"/>
      <c r="F304" s="30">
        <f t="shared" si="96"/>
        <v>0</v>
      </c>
      <c r="G304" s="30"/>
      <c r="H304" s="30"/>
      <c r="I304" s="31"/>
      <c r="J304" s="45"/>
      <c r="K304" s="46"/>
      <c r="L304" s="47"/>
      <c r="M304" s="47"/>
      <c r="N304" s="47"/>
      <c r="O304" s="47" t="e">
        <f t="shared" si="97"/>
        <v>#DIV/0!</v>
      </c>
      <c r="P304" s="30"/>
      <c r="Q304" s="31"/>
    </row>
    <row r="305" spans="1:17" s="8" customFormat="1" ht="30">
      <c r="A305" s="31">
        <v>270</v>
      </c>
      <c r="B305" s="31" t="s">
        <v>1039</v>
      </c>
      <c r="C305" s="33" t="s">
        <v>1040</v>
      </c>
      <c r="D305" s="31">
        <v>80</v>
      </c>
      <c r="E305" s="30">
        <v>80</v>
      </c>
      <c r="F305" s="30">
        <f t="shared" si="96"/>
        <v>0</v>
      </c>
      <c r="G305" s="30">
        <f>E305+10</f>
        <v>90</v>
      </c>
      <c r="H305" s="62">
        <v>100</v>
      </c>
      <c r="I305" s="63">
        <v>150</v>
      </c>
      <c r="J305" s="64">
        <f>I305-H305</f>
        <v>50</v>
      </c>
      <c r="K305" s="59">
        <f>I305/H305</f>
        <v>1.5</v>
      </c>
      <c r="L305" s="47">
        <v>160</v>
      </c>
      <c r="M305" s="47">
        <v>140</v>
      </c>
      <c r="N305" s="47">
        <v>180</v>
      </c>
      <c r="O305" s="47">
        <f t="shared" si="97"/>
        <v>1.2</v>
      </c>
      <c r="P305" s="30"/>
      <c r="Q305" s="31">
        <f>I305-10</f>
        <v>140</v>
      </c>
    </row>
    <row r="306" spans="1:17" s="8" customFormat="1">
      <c r="A306" s="31">
        <v>271</v>
      </c>
      <c r="B306" s="31" t="s">
        <v>3387</v>
      </c>
      <c r="C306" s="33" t="s">
        <v>3388</v>
      </c>
      <c r="D306" s="31">
        <v>83</v>
      </c>
      <c r="E306" s="30">
        <v>80</v>
      </c>
      <c r="F306" s="30">
        <f t="shared" si="96"/>
        <v>-3</v>
      </c>
      <c r="G306" s="30">
        <f>E306+10</f>
        <v>90</v>
      </c>
      <c r="H306" s="30">
        <v>100</v>
      </c>
      <c r="I306" s="31">
        <v>100</v>
      </c>
      <c r="J306" s="45">
        <f>I306-H306</f>
        <v>0</v>
      </c>
      <c r="K306" s="46">
        <f>I306/H306</f>
        <v>1</v>
      </c>
      <c r="L306" s="47">
        <v>85</v>
      </c>
      <c r="M306" s="47">
        <v>75</v>
      </c>
      <c r="N306" s="47">
        <v>120</v>
      </c>
      <c r="O306" s="47">
        <f t="shared" si="97"/>
        <v>1.2</v>
      </c>
      <c r="P306" s="30"/>
      <c r="Q306" s="31">
        <f>I306-10</f>
        <v>90</v>
      </c>
    </row>
    <row r="307" spans="1:17" s="8" customFormat="1">
      <c r="A307" s="31">
        <v>272</v>
      </c>
      <c r="B307" s="31" t="s">
        <v>3389</v>
      </c>
      <c r="C307" s="33" t="s">
        <v>3390</v>
      </c>
      <c r="D307" s="31">
        <v>83</v>
      </c>
      <c r="E307" s="30">
        <v>80</v>
      </c>
      <c r="F307" s="30">
        <f t="shared" si="96"/>
        <v>-3</v>
      </c>
      <c r="G307" s="30">
        <f>E307+10</f>
        <v>90</v>
      </c>
      <c r="H307" s="30">
        <v>100</v>
      </c>
      <c r="I307" s="31">
        <v>100</v>
      </c>
      <c r="J307" s="45">
        <f>I307-H307</f>
        <v>0</v>
      </c>
      <c r="K307" s="46">
        <f>I307/H307</f>
        <v>1</v>
      </c>
      <c r="L307" s="47">
        <v>125</v>
      </c>
      <c r="M307" s="47">
        <v>110</v>
      </c>
      <c r="N307" s="47">
        <v>120</v>
      </c>
      <c r="O307" s="47">
        <f t="shared" si="97"/>
        <v>1.2</v>
      </c>
      <c r="P307" s="30"/>
      <c r="Q307" s="31">
        <f>I307-10</f>
        <v>90</v>
      </c>
    </row>
    <row r="308" spans="1:17">
      <c r="A308" s="31"/>
      <c r="B308" s="31"/>
      <c r="C308" s="66" t="s">
        <v>1043</v>
      </c>
      <c r="D308" s="37"/>
      <c r="E308" s="30"/>
      <c r="F308" s="30">
        <f t="shared" si="96"/>
        <v>0</v>
      </c>
      <c r="G308" s="30"/>
      <c r="H308" s="30"/>
      <c r="I308" s="31"/>
      <c r="J308" s="45"/>
      <c r="K308" s="46"/>
      <c r="L308" s="47"/>
      <c r="M308" s="47"/>
      <c r="N308" s="47"/>
      <c r="O308" s="47" t="e">
        <f t="shared" si="97"/>
        <v>#DIV/0!</v>
      </c>
      <c r="P308" s="30"/>
      <c r="Q308" s="31"/>
    </row>
    <row r="309" spans="1:17">
      <c r="A309" s="31">
        <v>273</v>
      </c>
      <c r="B309" s="32" t="s">
        <v>1133</v>
      </c>
      <c r="C309" s="33" t="s">
        <v>1134</v>
      </c>
      <c r="D309" s="31">
        <v>384</v>
      </c>
      <c r="E309" s="30">
        <v>380</v>
      </c>
      <c r="F309" s="30">
        <f t="shared" si="96"/>
        <v>-4</v>
      </c>
      <c r="G309" s="30">
        <f>E309+10</f>
        <v>390</v>
      </c>
      <c r="H309" s="30">
        <v>400</v>
      </c>
      <c r="I309" s="31">
        <v>400</v>
      </c>
      <c r="J309" s="45">
        <f>I309-H309</f>
        <v>0</v>
      </c>
      <c r="K309" s="46">
        <f>I309/H309</f>
        <v>1</v>
      </c>
      <c r="L309" s="47">
        <v>300</v>
      </c>
      <c r="M309" s="47">
        <v>260</v>
      </c>
      <c r="N309" s="47">
        <v>450</v>
      </c>
      <c r="O309" s="47">
        <f t="shared" si="97"/>
        <v>1.125</v>
      </c>
      <c r="P309" s="30"/>
      <c r="Q309" s="31">
        <f>I309-10</f>
        <v>390</v>
      </c>
    </row>
    <row r="310" spans="1:17">
      <c r="A310" s="31">
        <v>274</v>
      </c>
      <c r="B310" s="32" t="s">
        <v>1141</v>
      </c>
      <c r="C310" s="33" t="s">
        <v>1142</v>
      </c>
      <c r="D310" s="31">
        <v>55</v>
      </c>
      <c r="E310" s="30">
        <v>60</v>
      </c>
      <c r="F310" s="30">
        <f t="shared" si="96"/>
        <v>5</v>
      </c>
      <c r="G310" s="30">
        <f>E310+10</f>
        <v>70</v>
      </c>
      <c r="H310" s="30">
        <v>50</v>
      </c>
      <c r="I310" s="31">
        <v>100</v>
      </c>
      <c r="J310" s="45">
        <f>I310-H310</f>
        <v>50</v>
      </c>
      <c r="K310" s="46">
        <f>I310/H310</f>
        <v>2</v>
      </c>
      <c r="L310" s="47">
        <v>60</v>
      </c>
      <c r="M310" s="47">
        <v>55</v>
      </c>
      <c r="N310" s="47">
        <v>120</v>
      </c>
      <c r="O310" s="47">
        <f t="shared" si="97"/>
        <v>1.2</v>
      </c>
      <c r="P310" s="30"/>
      <c r="Q310" s="31">
        <f>I310-10</f>
        <v>90</v>
      </c>
    </row>
    <row r="311" spans="1:17">
      <c r="A311" s="31"/>
      <c r="B311" s="31"/>
      <c r="C311" s="28" t="s">
        <v>1176</v>
      </c>
      <c r="D311" s="37"/>
      <c r="E311" s="30"/>
      <c r="F311" s="30">
        <f t="shared" si="96"/>
        <v>0</v>
      </c>
      <c r="G311" s="30"/>
      <c r="H311" s="30"/>
      <c r="I311" s="31"/>
      <c r="J311" s="45"/>
      <c r="K311" s="46"/>
      <c r="L311" s="47"/>
      <c r="M311" s="47"/>
      <c r="N311" s="47"/>
      <c r="O311" s="47" t="e">
        <f t="shared" si="97"/>
        <v>#DIV/0!</v>
      </c>
      <c r="P311" s="30"/>
      <c r="Q311" s="31"/>
    </row>
    <row r="312" spans="1:17">
      <c r="A312" s="31">
        <f>275</f>
        <v>275</v>
      </c>
      <c r="B312" s="32" t="s">
        <v>1149</v>
      </c>
      <c r="C312" s="33" t="s">
        <v>1150</v>
      </c>
      <c r="D312" s="31">
        <v>41</v>
      </c>
      <c r="E312" s="30">
        <v>40</v>
      </c>
      <c r="F312" s="30">
        <f t="shared" si="96"/>
        <v>-1</v>
      </c>
      <c r="G312" s="30">
        <f>E312+10</f>
        <v>50</v>
      </c>
      <c r="H312" s="30">
        <v>50</v>
      </c>
      <c r="I312" s="31">
        <v>50</v>
      </c>
      <c r="J312" s="45">
        <f>I312-H312</f>
        <v>0</v>
      </c>
      <c r="K312" s="46">
        <f>I312/H312</f>
        <v>1</v>
      </c>
      <c r="L312" s="47">
        <v>50</v>
      </c>
      <c r="M312" s="47">
        <v>46</v>
      </c>
      <c r="N312" s="47">
        <v>60</v>
      </c>
      <c r="O312" s="47">
        <f t="shared" si="97"/>
        <v>1.2</v>
      </c>
      <c r="P312" s="30"/>
      <c r="Q312" s="31">
        <f>I312-10</f>
        <v>40</v>
      </c>
    </row>
    <row r="313" spans="1:17">
      <c r="A313" s="31">
        <f t="shared" ref="A313:A326" si="98">A312+1</f>
        <v>276</v>
      </c>
      <c r="B313" s="32" t="s">
        <v>3062</v>
      </c>
      <c r="C313" s="33" t="s">
        <v>3063</v>
      </c>
      <c r="D313" s="31">
        <v>43</v>
      </c>
      <c r="E313" s="30">
        <v>40</v>
      </c>
      <c r="F313" s="30">
        <f t="shared" si="96"/>
        <v>-3</v>
      </c>
      <c r="G313" s="30">
        <f>E313+10</f>
        <v>50</v>
      </c>
      <c r="H313" s="30">
        <v>50</v>
      </c>
      <c r="I313" s="31">
        <v>50</v>
      </c>
      <c r="J313" s="45">
        <f>I313-H313</f>
        <v>0</v>
      </c>
      <c r="K313" s="46">
        <f>I313/H313</f>
        <v>1</v>
      </c>
      <c r="L313" s="47">
        <v>60</v>
      </c>
      <c r="M313" s="47">
        <v>50</v>
      </c>
      <c r="N313" s="47">
        <v>70</v>
      </c>
      <c r="O313" s="47">
        <f t="shared" si="97"/>
        <v>1.4</v>
      </c>
      <c r="P313" s="30"/>
      <c r="Q313" s="31">
        <f>I313-10</f>
        <v>40</v>
      </c>
    </row>
    <row r="314" spans="1:17">
      <c r="A314" s="31">
        <f t="shared" si="98"/>
        <v>277</v>
      </c>
      <c r="B314" s="32" t="s">
        <v>53</v>
      </c>
      <c r="C314" s="33" t="s">
        <v>3066</v>
      </c>
      <c r="D314" s="31">
        <v>148</v>
      </c>
      <c r="E314" s="30">
        <v>150</v>
      </c>
      <c r="F314" s="30">
        <f t="shared" si="96"/>
        <v>2</v>
      </c>
      <c r="G314" s="30">
        <f>E314+10</f>
        <v>160</v>
      </c>
      <c r="H314" s="30">
        <v>150</v>
      </c>
      <c r="I314" s="31">
        <v>200</v>
      </c>
      <c r="J314" s="45">
        <f>I314-H314</f>
        <v>50</v>
      </c>
      <c r="K314" s="46">
        <f>I314/H314</f>
        <v>1.3333333333333299</v>
      </c>
      <c r="L314" s="47">
        <v>190</v>
      </c>
      <c r="M314" s="47">
        <v>170</v>
      </c>
      <c r="N314" s="47">
        <v>240</v>
      </c>
      <c r="O314" s="47">
        <f t="shared" si="97"/>
        <v>1.2</v>
      </c>
      <c r="P314" s="30"/>
      <c r="Q314" s="31">
        <f>I314-10</f>
        <v>190</v>
      </c>
    </row>
    <row r="315" spans="1:17" s="9" customFormat="1" ht="45">
      <c r="A315" s="31">
        <f t="shared" si="98"/>
        <v>278</v>
      </c>
      <c r="B315" s="32" t="s">
        <v>3391</v>
      </c>
      <c r="C315" s="33" t="s">
        <v>3392</v>
      </c>
      <c r="D315" s="31">
        <v>60</v>
      </c>
      <c r="E315" s="30">
        <v>60</v>
      </c>
      <c r="F315" s="30">
        <f t="shared" si="96"/>
        <v>0</v>
      </c>
      <c r="G315" s="30">
        <f>E315+10</f>
        <v>70</v>
      </c>
      <c r="H315" s="30">
        <v>50</v>
      </c>
      <c r="I315" s="31">
        <v>50</v>
      </c>
      <c r="J315" s="45">
        <f>I315-H315</f>
        <v>0</v>
      </c>
      <c r="K315" s="46">
        <f>I315/H315</f>
        <v>1</v>
      </c>
      <c r="L315" s="67" t="s">
        <v>3393</v>
      </c>
      <c r="M315" s="67" t="s">
        <v>3394</v>
      </c>
      <c r="N315" s="67" t="s">
        <v>3395</v>
      </c>
      <c r="O315" s="47" t="e">
        <f t="shared" si="97"/>
        <v>#VALUE!</v>
      </c>
      <c r="P315" s="30"/>
      <c r="Q315" s="31">
        <f>I315-10</f>
        <v>40</v>
      </c>
    </row>
    <row r="316" spans="1:17" s="9" customFormat="1">
      <c r="A316" s="31">
        <f t="shared" si="98"/>
        <v>279</v>
      </c>
      <c r="B316" s="32" t="s">
        <v>1177</v>
      </c>
      <c r="C316" s="33" t="s">
        <v>1178</v>
      </c>
      <c r="D316" s="31"/>
      <c r="E316" s="30"/>
      <c r="F316" s="30"/>
      <c r="G316" s="30"/>
      <c r="H316" s="30"/>
      <c r="I316" s="31"/>
      <c r="J316" s="45"/>
      <c r="K316" s="46"/>
      <c r="L316" s="67"/>
      <c r="M316" s="67"/>
      <c r="N316" s="67"/>
      <c r="O316" s="47"/>
      <c r="P316" s="30"/>
      <c r="Q316" s="31">
        <v>90</v>
      </c>
    </row>
    <row r="317" spans="1:17" s="9" customFormat="1">
      <c r="A317" s="31">
        <f t="shared" si="98"/>
        <v>280</v>
      </c>
      <c r="B317" s="32" t="s">
        <v>1154</v>
      </c>
      <c r="C317" s="33" t="s">
        <v>1155</v>
      </c>
      <c r="D317" s="31"/>
      <c r="E317" s="30"/>
      <c r="F317" s="30"/>
      <c r="G317" s="30"/>
      <c r="H317" s="30"/>
      <c r="I317" s="31"/>
      <c r="J317" s="45"/>
      <c r="K317" s="46"/>
      <c r="L317" s="67"/>
      <c r="M317" s="67"/>
      <c r="N317" s="67"/>
      <c r="O317" s="47"/>
      <c r="P317" s="30"/>
      <c r="Q317" s="31">
        <v>90</v>
      </c>
    </row>
    <row r="318" spans="1:17" s="9" customFormat="1">
      <c r="A318" s="31">
        <f t="shared" si="98"/>
        <v>281</v>
      </c>
      <c r="B318" s="32" t="s">
        <v>3069</v>
      </c>
      <c r="C318" s="33" t="s">
        <v>1180</v>
      </c>
      <c r="D318" s="31"/>
      <c r="E318" s="30"/>
      <c r="F318" s="30"/>
      <c r="G318" s="30"/>
      <c r="H318" s="30"/>
      <c r="I318" s="31"/>
      <c r="J318" s="45"/>
      <c r="K318" s="46"/>
      <c r="L318" s="67"/>
      <c r="M318" s="67"/>
      <c r="N318" s="67"/>
      <c r="O318" s="47"/>
      <c r="P318" s="30"/>
      <c r="Q318" s="31">
        <v>90</v>
      </c>
    </row>
    <row r="319" spans="1:17">
      <c r="A319" s="31">
        <f t="shared" si="98"/>
        <v>282</v>
      </c>
      <c r="B319" s="32" t="s">
        <v>3396</v>
      </c>
      <c r="C319" s="33" t="s">
        <v>3397</v>
      </c>
      <c r="D319" s="31">
        <v>113</v>
      </c>
      <c r="E319" s="30">
        <v>110</v>
      </c>
      <c r="F319" s="30">
        <f t="shared" ref="F319:F338" si="99">E319-D319</f>
        <v>-3</v>
      </c>
      <c r="G319" s="30">
        <f t="shared" ref="G319:G326" si="100">E319+10</f>
        <v>120</v>
      </c>
      <c r="H319" s="30">
        <v>100</v>
      </c>
      <c r="I319" s="31">
        <v>150</v>
      </c>
      <c r="J319" s="45">
        <f t="shared" ref="J319:J326" si="101">I319-H319</f>
        <v>50</v>
      </c>
      <c r="K319" s="46">
        <f t="shared" ref="K319:K326" si="102">I319/H319</f>
        <v>1.5</v>
      </c>
      <c r="L319" s="47">
        <v>210</v>
      </c>
      <c r="M319" s="47">
        <v>180</v>
      </c>
      <c r="N319" s="47">
        <v>180</v>
      </c>
      <c r="O319" s="47">
        <f t="shared" ref="O319:O338" si="103">N319/I319</f>
        <v>1.2</v>
      </c>
      <c r="P319" s="30"/>
      <c r="Q319" s="31">
        <f t="shared" ref="Q319:Q326" si="104">I319-10</f>
        <v>140</v>
      </c>
    </row>
    <row r="320" spans="1:17">
      <c r="A320" s="31">
        <f t="shared" si="98"/>
        <v>283</v>
      </c>
      <c r="B320" s="32" t="s">
        <v>1183</v>
      </c>
      <c r="C320" s="33" t="s">
        <v>3071</v>
      </c>
      <c r="D320" s="31">
        <v>37</v>
      </c>
      <c r="E320" s="30">
        <v>40</v>
      </c>
      <c r="F320" s="30">
        <f t="shared" si="99"/>
        <v>3</v>
      </c>
      <c r="G320" s="30">
        <f t="shared" si="100"/>
        <v>50</v>
      </c>
      <c r="H320" s="30">
        <v>50</v>
      </c>
      <c r="I320" s="31">
        <v>50</v>
      </c>
      <c r="J320" s="45">
        <f t="shared" si="101"/>
        <v>0</v>
      </c>
      <c r="K320" s="46">
        <f t="shared" si="102"/>
        <v>1</v>
      </c>
      <c r="L320" s="47">
        <v>90</v>
      </c>
      <c r="M320" s="47">
        <v>80</v>
      </c>
      <c r="N320" s="47">
        <v>60</v>
      </c>
      <c r="O320" s="47">
        <f t="shared" si="103"/>
        <v>1.2</v>
      </c>
      <c r="P320" s="30"/>
      <c r="Q320" s="31">
        <f t="shared" si="104"/>
        <v>40</v>
      </c>
    </row>
    <row r="321" spans="1:17">
      <c r="A321" s="31">
        <f t="shared" si="98"/>
        <v>284</v>
      </c>
      <c r="B321" s="32" t="s">
        <v>3073</v>
      </c>
      <c r="C321" s="33" t="s">
        <v>135</v>
      </c>
      <c r="D321" s="31">
        <v>89</v>
      </c>
      <c r="E321" s="30">
        <v>90</v>
      </c>
      <c r="F321" s="30">
        <f t="shared" si="99"/>
        <v>1</v>
      </c>
      <c r="G321" s="30">
        <f t="shared" si="100"/>
        <v>100</v>
      </c>
      <c r="H321" s="30">
        <v>100</v>
      </c>
      <c r="I321" s="31">
        <v>150</v>
      </c>
      <c r="J321" s="45">
        <f t="shared" si="101"/>
        <v>50</v>
      </c>
      <c r="K321" s="46">
        <f t="shared" si="102"/>
        <v>1.5</v>
      </c>
      <c r="L321" s="47">
        <v>115</v>
      </c>
      <c r="M321" s="47">
        <v>100</v>
      </c>
      <c r="N321" s="47">
        <v>180</v>
      </c>
      <c r="O321" s="47">
        <f t="shared" si="103"/>
        <v>1.2</v>
      </c>
      <c r="P321" s="30"/>
      <c r="Q321" s="31">
        <f t="shared" si="104"/>
        <v>140</v>
      </c>
    </row>
    <row r="322" spans="1:17">
      <c r="A322" s="31" t="s">
        <v>3398</v>
      </c>
      <c r="B322" s="32" t="s">
        <v>3074</v>
      </c>
      <c r="C322" s="33" t="s">
        <v>3075</v>
      </c>
      <c r="D322" s="31"/>
      <c r="E322" s="30"/>
      <c r="F322" s="30"/>
      <c r="G322" s="30"/>
      <c r="H322" s="30"/>
      <c r="I322" s="31"/>
      <c r="J322" s="45"/>
      <c r="K322" s="46"/>
      <c r="L322" s="47"/>
      <c r="M322" s="47"/>
      <c r="N322" s="47"/>
      <c r="O322" s="47"/>
      <c r="P322" s="30"/>
      <c r="Q322" s="31"/>
    </row>
    <row r="323" spans="1:17">
      <c r="A323" s="31">
        <f>A321+1</f>
        <v>285</v>
      </c>
      <c r="B323" s="32" t="s">
        <v>3399</v>
      </c>
      <c r="C323" s="33" t="s">
        <v>3400</v>
      </c>
      <c r="D323" s="31">
        <v>106</v>
      </c>
      <c r="E323" s="30">
        <v>110</v>
      </c>
      <c r="F323" s="30">
        <f t="shared" si="99"/>
        <v>4</v>
      </c>
      <c r="G323" s="30">
        <f t="shared" si="100"/>
        <v>120</v>
      </c>
      <c r="H323" s="30">
        <v>100</v>
      </c>
      <c r="I323" s="31">
        <v>100</v>
      </c>
      <c r="J323" s="45">
        <f t="shared" si="101"/>
        <v>0</v>
      </c>
      <c r="K323" s="46">
        <f t="shared" si="102"/>
        <v>1</v>
      </c>
      <c r="L323" s="47">
        <v>135</v>
      </c>
      <c r="M323" s="47">
        <v>125</v>
      </c>
      <c r="N323" s="47">
        <v>120</v>
      </c>
      <c r="O323" s="47">
        <f t="shared" si="103"/>
        <v>1.2</v>
      </c>
      <c r="P323" s="30"/>
      <c r="Q323" s="31">
        <f t="shared" si="104"/>
        <v>90</v>
      </c>
    </row>
    <row r="324" spans="1:17">
      <c r="A324" s="31">
        <f t="shared" si="98"/>
        <v>286</v>
      </c>
      <c r="B324" s="32" t="s">
        <v>3401</v>
      </c>
      <c r="C324" s="33" t="s">
        <v>3402</v>
      </c>
      <c r="D324" s="31">
        <v>81</v>
      </c>
      <c r="E324" s="30">
        <v>80</v>
      </c>
      <c r="F324" s="30">
        <f t="shared" si="99"/>
        <v>-1</v>
      </c>
      <c r="G324" s="30">
        <f t="shared" si="100"/>
        <v>90</v>
      </c>
      <c r="H324" s="30">
        <v>100</v>
      </c>
      <c r="I324" s="31">
        <v>100</v>
      </c>
      <c r="J324" s="45">
        <f t="shared" si="101"/>
        <v>0</v>
      </c>
      <c r="K324" s="46">
        <f t="shared" si="102"/>
        <v>1</v>
      </c>
      <c r="L324" s="47">
        <v>65</v>
      </c>
      <c r="M324" s="47">
        <v>60</v>
      </c>
      <c r="N324" s="47">
        <v>109</v>
      </c>
      <c r="O324" s="47">
        <f t="shared" si="103"/>
        <v>1.0900000000000001</v>
      </c>
      <c r="P324" s="30"/>
      <c r="Q324" s="31">
        <f t="shared" si="104"/>
        <v>90</v>
      </c>
    </row>
    <row r="325" spans="1:17">
      <c r="A325" s="31">
        <f t="shared" si="98"/>
        <v>287</v>
      </c>
      <c r="B325" s="32" t="s">
        <v>1181</v>
      </c>
      <c r="C325" s="33" t="s">
        <v>1182</v>
      </c>
      <c r="D325" s="31">
        <v>99</v>
      </c>
      <c r="E325" s="30">
        <v>100</v>
      </c>
      <c r="F325" s="30">
        <f t="shared" si="99"/>
        <v>1</v>
      </c>
      <c r="G325" s="30">
        <f t="shared" si="100"/>
        <v>110</v>
      </c>
      <c r="H325" s="30">
        <v>100</v>
      </c>
      <c r="I325" s="31">
        <v>200</v>
      </c>
      <c r="J325" s="45">
        <f t="shared" si="101"/>
        <v>100</v>
      </c>
      <c r="K325" s="46">
        <f t="shared" si="102"/>
        <v>2</v>
      </c>
      <c r="L325" s="47">
        <v>250</v>
      </c>
      <c r="M325" s="47">
        <v>220</v>
      </c>
      <c r="N325" s="47">
        <v>240</v>
      </c>
      <c r="O325" s="47">
        <f t="shared" si="103"/>
        <v>1.2</v>
      </c>
      <c r="P325" s="30"/>
      <c r="Q325" s="31">
        <f t="shared" si="104"/>
        <v>190</v>
      </c>
    </row>
    <row r="326" spans="1:17">
      <c r="A326" s="31">
        <f t="shared" si="98"/>
        <v>288</v>
      </c>
      <c r="B326" s="32" t="s">
        <v>1329</v>
      </c>
      <c r="C326" s="33" t="s">
        <v>1189</v>
      </c>
      <c r="D326" s="31">
        <v>32</v>
      </c>
      <c r="E326" s="30">
        <v>30</v>
      </c>
      <c r="F326" s="30">
        <f t="shared" si="99"/>
        <v>-2</v>
      </c>
      <c r="G326" s="30">
        <f t="shared" si="100"/>
        <v>40</v>
      </c>
      <c r="H326" s="30">
        <v>50</v>
      </c>
      <c r="I326" s="31">
        <v>50</v>
      </c>
      <c r="J326" s="45">
        <f t="shared" si="101"/>
        <v>0</v>
      </c>
      <c r="K326" s="46">
        <f t="shared" si="102"/>
        <v>1</v>
      </c>
      <c r="L326" s="47">
        <v>40</v>
      </c>
      <c r="M326" s="47">
        <v>35</v>
      </c>
      <c r="N326" s="47">
        <v>60</v>
      </c>
      <c r="O326" s="47">
        <f t="shared" si="103"/>
        <v>1.2</v>
      </c>
      <c r="P326" s="30"/>
      <c r="Q326" s="31">
        <f t="shared" si="104"/>
        <v>40</v>
      </c>
    </row>
    <row r="327" spans="1:17">
      <c r="A327" s="31"/>
      <c r="B327" s="31"/>
      <c r="C327" s="28" t="s">
        <v>1185</v>
      </c>
      <c r="D327" s="37"/>
      <c r="E327" s="30"/>
      <c r="F327" s="30">
        <f t="shared" si="99"/>
        <v>0</v>
      </c>
      <c r="G327" s="30"/>
      <c r="H327" s="30"/>
      <c r="I327" s="31"/>
      <c r="J327" s="45"/>
      <c r="K327" s="46"/>
      <c r="L327" s="47"/>
      <c r="M327" s="47"/>
      <c r="N327" s="47"/>
      <c r="O327" s="47" t="e">
        <f t="shared" si="103"/>
        <v>#DIV/0!</v>
      </c>
      <c r="P327" s="30"/>
      <c r="Q327" s="31"/>
    </row>
    <row r="328" spans="1:17">
      <c r="A328" s="31">
        <f>289</f>
        <v>289</v>
      </c>
      <c r="B328" s="32" t="s">
        <v>1210</v>
      </c>
      <c r="C328" s="33" t="s">
        <v>1211</v>
      </c>
      <c r="D328" s="31">
        <v>71</v>
      </c>
      <c r="E328" s="30">
        <v>70</v>
      </c>
      <c r="F328" s="30">
        <f t="shared" si="99"/>
        <v>-1</v>
      </c>
      <c r="G328" s="30">
        <f t="shared" ref="G328:G338" si="105">E328+10</f>
        <v>80</v>
      </c>
      <c r="H328" s="30">
        <v>100</v>
      </c>
      <c r="I328" s="31">
        <v>100</v>
      </c>
      <c r="J328" s="45">
        <f t="shared" ref="J328:J338" si="106">I328-H328</f>
        <v>0</v>
      </c>
      <c r="K328" s="46">
        <f t="shared" ref="K328:K338" si="107">I328/H328</f>
        <v>1</v>
      </c>
      <c r="L328" s="47">
        <v>50</v>
      </c>
      <c r="M328" s="47">
        <v>45</v>
      </c>
      <c r="N328" s="47">
        <v>120</v>
      </c>
      <c r="O328" s="47">
        <f t="shared" si="103"/>
        <v>1.2</v>
      </c>
      <c r="P328" s="30"/>
      <c r="Q328" s="31">
        <f t="shared" ref="Q328:Q338" si="108">I328-10</f>
        <v>90</v>
      </c>
    </row>
    <row r="329" spans="1:17">
      <c r="A329" s="31">
        <f t="shared" ref="A329:A337" si="109">A328+1</f>
        <v>290</v>
      </c>
      <c r="B329" s="32" t="s">
        <v>1230</v>
      </c>
      <c r="C329" s="33" t="s">
        <v>1231</v>
      </c>
      <c r="D329" s="31">
        <v>62</v>
      </c>
      <c r="E329" s="30">
        <v>60</v>
      </c>
      <c r="F329" s="30">
        <f t="shared" si="99"/>
        <v>-2</v>
      </c>
      <c r="G329" s="30">
        <f t="shared" si="105"/>
        <v>70</v>
      </c>
      <c r="H329" s="30">
        <v>50</v>
      </c>
      <c r="I329" s="31">
        <v>100</v>
      </c>
      <c r="J329" s="45">
        <f t="shared" si="106"/>
        <v>50</v>
      </c>
      <c r="K329" s="46">
        <f t="shared" si="107"/>
        <v>2</v>
      </c>
      <c r="L329" s="47">
        <v>90</v>
      </c>
      <c r="M329" s="47">
        <v>80</v>
      </c>
      <c r="N329" s="47">
        <v>120</v>
      </c>
      <c r="O329" s="47">
        <f t="shared" si="103"/>
        <v>1.2</v>
      </c>
      <c r="P329" s="30"/>
      <c r="Q329" s="31">
        <f t="shared" si="108"/>
        <v>90</v>
      </c>
    </row>
    <row r="330" spans="1:17">
      <c r="A330" s="31">
        <f t="shared" si="109"/>
        <v>291</v>
      </c>
      <c r="B330" s="32" t="s">
        <v>1186</v>
      </c>
      <c r="C330" s="33" t="s">
        <v>1187</v>
      </c>
      <c r="D330" s="37">
        <v>66</v>
      </c>
      <c r="E330" s="30">
        <v>70</v>
      </c>
      <c r="F330" s="30">
        <f t="shared" si="99"/>
        <v>4</v>
      </c>
      <c r="G330" s="30">
        <f t="shared" si="105"/>
        <v>80</v>
      </c>
      <c r="H330" s="30">
        <v>100</v>
      </c>
      <c r="I330" s="31">
        <v>100</v>
      </c>
      <c r="J330" s="45">
        <f t="shared" si="106"/>
        <v>0</v>
      </c>
      <c r="K330" s="46">
        <f t="shared" si="107"/>
        <v>1</v>
      </c>
      <c r="L330" s="47">
        <v>80</v>
      </c>
      <c r="M330" s="47">
        <v>70</v>
      </c>
      <c r="N330" s="47">
        <v>120</v>
      </c>
      <c r="O330" s="47">
        <f t="shared" si="103"/>
        <v>1.2</v>
      </c>
      <c r="P330" s="30"/>
      <c r="Q330" s="31">
        <f t="shared" si="108"/>
        <v>90</v>
      </c>
    </row>
    <row r="331" spans="1:17">
      <c r="A331" s="31">
        <f t="shared" si="109"/>
        <v>292</v>
      </c>
      <c r="B331" s="32" t="s">
        <v>1220</v>
      </c>
      <c r="C331" s="33" t="s">
        <v>1221</v>
      </c>
      <c r="D331" s="31">
        <v>70</v>
      </c>
      <c r="E331" s="30">
        <v>70</v>
      </c>
      <c r="F331" s="30">
        <f t="shared" si="99"/>
        <v>0</v>
      </c>
      <c r="G331" s="30">
        <f t="shared" si="105"/>
        <v>80</v>
      </c>
      <c r="H331" s="30">
        <v>100</v>
      </c>
      <c r="I331" s="31">
        <v>100</v>
      </c>
      <c r="J331" s="45">
        <f t="shared" si="106"/>
        <v>0</v>
      </c>
      <c r="K331" s="46">
        <f t="shared" si="107"/>
        <v>1</v>
      </c>
      <c r="L331" s="47">
        <v>80</v>
      </c>
      <c r="M331" s="47">
        <v>70</v>
      </c>
      <c r="N331" s="47">
        <v>120</v>
      </c>
      <c r="O331" s="47">
        <f t="shared" si="103"/>
        <v>1.2</v>
      </c>
      <c r="P331" s="30"/>
      <c r="Q331" s="31">
        <f t="shared" si="108"/>
        <v>90</v>
      </c>
    </row>
    <row r="332" spans="1:17">
      <c r="A332" s="31">
        <f t="shared" si="109"/>
        <v>293</v>
      </c>
      <c r="B332" s="32" t="s">
        <v>3403</v>
      </c>
      <c r="C332" s="33" t="s">
        <v>1219</v>
      </c>
      <c r="D332" s="31">
        <v>78</v>
      </c>
      <c r="E332" s="30">
        <v>80</v>
      </c>
      <c r="F332" s="30">
        <f t="shared" si="99"/>
        <v>2</v>
      </c>
      <c r="G332" s="30">
        <f t="shared" si="105"/>
        <v>90</v>
      </c>
      <c r="H332" s="30">
        <v>100</v>
      </c>
      <c r="I332" s="31">
        <v>100</v>
      </c>
      <c r="J332" s="45">
        <f t="shared" si="106"/>
        <v>0</v>
      </c>
      <c r="K332" s="46">
        <f t="shared" si="107"/>
        <v>1</v>
      </c>
      <c r="L332" s="47">
        <v>100</v>
      </c>
      <c r="M332" s="47">
        <v>90</v>
      </c>
      <c r="N332" s="47">
        <v>120</v>
      </c>
      <c r="O332" s="47">
        <f t="shared" si="103"/>
        <v>1.2</v>
      </c>
      <c r="P332" s="30"/>
      <c r="Q332" s="31">
        <f t="shared" si="108"/>
        <v>90</v>
      </c>
    </row>
    <row r="333" spans="1:17">
      <c r="A333" s="31">
        <f t="shared" si="109"/>
        <v>294</v>
      </c>
      <c r="B333" s="32" t="s">
        <v>59</v>
      </c>
      <c r="C333" s="33" t="s">
        <v>60</v>
      </c>
      <c r="D333" s="31">
        <v>86</v>
      </c>
      <c r="E333" s="30">
        <v>90</v>
      </c>
      <c r="F333" s="30">
        <f t="shared" si="99"/>
        <v>4</v>
      </c>
      <c r="G333" s="30">
        <f t="shared" si="105"/>
        <v>100</v>
      </c>
      <c r="H333" s="30">
        <v>100</v>
      </c>
      <c r="I333" s="31">
        <v>150</v>
      </c>
      <c r="J333" s="45">
        <f t="shared" si="106"/>
        <v>50</v>
      </c>
      <c r="K333" s="46">
        <f t="shared" si="107"/>
        <v>1.5</v>
      </c>
      <c r="L333" s="47">
        <v>145</v>
      </c>
      <c r="M333" s="47">
        <v>130</v>
      </c>
      <c r="N333" s="47">
        <v>180</v>
      </c>
      <c r="O333" s="47">
        <f t="shared" si="103"/>
        <v>1.2</v>
      </c>
      <c r="P333" s="30"/>
      <c r="Q333" s="31">
        <f t="shared" si="108"/>
        <v>140</v>
      </c>
    </row>
    <row r="334" spans="1:17">
      <c r="A334" s="31">
        <f t="shared" si="109"/>
        <v>295</v>
      </c>
      <c r="B334" s="32" t="s">
        <v>1214</v>
      </c>
      <c r="C334" s="33" t="s">
        <v>1215</v>
      </c>
      <c r="D334" s="31">
        <v>55</v>
      </c>
      <c r="E334" s="30">
        <v>60</v>
      </c>
      <c r="F334" s="30">
        <f t="shared" si="99"/>
        <v>5</v>
      </c>
      <c r="G334" s="30">
        <f t="shared" si="105"/>
        <v>70</v>
      </c>
      <c r="H334" s="30">
        <v>50</v>
      </c>
      <c r="I334" s="31">
        <v>100</v>
      </c>
      <c r="J334" s="45">
        <f t="shared" si="106"/>
        <v>50</v>
      </c>
      <c r="K334" s="46">
        <f t="shared" si="107"/>
        <v>2</v>
      </c>
      <c r="L334" s="47">
        <v>105</v>
      </c>
      <c r="M334" s="47">
        <v>95</v>
      </c>
      <c r="N334" s="47">
        <v>120</v>
      </c>
      <c r="O334" s="47">
        <f t="shared" si="103"/>
        <v>1.2</v>
      </c>
      <c r="P334" s="30"/>
      <c r="Q334" s="31">
        <f t="shared" si="108"/>
        <v>90</v>
      </c>
    </row>
    <row r="335" spans="1:17">
      <c r="A335" s="31">
        <f t="shared" si="109"/>
        <v>296</v>
      </c>
      <c r="B335" s="32" t="s">
        <v>57</v>
      </c>
      <c r="C335" s="33" t="s">
        <v>58</v>
      </c>
      <c r="D335" s="31">
        <v>67</v>
      </c>
      <c r="E335" s="30">
        <v>70</v>
      </c>
      <c r="F335" s="30">
        <f t="shared" si="99"/>
        <v>3</v>
      </c>
      <c r="G335" s="30">
        <f t="shared" si="105"/>
        <v>80</v>
      </c>
      <c r="H335" s="30">
        <v>100</v>
      </c>
      <c r="I335" s="31">
        <v>100</v>
      </c>
      <c r="J335" s="45">
        <f t="shared" si="106"/>
        <v>0</v>
      </c>
      <c r="K335" s="46">
        <f t="shared" si="107"/>
        <v>1</v>
      </c>
      <c r="L335" s="47">
        <v>85</v>
      </c>
      <c r="M335" s="47">
        <v>75</v>
      </c>
      <c r="N335" s="47">
        <v>120</v>
      </c>
      <c r="O335" s="47">
        <f t="shared" si="103"/>
        <v>1.2</v>
      </c>
      <c r="P335" s="30"/>
      <c r="Q335" s="31">
        <f t="shared" si="108"/>
        <v>90</v>
      </c>
    </row>
    <row r="336" spans="1:17">
      <c r="A336" s="31">
        <f t="shared" si="109"/>
        <v>297</v>
      </c>
      <c r="B336" s="32" t="s">
        <v>1232</v>
      </c>
      <c r="C336" s="33" t="s">
        <v>3404</v>
      </c>
      <c r="D336" s="31">
        <v>83</v>
      </c>
      <c r="E336" s="30">
        <v>80</v>
      </c>
      <c r="F336" s="30">
        <f t="shared" si="99"/>
        <v>-3</v>
      </c>
      <c r="G336" s="30">
        <f t="shared" si="105"/>
        <v>90</v>
      </c>
      <c r="H336" s="30">
        <v>100</v>
      </c>
      <c r="I336" s="31">
        <v>150</v>
      </c>
      <c r="J336" s="45">
        <f t="shared" si="106"/>
        <v>50</v>
      </c>
      <c r="K336" s="46">
        <f t="shared" si="107"/>
        <v>1.5</v>
      </c>
      <c r="L336" s="47">
        <v>180</v>
      </c>
      <c r="M336" s="47">
        <v>155</v>
      </c>
      <c r="N336" s="47">
        <v>180</v>
      </c>
      <c r="O336" s="47">
        <f t="shared" si="103"/>
        <v>1.2</v>
      </c>
      <c r="P336" s="30"/>
      <c r="Q336" s="31">
        <f t="shared" si="108"/>
        <v>140</v>
      </c>
    </row>
    <row r="337" spans="1:17">
      <c r="A337" s="31">
        <f t="shared" si="109"/>
        <v>298</v>
      </c>
      <c r="B337" s="32" t="s">
        <v>1212</v>
      </c>
      <c r="C337" s="33" t="s">
        <v>1213</v>
      </c>
      <c r="D337" s="31">
        <v>77</v>
      </c>
      <c r="E337" s="30">
        <v>80</v>
      </c>
      <c r="F337" s="30">
        <f t="shared" si="99"/>
        <v>3</v>
      </c>
      <c r="G337" s="30">
        <f t="shared" si="105"/>
        <v>90</v>
      </c>
      <c r="H337" s="30">
        <v>100</v>
      </c>
      <c r="I337" s="31">
        <v>150</v>
      </c>
      <c r="J337" s="45">
        <f t="shared" si="106"/>
        <v>50</v>
      </c>
      <c r="K337" s="46">
        <f t="shared" si="107"/>
        <v>1.5</v>
      </c>
      <c r="L337" s="47">
        <v>105</v>
      </c>
      <c r="M337" s="47">
        <v>90</v>
      </c>
      <c r="N337" s="47">
        <v>180</v>
      </c>
      <c r="O337" s="47">
        <f t="shared" si="103"/>
        <v>1.2</v>
      </c>
      <c r="P337" s="30"/>
      <c r="Q337" s="31">
        <f t="shared" si="108"/>
        <v>140</v>
      </c>
    </row>
    <row r="338" spans="1:17">
      <c r="A338" s="38">
        <v>299</v>
      </c>
      <c r="B338" s="32" t="s">
        <v>1208</v>
      </c>
      <c r="C338" s="33" t="s">
        <v>1209</v>
      </c>
      <c r="D338" s="31">
        <v>113</v>
      </c>
      <c r="E338" s="30">
        <v>110</v>
      </c>
      <c r="F338" s="30">
        <f t="shared" si="99"/>
        <v>-3</v>
      </c>
      <c r="G338" s="30">
        <f t="shared" si="105"/>
        <v>120</v>
      </c>
      <c r="H338" s="30">
        <v>100</v>
      </c>
      <c r="I338" s="31">
        <v>100</v>
      </c>
      <c r="J338" s="45">
        <f t="shared" si="106"/>
        <v>0</v>
      </c>
      <c r="K338" s="46">
        <f t="shared" si="107"/>
        <v>1</v>
      </c>
      <c r="L338" s="47">
        <v>80</v>
      </c>
      <c r="M338" s="47">
        <v>70</v>
      </c>
      <c r="N338" s="47">
        <v>120</v>
      </c>
      <c r="O338" s="47">
        <f t="shared" si="103"/>
        <v>1.2</v>
      </c>
      <c r="P338" s="30"/>
      <c r="Q338" s="31">
        <f t="shared" si="108"/>
        <v>90</v>
      </c>
    </row>
    <row r="339" spans="1:17">
      <c r="A339" s="38">
        <v>300</v>
      </c>
      <c r="B339" s="32" t="s">
        <v>3405</v>
      </c>
      <c r="C339" s="33" t="s">
        <v>3406</v>
      </c>
      <c r="D339" s="31"/>
      <c r="E339" s="30"/>
      <c r="F339" s="30"/>
      <c r="G339" s="30"/>
      <c r="H339" s="30"/>
      <c r="I339" s="31"/>
      <c r="J339" s="45"/>
      <c r="K339" s="46"/>
      <c r="L339" s="47"/>
      <c r="M339" s="47"/>
      <c r="N339" s="47"/>
      <c r="O339" s="47"/>
      <c r="P339" s="30"/>
      <c r="Q339" s="31"/>
    </row>
    <row r="340" spans="1:17">
      <c r="A340" s="31">
        <f t="shared" ref="A340:A355" si="110">A339+1</f>
        <v>301</v>
      </c>
      <c r="B340" s="32" t="s">
        <v>3407</v>
      </c>
      <c r="C340" s="33" t="s">
        <v>1277</v>
      </c>
      <c r="D340" s="31">
        <v>121</v>
      </c>
      <c r="E340" s="30">
        <v>120</v>
      </c>
      <c r="F340" s="30">
        <f>E340-D340</f>
        <v>-1</v>
      </c>
      <c r="G340" s="30">
        <f>E340+10</f>
        <v>130</v>
      </c>
      <c r="H340" s="30">
        <v>150</v>
      </c>
      <c r="I340" s="31">
        <v>150</v>
      </c>
      <c r="J340" s="45">
        <f>I340-H340</f>
        <v>0</v>
      </c>
      <c r="K340" s="46">
        <f>I340/H340</f>
        <v>1</v>
      </c>
      <c r="L340" s="47">
        <v>115</v>
      </c>
      <c r="M340" s="47">
        <v>100</v>
      </c>
      <c r="N340" s="47">
        <v>180</v>
      </c>
      <c r="O340" s="47">
        <f>N340/I340</f>
        <v>1.2</v>
      </c>
      <c r="P340" s="30"/>
      <c r="Q340" s="31">
        <f>I340-10</f>
        <v>140</v>
      </c>
    </row>
    <row r="341" spans="1:17">
      <c r="A341" s="31">
        <f t="shared" si="110"/>
        <v>302</v>
      </c>
      <c r="B341" s="32" t="s">
        <v>1228</v>
      </c>
      <c r="C341" s="33" t="s">
        <v>1229</v>
      </c>
      <c r="D341" s="31">
        <v>68</v>
      </c>
      <c r="E341" s="30">
        <v>70</v>
      </c>
      <c r="F341" s="30">
        <f>E341-D341</f>
        <v>2</v>
      </c>
      <c r="G341" s="30">
        <f>E341+10</f>
        <v>80</v>
      </c>
      <c r="H341" s="30">
        <v>100</v>
      </c>
      <c r="I341" s="31">
        <v>100</v>
      </c>
      <c r="J341" s="45">
        <f>I341-H341</f>
        <v>0</v>
      </c>
      <c r="K341" s="46">
        <f>I341/H341</f>
        <v>1</v>
      </c>
      <c r="L341" s="47">
        <v>80</v>
      </c>
      <c r="M341" s="47">
        <v>70</v>
      </c>
      <c r="N341" s="47">
        <v>120</v>
      </c>
      <c r="O341" s="47">
        <f>N341/I341</f>
        <v>1.2</v>
      </c>
      <c r="P341" s="30"/>
      <c r="Q341" s="31">
        <f>I341-10</f>
        <v>90</v>
      </c>
    </row>
    <row r="342" spans="1:17">
      <c r="A342" s="31">
        <f t="shared" si="110"/>
        <v>303</v>
      </c>
      <c r="B342" s="32" t="s">
        <v>1224</v>
      </c>
      <c r="C342" s="33" t="s">
        <v>1253</v>
      </c>
      <c r="D342" s="31">
        <v>71</v>
      </c>
      <c r="E342" s="30">
        <v>70</v>
      </c>
      <c r="F342" s="30">
        <f>E342-D342</f>
        <v>-1</v>
      </c>
      <c r="G342" s="30">
        <f>E342+10</f>
        <v>80</v>
      </c>
      <c r="H342" s="62">
        <v>100</v>
      </c>
      <c r="I342" s="63">
        <v>100</v>
      </c>
      <c r="J342" s="64">
        <f>I342-H342</f>
        <v>0</v>
      </c>
      <c r="K342" s="65">
        <f>I342/H342</f>
        <v>1</v>
      </c>
      <c r="L342" s="47">
        <v>85</v>
      </c>
      <c r="M342" s="47">
        <v>75</v>
      </c>
      <c r="N342" s="47">
        <v>120</v>
      </c>
      <c r="O342" s="47">
        <f>N342/I342</f>
        <v>1.2</v>
      </c>
      <c r="P342" s="30"/>
      <c r="Q342" s="31">
        <f>I342-10</f>
        <v>90</v>
      </c>
    </row>
    <row r="343" spans="1:17">
      <c r="A343" s="31">
        <f t="shared" si="110"/>
        <v>304</v>
      </c>
      <c r="B343" s="32" t="s">
        <v>1226</v>
      </c>
      <c r="C343" s="33" t="s">
        <v>1234</v>
      </c>
      <c r="D343" s="31"/>
      <c r="E343" s="30"/>
      <c r="F343" s="30"/>
      <c r="G343" s="30"/>
      <c r="H343" s="62"/>
      <c r="I343" s="63"/>
      <c r="J343" s="64"/>
      <c r="K343" s="65"/>
      <c r="L343" s="47"/>
      <c r="M343" s="47"/>
      <c r="N343" s="47"/>
      <c r="O343" s="47"/>
      <c r="P343" s="30"/>
      <c r="Q343" s="31">
        <v>90</v>
      </c>
    </row>
    <row r="344" spans="1:17">
      <c r="A344" s="31">
        <f t="shared" si="110"/>
        <v>305</v>
      </c>
      <c r="B344" s="32" t="s">
        <v>1216</v>
      </c>
      <c r="C344" s="33" t="s">
        <v>1217</v>
      </c>
      <c r="D344" s="31">
        <v>91</v>
      </c>
      <c r="E344" s="30">
        <v>90</v>
      </c>
      <c r="F344" s="30">
        <f t="shared" ref="F344:F359" si="111">E344-D344</f>
        <v>-1</v>
      </c>
      <c r="G344" s="30">
        <f t="shared" ref="G344:G355" si="112">E344+10</f>
        <v>100</v>
      </c>
      <c r="H344" s="30">
        <v>100</v>
      </c>
      <c r="I344" s="31">
        <v>200</v>
      </c>
      <c r="J344" s="45">
        <f t="shared" ref="J344:J355" si="113">I344-H344</f>
        <v>100</v>
      </c>
      <c r="K344" s="46">
        <f t="shared" ref="K344:K355" si="114">I344/H344</f>
        <v>2</v>
      </c>
      <c r="L344" s="47">
        <v>195</v>
      </c>
      <c r="M344" s="47">
        <v>175</v>
      </c>
      <c r="N344" s="47">
        <v>240</v>
      </c>
      <c r="O344" s="47">
        <f t="shared" ref="O344:O375" si="115">N344/I344</f>
        <v>1.2</v>
      </c>
      <c r="P344" s="30"/>
      <c r="Q344" s="31">
        <f t="shared" ref="Q344:Q355" si="116">I344-10</f>
        <v>190</v>
      </c>
    </row>
    <row r="345" spans="1:17">
      <c r="A345" s="31">
        <f t="shared" si="110"/>
        <v>306</v>
      </c>
      <c r="B345" s="32" t="s">
        <v>1222</v>
      </c>
      <c r="C345" s="33" t="s">
        <v>1223</v>
      </c>
      <c r="D345" s="31">
        <v>89</v>
      </c>
      <c r="E345" s="30">
        <v>90</v>
      </c>
      <c r="F345" s="30">
        <f t="shared" si="111"/>
        <v>1</v>
      </c>
      <c r="G345" s="30">
        <f t="shared" si="112"/>
        <v>100</v>
      </c>
      <c r="H345" s="30">
        <v>100</v>
      </c>
      <c r="I345" s="31">
        <v>100</v>
      </c>
      <c r="J345" s="45">
        <f t="shared" si="113"/>
        <v>0</v>
      </c>
      <c r="K345" s="46">
        <f t="shared" si="114"/>
        <v>1</v>
      </c>
      <c r="L345" s="47">
        <v>85</v>
      </c>
      <c r="M345" s="47">
        <v>75</v>
      </c>
      <c r="N345" s="47">
        <v>120</v>
      </c>
      <c r="O345" s="47">
        <f t="shared" si="115"/>
        <v>1.2</v>
      </c>
      <c r="P345" s="30"/>
      <c r="Q345" s="31">
        <f t="shared" si="116"/>
        <v>90</v>
      </c>
    </row>
    <row r="346" spans="1:17">
      <c r="A346" s="31">
        <f t="shared" si="110"/>
        <v>307</v>
      </c>
      <c r="B346" s="32" t="s">
        <v>3408</v>
      </c>
      <c r="C346" s="33" t="s">
        <v>3409</v>
      </c>
      <c r="D346" s="31">
        <v>96</v>
      </c>
      <c r="E346" s="30">
        <v>100</v>
      </c>
      <c r="F346" s="30">
        <f t="shared" si="111"/>
        <v>4</v>
      </c>
      <c r="G346" s="30">
        <f t="shared" si="112"/>
        <v>110</v>
      </c>
      <c r="H346" s="30">
        <v>100</v>
      </c>
      <c r="I346" s="31">
        <v>150</v>
      </c>
      <c r="J346" s="45">
        <f t="shared" si="113"/>
        <v>50</v>
      </c>
      <c r="K346" s="46">
        <f t="shared" si="114"/>
        <v>1.5</v>
      </c>
      <c r="L346" s="47">
        <v>150</v>
      </c>
      <c r="M346" s="47">
        <v>130</v>
      </c>
      <c r="N346" s="47">
        <v>180</v>
      </c>
      <c r="O346" s="47">
        <f t="shared" si="115"/>
        <v>1.2</v>
      </c>
      <c r="P346" s="30"/>
      <c r="Q346" s="31">
        <f t="shared" si="116"/>
        <v>140</v>
      </c>
    </row>
    <row r="347" spans="1:17">
      <c r="A347" s="31">
        <f t="shared" si="110"/>
        <v>308</v>
      </c>
      <c r="B347" s="32" t="s">
        <v>3410</v>
      </c>
      <c r="C347" s="33" t="s">
        <v>3411</v>
      </c>
      <c r="D347" s="31">
        <v>104</v>
      </c>
      <c r="E347" s="30">
        <v>100</v>
      </c>
      <c r="F347" s="30">
        <f t="shared" si="111"/>
        <v>-4</v>
      </c>
      <c r="G347" s="30">
        <f t="shared" si="112"/>
        <v>110</v>
      </c>
      <c r="H347" s="30">
        <v>100</v>
      </c>
      <c r="I347" s="31">
        <v>100</v>
      </c>
      <c r="J347" s="45">
        <f t="shared" si="113"/>
        <v>0</v>
      </c>
      <c r="K347" s="46">
        <f t="shared" si="114"/>
        <v>1</v>
      </c>
      <c r="L347" s="47">
        <v>95</v>
      </c>
      <c r="M347" s="47">
        <v>85</v>
      </c>
      <c r="N347" s="47">
        <v>120</v>
      </c>
      <c r="O347" s="47">
        <f t="shared" si="115"/>
        <v>1.2</v>
      </c>
      <c r="P347" s="30"/>
      <c r="Q347" s="31">
        <f t="shared" si="116"/>
        <v>90</v>
      </c>
    </row>
    <row r="348" spans="1:17">
      <c r="A348" s="31">
        <f t="shared" si="110"/>
        <v>309</v>
      </c>
      <c r="B348" s="32" t="s">
        <v>1186</v>
      </c>
      <c r="C348" s="33" t="s">
        <v>3412</v>
      </c>
      <c r="D348" s="31">
        <v>43</v>
      </c>
      <c r="E348" s="30">
        <v>40</v>
      </c>
      <c r="F348" s="30">
        <f t="shared" si="111"/>
        <v>-3</v>
      </c>
      <c r="G348" s="30">
        <f t="shared" si="112"/>
        <v>50</v>
      </c>
      <c r="H348" s="30">
        <v>50</v>
      </c>
      <c r="I348" s="31">
        <v>100</v>
      </c>
      <c r="J348" s="45">
        <f t="shared" si="113"/>
        <v>50</v>
      </c>
      <c r="K348" s="46">
        <f t="shared" si="114"/>
        <v>2</v>
      </c>
      <c r="L348" s="47">
        <v>60</v>
      </c>
      <c r="M348" s="47">
        <v>50</v>
      </c>
      <c r="N348" s="47">
        <v>120</v>
      </c>
      <c r="O348" s="47">
        <f t="shared" si="115"/>
        <v>1.2</v>
      </c>
      <c r="P348" s="30"/>
      <c r="Q348" s="31">
        <f t="shared" si="116"/>
        <v>90</v>
      </c>
    </row>
    <row r="349" spans="1:17">
      <c r="A349" s="31">
        <f t="shared" si="110"/>
        <v>310</v>
      </c>
      <c r="B349" s="32" t="s">
        <v>3413</v>
      </c>
      <c r="C349" s="33" t="s">
        <v>3414</v>
      </c>
      <c r="D349" s="31">
        <v>82</v>
      </c>
      <c r="E349" s="30">
        <v>80</v>
      </c>
      <c r="F349" s="30">
        <f t="shared" si="111"/>
        <v>-2</v>
      </c>
      <c r="G349" s="30">
        <f t="shared" si="112"/>
        <v>90</v>
      </c>
      <c r="H349" s="30">
        <v>100</v>
      </c>
      <c r="I349" s="31">
        <v>100</v>
      </c>
      <c r="J349" s="45">
        <f t="shared" si="113"/>
        <v>0</v>
      </c>
      <c r="K349" s="46">
        <f t="shared" si="114"/>
        <v>1</v>
      </c>
      <c r="L349" s="47">
        <v>110</v>
      </c>
      <c r="M349" s="47">
        <v>95</v>
      </c>
      <c r="N349" s="47">
        <v>120</v>
      </c>
      <c r="O349" s="47">
        <f t="shared" si="115"/>
        <v>1.2</v>
      </c>
      <c r="P349" s="30"/>
      <c r="Q349" s="31">
        <f t="shared" si="116"/>
        <v>90</v>
      </c>
    </row>
    <row r="350" spans="1:17">
      <c r="A350" s="31">
        <f t="shared" si="110"/>
        <v>311</v>
      </c>
      <c r="B350" s="32" t="s">
        <v>3415</v>
      </c>
      <c r="C350" s="33" t="s">
        <v>3416</v>
      </c>
      <c r="D350" s="31">
        <v>163</v>
      </c>
      <c r="E350" s="30">
        <v>160</v>
      </c>
      <c r="F350" s="30">
        <f t="shared" si="111"/>
        <v>-3</v>
      </c>
      <c r="G350" s="30">
        <f t="shared" si="112"/>
        <v>170</v>
      </c>
      <c r="H350" s="30">
        <v>150</v>
      </c>
      <c r="I350" s="31">
        <v>250</v>
      </c>
      <c r="J350" s="45">
        <f t="shared" si="113"/>
        <v>100</v>
      </c>
      <c r="K350" s="46">
        <f t="shared" si="114"/>
        <v>1.6666666666666701</v>
      </c>
      <c r="L350" s="47">
        <v>255</v>
      </c>
      <c r="M350" s="47">
        <v>220</v>
      </c>
      <c r="N350" s="47">
        <v>300</v>
      </c>
      <c r="O350" s="47">
        <f t="shared" si="115"/>
        <v>1.2</v>
      </c>
      <c r="P350" s="30"/>
      <c r="Q350" s="31">
        <f t="shared" si="116"/>
        <v>240</v>
      </c>
    </row>
    <row r="351" spans="1:17">
      <c r="A351" s="31">
        <f t="shared" si="110"/>
        <v>312</v>
      </c>
      <c r="B351" s="32" t="s">
        <v>1237</v>
      </c>
      <c r="C351" s="33" t="s">
        <v>1238</v>
      </c>
      <c r="D351" s="31">
        <v>107</v>
      </c>
      <c r="E351" s="30">
        <v>110</v>
      </c>
      <c r="F351" s="30">
        <f t="shared" si="111"/>
        <v>3</v>
      </c>
      <c r="G351" s="30">
        <f t="shared" si="112"/>
        <v>120</v>
      </c>
      <c r="H351" s="30">
        <v>100</v>
      </c>
      <c r="I351" s="31">
        <v>100</v>
      </c>
      <c r="J351" s="45">
        <f t="shared" si="113"/>
        <v>0</v>
      </c>
      <c r="K351" s="46">
        <f t="shared" si="114"/>
        <v>1</v>
      </c>
      <c r="L351" s="47">
        <v>95</v>
      </c>
      <c r="M351" s="47">
        <v>80</v>
      </c>
      <c r="N351" s="47">
        <v>120</v>
      </c>
      <c r="O351" s="47">
        <f t="shared" si="115"/>
        <v>1.2</v>
      </c>
      <c r="P351" s="30"/>
      <c r="Q351" s="31">
        <f t="shared" si="116"/>
        <v>90</v>
      </c>
    </row>
    <row r="352" spans="1:17">
      <c r="A352" s="31">
        <f t="shared" si="110"/>
        <v>313</v>
      </c>
      <c r="B352" s="32" t="s">
        <v>1241</v>
      </c>
      <c r="C352" s="33" t="s">
        <v>1242</v>
      </c>
      <c r="D352" s="31">
        <v>43</v>
      </c>
      <c r="E352" s="30">
        <v>40</v>
      </c>
      <c r="F352" s="30">
        <f t="shared" si="111"/>
        <v>-3</v>
      </c>
      <c r="G352" s="30">
        <f t="shared" si="112"/>
        <v>50</v>
      </c>
      <c r="H352" s="30">
        <v>50</v>
      </c>
      <c r="I352" s="31">
        <v>100</v>
      </c>
      <c r="J352" s="45">
        <f t="shared" si="113"/>
        <v>50</v>
      </c>
      <c r="K352" s="46">
        <f t="shared" si="114"/>
        <v>2</v>
      </c>
      <c r="L352" s="47">
        <v>115</v>
      </c>
      <c r="M352" s="47">
        <v>100</v>
      </c>
      <c r="N352" s="47">
        <v>120</v>
      </c>
      <c r="O352" s="47">
        <f t="shared" si="115"/>
        <v>1.2</v>
      </c>
      <c r="P352" s="30"/>
      <c r="Q352" s="31">
        <f t="shared" si="116"/>
        <v>90</v>
      </c>
    </row>
    <row r="353" spans="1:17">
      <c r="A353" s="31">
        <f t="shared" si="110"/>
        <v>314</v>
      </c>
      <c r="B353" s="32" t="s">
        <v>1244</v>
      </c>
      <c r="C353" s="33" t="s">
        <v>1245</v>
      </c>
      <c r="D353" s="31">
        <v>91</v>
      </c>
      <c r="E353" s="30">
        <v>90</v>
      </c>
      <c r="F353" s="30">
        <f t="shared" si="111"/>
        <v>-1</v>
      </c>
      <c r="G353" s="30">
        <f t="shared" si="112"/>
        <v>100</v>
      </c>
      <c r="H353" s="30">
        <v>100</v>
      </c>
      <c r="I353" s="31">
        <v>150</v>
      </c>
      <c r="J353" s="45">
        <f t="shared" si="113"/>
        <v>50</v>
      </c>
      <c r="K353" s="46">
        <f t="shared" si="114"/>
        <v>1.5</v>
      </c>
      <c r="L353" s="47">
        <v>125</v>
      </c>
      <c r="M353" s="47">
        <v>110</v>
      </c>
      <c r="N353" s="47">
        <v>180</v>
      </c>
      <c r="O353" s="47">
        <f t="shared" si="115"/>
        <v>1.2</v>
      </c>
      <c r="P353" s="30"/>
      <c r="Q353" s="31">
        <f t="shared" si="116"/>
        <v>140</v>
      </c>
    </row>
    <row r="354" spans="1:17">
      <c r="A354" s="31">
        <f t="shared" si="110"/>
        <v>315</v>
      </c>
      <c r="B354" s="32" t="s">
        <v>1248</v>
      </c>
      <c r="C354" s="33" t="s">
        <v>1249</v>
      </c>
      <c r="D354" s="31">
        <v>68</v>
      </c>
      <c r="E354" s="30">
        <v>70</v>
      </c>
      <c r="F354" s="30">
        <f t="shared" si="111"/>
        <v>2</v>
      </c>
      <c r="G354" s="30">
        <f t="shared" si="112"/>
        <v>80</v>
      </c>
      <c r="H354" s="30">
        <v>100</v>
      </c>
      <c r="I354" s="31">
        <v>100</v>
      </c>
      <c r="J354" s="45">
        <f t="shared" si="113"/>
        <v>0</v>
      </c>
      <c r="K354" s="46">
        <f t="shared" si="114"/>
        <v>1</v>
      </c>
      <c r="L354" s="47">
        <v>80</v>
      </c>
      <c r="M354" s="47">
        <v>70</v>
      </c>
      <c r="N354" s="47">
        <v>120</v>
      </c>
      <c r="O354" s="47">
        <f t="shared" si="115"/>
        <v>1.2</v>
      </c>
      <c r="P354" s="30"/>
      <c r="Q354" s="31">
        <f t="shared" si="116"/>
        <v>90</v>
      </c>
    </row>
    <row r="355" spans="1:17">
      <c r="A355" s="31">
        <f t="shared" si="110"/>
        <v>316</v>
      </c>
      <c r="B355" s="32" t="s">
        <v>3417</v>
      </c>
      <c r="C355" s="33" t="s">
        <v>3418</v>
      </c>
      <c r="D355" s="31">
        <v>87</v>
      </c>
      <c r="E355" s="30">
        <v>90</v>
      </c>
      <c r="F355" s="30">
        <f t="shared" si="111"/>
        <v>3</v>
      </c>
      <c r="G355" s="30">
        <f t="shared" si="112"/>
        <v>100</v>
      </c>
      <c r="H355" s="30">
        <v>100</v>
      </c>
      <c r="I355" s="31">
        <v>100</v>
      </c>
      <c r="J355" s="45">
        <f t="shared" si="113"/>
        <v>0</v>
      </c>
      <c r="K355" s="46">
        <f t="shared" si="114"/>
        <v>1</v>
      </c>
      <c r="L355" s="47">
        <v>90</v>
      </c>
      <c r="M355" s="47">
        <v>80</v>
      </c>
      <c r="N355" s="47">
        <v>120</v>
      </c>
      <c r="O355" s="47">
        <f t="shared" si="115"/>
        <v>1.2</v>
      </c>
      <c r="P355" s="30"/>
      <c r="Q355" s="31">
        <f t="shared" si="116"/>
        <v>90</v>
      </c>
    </row>
    <row r="356" spans="1:17">
      <c r="A356" s="31"/>
      <c r="B356" s="31"/>
      <c r="C356" s="28" t="s">
        <v>1251</v>
      </c>
      <c r="D356" s="37"/>
      <c r="E356" s="30"/>
      <c r="F356" s="30">
        <f t="shared" si="111"/>
        <v>0</v>
      </c>
      <c r="G356" s="30"/>
      <c r="H356" s="30"/>
      <c r="I356" s="31"/>
      <c r="J356" s="45"/>
      <c r="K356" s="46"/>
      <c r="L356" s="47"/>
      <c r="M356" s="47"/>
      <c r="N356" s="47"/>
      <c r="O356" s="47" t="e">
        <f t="shared" si="115"/>
        <v>#DIV/0!</v>
      </c>
      <c r="P356" s="30"/>
      <c r="Q356" s="31"/>
    </row>
    <row r="357" spans="1:17">
      <c r="A357" s="31">
        <f>317</f>
        <v>317</v>
      </c>
      <c r="B357" s="32" t="s">
        <v>1261</v>
      </c>
      <c r="C357" s="33" t="s">
        <v>3419</v>
      </c>
      <c r="D357" s="31">
        <v>237</v>
      </c>
      <c r="E357" s="30">
        <v>240</v>
      </c>
      <c r="F357" s="30">
        <f t="shared" si="111"/>
        <v>3</v>
      </c>
      <c r="G357" s="30">
        <f>E357+10</f>
        <v>250</v>
      </c>
      <c r="H357" s="62">
        <v>250</v>
      </c>
      <c r="I357" s="63">
        <v>300</v>
      </c>
      <c r="J357" s="64">
        <f>I357-H357</f>
        <v>50</v>
      </c>
      <c r="K357" s="65">
        <f>I357/H357</f>
        <v>1.2</v>
      </c>
      <c r="L357" s="68" t="s">
        <v>3420</v>
      </c>
      <c r="M357" s="68" t="s">
        <v>3421</v>
      </c>
      <c r="N357" s="47">
        <v>360</v>
      </c>
      <c r="O357" s="47">
        <f t="shared" si="115"/>
        <v>1.2</v>
      </c>
      <c r="P357" s="30"/>
      <c r="Q357" s="31">
        <f>I357-10</f>
        <v>290</v>
      </c>
    </row>
    <row r="358" spans="1:17">
      <c r="A358" s="31">
        <v>318</v>
      </c>
      <c r="B358" s="32" t="s">
        <v>3422</v>
      </c>
      <c r="C358" s="33" t="s">
        <v>3423</v>
      </c>
      <c r="D358" s="31">
        <v>230</v>
      </c>
      <c r="E358" s="30">
        <v>230</v>
      </c>
      <c r="F358" s="30">
        <f t="shared" si="111"/>
        <v>0</v>
      </c>
      <c r="G358" s="30">
        <f>E358+10</f>
        <v>240</v>
      </c>
      <c r="H358" s="30">
        <v>250</v>
      </c>
      <c r="I358" s="31">
        <v>300</v>
      </c>
      <c r="J358" s="45">
        <f>I358-H358</f>
        <v>50</v>
      </c>
      <c r="K358" s="46">
        <f>I358/H358</f>
        <v>1.2</v>
      </c>
      <c r="L358" s="47">
        <v>270</v>
      </c>
      <c r="M358" s="47">
        <v>225</v>
      </c>
      <c r="N358" s="47">
        <v>350</v>
      </c>
      <c r="O358" s="47">
        <f t="shared" si="115"/>
        <v>1.1666666666666701</v>
      </c>
      <c r="P358" s="30"/>
      <c r="Q358" s="31">
        <f>I358-10</f>
        <v>290</v>
      </c>
    </row>
    <row r="359" spans="1:17">
      <c r="A359" s="31">
        <v>319</v>
      </c>
      <c r="B359" s="32" t="s">
        <v>1261</v>
      </c>
      <c r="C359" s="33" t="s">
        <v>1262</v>
      </c>
      <c r="D359" s="31">
        <v>52</v>
      </c>
      <c r="E359" s="30">
        <v>50</v>
      </c>
      <c r="F359" s="30">
        <f t="shared" si="111"/>
        <v>-2</v>
      </c>
      <c r="G359" s="30">
        <f>E359+10</f>
        <v>60</v>
      </c>
      <c r="H359" s="30">
        <v>50</v>
      </c>
      <c r="I359" s="31">
        <v>50</v>
      </c>
      <c r="J359" s="45">
        <f>I359-H359</f>
        <v>0</v>
      </c>
      <c r="K359" s="46">
        <f>I359/H359</f>
        <v>1</v>
      </c>
      <c r="L359" s="47">
        <v>60</v>
      </c>
      <c r="M359" s="47">
        <v>50</v>
      </c>
      <c r="N359" s="47">
        <v>60</v>
      </c>
      <c r="O359" s="47">
        <f t="shared" si="115"/>
        <v>1.2</v>
      </c>
      <c r="P359" s="30"/>
      <c r="Q359" s="31">
        <f>I359-10</f>
        <v>40</v>
      </c>
    </row>
    <row r="360" spans="1:17">
      <c r="A360" s="31"/>
      <c r="B360" s="32"/>
      <c r="C360" s="28" t="s">
        <v>3424</v>
      </c>
      <c r="D360" s="31"/>
      <c r="E360" s="30"/>
      <c r="F360" s="30"/>
      <c r="G360" s="30"/>
      <c r="H360" s="30"/>
      <c r="I360" s="31"/>
      <c r="J360" s="45"/>
      <c r="K360" s="46"/>
      <c r="L360" s="47"/>
      <c r="M360" s="47"/>
      <c r="N360" s="47"/>
      <c r="O360" s="47" t="e">
        <f t="shared" si="115"/>
        <v>#DIV/0!</v>
      </c>
      <c r="P360" s="30"/>
      <c r="Q360" s="31"/>
    </row>
    <row r="361" spans="1:17">
      <c r="A361" s="31">
        <v>320</v>
      </c>
      <c r="B361" s="32" t="s">
        <v>3425</v>
      </c>
      <c r="C361" s="33" t="s">
        <v>3426</v>
      </c>
      <c r="D361" s="31"/>
      <c r="E361" s="30"/>
      <c r="F361" s="30"/>
      <c r="G361" s="30"/>
      <c r="H361" s="30">
        <v>400</v>
      </c>
      <c r="I361" s="31">
        <v>400</v>
      </c>
      <c r="J361" s="45">
        <f t="shared" ref="J361:J366" si="117">I361-H361</f>
        <v>0</v>
      </c>
      <c r="K361" s="46">
        <f t="shared" ref="K361:K366" si="118">I361/H361</f>
        <v>1</v>
      </c>
      <c r="L361" s="47">
        <v>0</v>
      </c>
      <c r="M361" s="47">
        <v>0</v>
      </c>
      <c r="N361" s="69">
        <v>400</v>
      </c>
      <c r="O361" s="47">
        <f t="shared" si="115"/>
        <v>1</v>
      </c>
      <c r="P361" s="30"/>
      <c r="Q361" s="31">
        <f t="shared" ref="Q361:Q366" si="119">I361-10</f>
        <v>390</v>
      </c>
    </row>
    <row r="362" spans="1:17">
      <c r="A362" s="31">
        <f>A361+1</f>
        <v>321</v>
      </c>
      <c r="B362" s="32" t="s">
        <v>3425</v>
      </c>
      <c r="C362" s="33" t="s">
        <v>1295</v>
      </c>
      <c r="D362" s="31"/>
      <c r="E362" s="30"/>
      <c r="F362" s="30"/>
      <c r="G362" s="30"/>
      <c r="H362" s="30">
        <v>450</v>
      </c>
      <c r="I362" s="31">
        <v>450</v>
      </c>
      <c r="J362" s="45">
        <f t="shared" si="117"/>
        <v>0</v>
      </c>
      <c r="K362" s="46">
        <f t="shared" si="118"/>
        <v>1</v>
      </c>
      <c r="L362" s="47">
        <v>0</v>
      </c>
      <c r="M362" s="47">
        <v>0</v>
      </c>
      <c r="N362" s="69">
        <v>450</v>
      </c>
      <c r="O362" s="47">
        <f t="shared" si="115"/>
        <v>1</v>
      </c>
      <c r="P362" s="30"/>
      <c r="Q362" s="31">
        <f t="shared" si="119"/>
        <v>440</v>
      </c>
    </row>
    <row r="363" spans="1:17">
      <c r="A363" s="31">
        <f>A362+1</f>
        <v>322</v>
      </c>
      <c r="B363" s="32" t="s">
        <v>1308</v>
      </c>
      <c r="C363" s="33" t="s">
        <v>3427</v>
      </c>
      <c r="D363" s="31"/>
      <c r="E363" s="30"/>
      <c r="F363" s="30"/>
      <c r="G363" s="30"/>
      <c r="H363" s="30">
        <v>450</v>
      </c>
      <c r="I363" s="31">
        <v>450</v>
      </c>
      <c r="J363" s="45">
        <f t="shared" si="117"/>
        <v>0</v>
      </c>
      <c r="K363" s="46">
        <f t="shared" si="118"/>
        <v>1</v>
      </c>
      <c r="L363" s="47">
        <v>0</v>
      </c>
      <c r="M363" s="47">
        <v>0</v>
      </c>
      <c r="N363" s="69">
        <v>450</v>
      </c>
      <c r="O363" s="47">
        <f t="shared" si="115"/>
        <v>1</v>
      </c>
      <c r="P363" s="30"/>
      <c r="Q363" s="31">
        <f t="shared" si="119"/>
        <v>440</v>
      </c>
    </row>
    <row r="364" spans="1:17">
      <c r="A364" s="31">
        <f>A363+1</f>
        <v>323</v>
      </c>
      <c r="B364" s="32" t="s">
        <v>3428</v>
      </c>
      <c r="C364" s="33" t="s">
        <v>3429</v>
      </c>
      <c r="D364" s="31"/>
      <c r="E364" s="30"/>
      <c r="F364" s="30"/>
      <c r="G364" s="30"/>
      <c r="H364" s="30">
        <v>450</v>
      </c>
      <c r="I364" s="31">
        <v>450</v>
      </c>
      <c r="J364" s="45">
        <f t="shared" si="117"/>
        <v>0</v>
      </c>
      <c r="K364" s="46">
        <f t="shared" si="118"/>
        <v>1</v>
      </c>
      <c r="L364" s="47">
        <v>0</v>
      </c>
      <c r="M364" s="47">
        <v>0</v>
      </c>
      <c r="N364" s="69">
        <v>450</v>
      </c>
      <c r="O364" s="47">
        <f t="shared" si="115"/>
        <v>1</v>
      </c>
      <c r="P364" s="30"/>
      <c r="Q364" s="31">
        <f t="shared" si="119"/>
        <v>440</v>
      </c>
    </row>
    <row r="365" spans="1:17">
      <c r="A365" s="31">
        <f>A364+1</f>
        <v>324</v>
      </c>
      <c r="B365" s="32" t="s">
        <v>3430</v>
      </c>
      <c r="C365" s="33" t="s">
        <v>3431</v>
      </c>
      <c r="D365" s="31"/>
      <c r="E365" s="30"/>
      <c r="F365" s="30"/>
      <c r="G365" s="30"/>
      <c r="H365" s="30">
        <v>450</v>
      </c>
      <c r="I365" s="31">
        <v>450</v>
      </c>
      <c r="J365" s="45">
        <f t="shared" si="117"/>
        <v>0</v>
      </c>
      <c r="K365" s="46">
        <f t="shared" si="118"/>
        <v>1</v>
      </c>
      <c r="L365" s="47">
        <v>0</v>
      </c>
      <c r="M365" s="47">
        <v>0</v>
      </c>
      <c r="N365" s="69">
        <v>450</v>
      </c>
      <c r="O365" s="47">
        <f t="shared" si="115"/>
        <v>1</v>
      </c>
      <c r="P365" s="30"/>
      <c r="Q365" s="31">
        <f t="shared" si="119"/>
        <v>440</v>
      </c>
    </row>
    <row r="366" spans="1:17">
      <c r="A366" s="31">
        <f>A365+1</f>
        <v>325</v>
      </c>
      <c r="B366" s="32" t="s">
        <v>3432</v>
      </c>
      <c r="C366" s="33" t="s">
        <v>3433</v>
      </c>
      <c r="D366" s="31"/>
      <c r="E366" s="30"/>
      <c r="F366" s="30"/>
      <c r="G366" s="30"/>
      <c r="H366" s="30">
        <v>400</v>
      </c>
      <c r="I366" s="31">
        <v>400</v>
      </c>
      <c r="J366" s="45">
        <f t="shared" si="117"/>
        <v>0</v>
      </c>
      <c r="K366" s="46">
        <f t="shared" si="118"/>
        <v>1</v>
      </c>
      <c r="L366" s="47">
        <v>0</v>
      </c>
      <c r="M366" s="47">
        <v>0</v>
      </c>
      <c r="N366" s="69">
        <v>400</v>
      </c>
      <c r="O366" s="47">
        <f t="shared" si="115"/>
        <v>1</v>
      </c>
      <c r="P366" s="30"/>
      <c r="Q366" s="31">
        <f t="shared" si="119"/>
        <v>390</v>
      </c>
    </row>
    <row r="367" spans="1:17">
      <c r="A367" s="31"/>
      <c r="B367" s="32"/>
      <c r="C367" s="28" t="s">
        <v>3434</v>
      </c>
      <c r="D367" s="37"/>
      <c r="E367" s="30"/>
      <c r="F367" s="30">
        <f t="shared" ref="F367:F373" si="120">E367-D367</f>
        <v>0</v>
      </c>
      <c r="G367" s="30"/>
      <c r="H367" s="30"/>
      <c r="I367" s="31"/>
      <c r="J367" s="45"/>
      <c r="K367" s="46"/>
      <c r="L367" s="47"/>
      <c r="M367" s="47"/>
      <c r="N367" s="47"/>
      <c r="O367" s="47" t="e">
        <f t="shared" si="115"/>
        <v>#DIV/0!</v>
      </c>
      <c r="P367" s="30"/>
      <c r="Q367" s="31"/>
    </row>
    <row r="368" spans="1:17">
      <c r="A368" s="31">
        <v>326</v>
      </c>
      <c r="B368" s="31" t="s">
        <v>1315</v>
      </c>
      <c r="C368" s="33" t="s">
        <v>3435</v>
      </c>
      <c r="D368" s="31">
        <v>165</v>
      </c>
      <c r="E368" s="30">
        <v>170</v>
      </c>
      <c r="F368" s="30">
        <f t="shared" si="120"/>
        <v>5</v>
      </c>
      <c r="G368" s="30">
        <f t="shared" ref="G368:G373" si="121">E368+10</f>
        <v>180</v>
      </c>
      <c r="H368" s="30">
        <v>200</v>
      </c>
      <c r="I368" s="31">
        <v>200</v>
      </c>
      <c r="J368" s="45">
        <f t="shared" ref="J368:J373" si="122">I368-H368</f>
        <v>0</v>
      </c>
      <c r="K368" s="46">
        <f t="shared" ref="K368:K373" si="123">I368/H368</f>
        <v>1</v>
      </c>
      <c r="L368" s="47">
        <v>200</v>
      </c>
      <c r="M368" s="47">
        <v>180</v>
      </c>
      <c r="N368" s="47">
        <v>240</v>
      </c>
      <c r="O368" s="47">
        <f t="shared" si="115"/>
        <v>1.2</v>
      </c>
      <c r="P368" s="30"/>
      <c r="Q368" s="31">
        <f t="shared" ref="Q368:Q373" si="124">I368-10</f>
        <v>190</v>
      </c>
    </row>
    <row r="369" spans="1:17">
      <c r="A369" s="31">
        <f>A368+1</f>
        <v>327</v>
      </c>
      <c r="B369" s="31" t="s">
        <v>3436</v>
      </c>
      <c r="C369" s="33" t="s">
        <v>3437</v>
      </c>
      <c r="D369" s="31">
        <v>192</v>
      </c>
      <c r="E369" s="30">
        <v>190</v>
      </c>
      <c r="F369" s="30">
        <f t="shared" si="120"/>
        <v>-2</v>
      </c>
      <c r="G369" s="30">
        <f t="shared" si="121"/>
        <v>200</v>
      </c>
      <c r="H369" s="30">
        <v>200</v>
      </c>
      <c r="I369" s="31">
        <v>250</v>
      </c>
      <c r="J369" s="45">
        <f t="shared" si="122"/>
        <v>50</v>
      </c>
      <c r="K369" s="46">
        <f t="shared" si="123"/>
        <v>1.25</v>
      </c>
      <c r="L369" s="47">
        <v>200</v>
      </c>
      <c r="M369" s="47">
        <v>180</v>
      </c>
      <c r="N369" s="47">
        <v>283</v>
      </c>
      <c r="O369" s="47">
        <f t="shared" si="115"/>
        <v>1.1319999999999999</v>
      </c>
      <c r="P369" s="30"/>
      <c r="Q369" s="31">
        <f t="shared" si="124"/>
        <v>240</v>
      </c>
    </row>
    <row r="370" spans="1:17">
      <c r="A370" s="31">
        <f>A369+1</f>
        <v>328</v>
      </c>
      <c r="B370" s="31" t="s">
        <v>1323</v>
      </c>
      <c r="C370" s="33" t="s">
        <v>3438</v>
      </c>
      <c r="D370" s="31">
        <v>192</v>
      </c>
      <c r="E370" s="30">
        <v>190</v>
      </c>
      <c r="F370" s="30">
        <f t="shared" si="120"/>
        <v>-2</v>
      </c>
      <c r="G370" s="30">
        <f t="shared" si="121"/>
        <v>200</v>
      </c>
      <c r="H370" s="30">
        <v>200</v>
      </c>
      <c r="I370" s="31">
        <v>250</v>
      </c>
      <c r="J370" s="45">
        <f t="shared" si="122"/>
        <v>50</v>
      </c>
      <c r="K370" s="46">
        <f t="shared" si="123"/>
        <v>1.25</v>
      </c>
      <c r="L370" s="47">
        <v>200</v>
      </c>
      <c r="M370" s="47">
        <v>165</v>
      </c>
      <c r="N370" s="47">
        <v>284</v>
      </c>
      <c r="O370" s="47">
        <f t="shared" si="115"/>
        <v>1.1359999999999999</v>
      </c>
      <c r="P370" s="30"/>
      <c r="Q370" s="31">
        <f t="shared" si="124"/>
        <v>240</v>
      </c>
    </row>
    <row r="371" spans="1:17">
      <c r="A371" s="31">
        <f>A370+1</f>
        <v>329</v>
      </c>
      <c r="B371" s="31" t="s">
        <v>1325</v>
      </c>
      <c r="C371" s="33" t="s">
        <v>1326</v>
      </c>
      <c r="D371" s="31">
        <v>171</v>
      </c>
      <c r="E371" s="30">
        <v>170</v>
      </c>
      <c r="F371" s="30">
        <f t="shared" si="120"/>
        <v>-1</v>
      </c>
      <c r="G371" s="30">
        <f t="shared" si="121"/>
        <v>180</v>
      </c>
      <c r="H371" s="30">
        <v>200</v>
      </c>
      <c r="I371" s="31">
        <v>200</v>
      </c>
      <c r="J371" s="45">
        <f t="shared" si="122"/>
        <v>0</v>
      </c>
      <c r="K371" s="46">
        <f t="shared" si="123"/>
        <v>1</v>
      </c>
      <c r="L371" s="47">
        <v>185</v>
      </c>
      <c r="M371" s="47">
        <v>220</v>
      </c>
      <c r="N371" s="47">
        <v>225</v>
      </c>
      <c r="O371" s="47">
        <f t="shared" si="115"/>
        <v>1.125</v>
      </c>
      <c r="P371" s="30"/>
      <c r="Q371" s="31">
        <f t="shared" si="124"/>
        <v>190</v>
      </c>
    </row>
    <row r="372" spans="1:17">
      <c r="A372" s="31">
        <f>A371+1</f>
        <v>330</v>
      </c>
      <c r="B372" s="31" t="s">
        <v>3439</v>
      </c>
      <c r="C372" s="33" t="s">
        <v>3440</v>
      </c>
      <c r="D372" s="31">
        <v>171</v>
      </c>
      <c r="E372" s="30">
        <v>170</v>
      </c>
      <c r="F372" s="30">
        <f t="shared" si="120"/>
        <v>-1</v>
      </c>
      <c r="G372" s="30">
        <f t="shared" si="121"/>
        <v>180</v>
      </c>
      <c r="H372" s="30">
        <v>200</v>
      </c>
      <c r="I372" s="31">
        <v>250</v>
      </c>
      <c r="J372" s="45">
        <f t="shared" si="122"/>
        <v>50</v>
      </c>
      <c r="K372" s="46">
        <f t="shared" si="123"/>
        <v>1.25</v>
      </c>
      <c r="L372" s="47">
        <v>255</v>
      </c>
      <c r="M372" s="47">
        <v>180</v>
      </c>
      <c r="N372" s="47">
        <v>300</v>
      </c>
      <c r="O372" s="47">
        <f t="shared" si="115"/>
        <v>1.2</v>
      </c>
      <c r="P372" s="30"/>
      <c r="Q372" s="31">
        <f t="shared" si="124"/>
        <v>240</v>
      </c>
    </row>
    <row r="373" spans="1:17">
      <c r="A373" s="31">
        <f>A372+1</f>
        <v>331</v>
      </c>
      <c r="B373" s="31" t="s">
        <v>1259</v>
      </c>
      <c r="C373" s="33" t="s">
        <v>3441</v>
      </c>
      <c r="D373" s="31">
        <v>253</v>
      </c>
      <c r="E373" s="30">
        <v>250</v>
      </c>
      <c r="F373" s="30">
        <f t="shared" si="120"/>
        <v>-3</v>
      </c>
      <c r="G373" s="30">
        <f t="shared" si="121"/>
        <v>260</v>
      </c>
      <c r="H373" s="30">
        <v>250</v>
      </c>
      <c r="I373" s="31">
        <v>250</v>
      </c>
      <c r="J373" s="45">
        <f t="shared" si="122"/>
        <v>0</v>
      </c>
      <c r="K373" s="46">
        <f t="shared" si="123"/>
        <v>1</v>
      </c>
      <c r="L373" s="47">
        <v>345</v>
      </c>
      <c r="M373" s="47">
        <v>300</v>
      </c>
      <c r="N373" s="47">
        <v>300</v>
      </c>
      <c r="O373" s="47">
        <f t="shared" si="115"/>
        <v>1.2</v>
      </c>
      <c r="P373" s="30"/>
      <c r="Q373" s="31">
        <f t="shared" si="124"/>
        <v>240</v>
      </c>
    </row>
    <row r="374" spans="1:17">
      <c r="A374" s="31"/>
      <c r="B374" s="32"/>
      <c r="C374" s="28" t="s">
        <v>3442</v>
      </c>
      <c r="D374" s="31"/>
      <c r="E374" s="30"/>
      <c r="F374" s="30"/>
      <c r="G374" s="30"/>
      <c r="H374" s="30"/>
      <c r="I374" s="31"/>
      <c r="J374" s="45"/>
      <c r="K374" s="46"/>
      <c r="L374" s="47"/>
      <c r="M374" s="47"/>
      <c r="N374" s="47"/>
      <c r="O374" s="47" t="e">
        <f t="shared" si="115"/>
        <v>#DIV/0!</v>
      </c>
      <c r="P374" s="30"/>
      <c r="Q374" s="31"/>
    </row>
    <row r="375" spans="1:17">
      <c r="A375" s="31">
        <f>332</f>
        <v>332</v>
      </c>
      <c r="B375" s="31" t="s">
        <v>1315</v>
      </c>
      <c r="C375" s="33" t="s">
        <v>3443</v>
      </c>
      <c r="D375" s="31"/>
      <c r="E375" s="30"/>
      <c r="F375" s="30"/>
      <c r="G375" s="30"/>
      <c r="H375" s="30">
        <v>300</v>
      </c>
      <c r="I375" s="31">
        <v>300</v>
      </c>
      <c r="J375" s="45">
        <f t="shared" ref="J375:J385" si="125">I375-H375</f>
        <v>0</v>
      </c>
      <c r="K375" s="46">
        <f t="shared" ref="K375:K385" si="126">I375/H375</f>
        <v>1</v>
      </c>
      <c r="L375" s="47">
        <v>0</v>
      </c>
      <c r="M375" s="47">
        <v>0</v>
      </c>
      <c r="N375" s="70">
        <v>300</v>
      </c>
      <c r="O375" s="47">
        <f t="shared" si="115"/>
        <v>1</v>
      </c>
      <c r="P375" s="30"/>
      <c r="Q375" s="31">
        <f t="shared" ref="Q375:Q385" si="127">I375-10</f>
        <v>290</v>
      </c>
    </row>
    <row r="376" spans="1:17">
      <c r="A376" s="31">
        <f t="shared" ref="A376:A385" si="128">A375+1</f>
        <v>333</v>
      </c>
      <c r="B376" s="31" t="s">
        <v>3436</v>
      </c>
      <c r="C376" s="33" t="s">
        <v>3444</v>
      </c>
      <c r="D376" s="31"/>
      <c r="E376" s="30"/>
      <c r="F376" s="30"/>
      <c r="G376" s="30"/>
      <c r="H376" s="30">
        <v>300</v>
      </c>
      <c r="I376" s="31">
        <v>300</v>
      </c>
      <c r="J376" s="45">
        <f t="shared" si="125"/>
        <v>0</v>
      </c>
      <c r="K376" s="46">
        <f t="shared" si="126"/>
        <v>1</v>
      </c>
      <c r="L376" s="47">
        <v>0</v>
      </c>
      <c r="M376" s="47">
        <v>0</v>
      </c>
      <c r="N376" s="70">
        <v>300</v>
      </c>
      <c r="O376" s="47">
        <f t="shared" ref="O376:O407" si="129">N376/I376</f>
        <v>1</v>
      </c>
      <c r="P376" s="30"/>
      <c r="Q376" s="31">
        <f t="shared" si="127"/>
        <v>290</v>
      </c>
    </row>
    <row r="377" spans="1:17">
      <c r="A377" s="31">
        <f t="shared" si="128"/>
        <v>334</v>
      </c>
      <c r="B377" s="31" t="s">
        <v>1323</v>
      </c>
      <c r="C377" s="33" t="s">
        <v>3445</v>
      </c>
      <c r="D377" s="31"/>
      <c r="E377" s="30"/>
      <c r="F377" s="30"/>
      <c r="G377" s="30"/>
      <c r="H377" s="30">
        <v>300</v>
      </c>
      <c r="I377" s="31">
        <v>300</v>
      </c>
      <c r="J377" s="45">
        <f t="shared" si="125"/>
        <v>0</v>
      </c>
      <c r="K377" s="46">
        <f t="shared" si="126"/>
        <v>1</v>
      </c>
      <c r="L377" s="47">
        <v>0</v>
      </c>
      <c r="M377" s="47">
        <v>0</v>
      </c>
      <c r="N377" s="70">
        <v>300</v>
      </c>
      <c r="O377" s="47">
        <f t="shared" si="129"/>
        <v>1</v>
      </c>
      <c r="P377" s="30"/>
      <c r="Q377" s="31">
        <f t="shared" si="127"/>
        <v>290</v>
      </c>
    </row>
    <row r="378" spans="1:17">
      <c r="A378" s="31">
        <f t="shared" si="128"/>
        <v>335</v>
      </c>
      <c r="B378" s="32" t="s">
        <v>3439</v>
      </c>
      <c r="C378" s="33" t="s">
        <v>3440</v>
      </c>
      <c r="D378" s="31"/>
      <c r="E378" s="30"/>
      <c r="F378" s="30"/>
      <c r="G378" s="30"/>
      <c r="H378" s="30">
        <v>400</v>
      </c>
      <c r="I378" s="31">
        <v>400</v>
      </c>
      <c r="J378" s="45">
        <f t="shared" si="125"/>
        <v>0</v>
      </c>
      <c r="K378" s="46">
        <f t="shared" si="126"/>
        <v>1</v>
      </c>
      <c r="L378" s="47">
        <v>0</v>
      </c>
      <c r="M378" s="47">
        <v>0</v>
      </c>
      <c r="N378" s="70">
        <v>400</v>
      </c>
      <c r="O378" s="47">
        <f t="shared" si="129"/>
        <v>1</v>
      </c>
      <c r="P378" s="30"/>
      <c r="Q378" s="31">
        <f t="shared" si="127"/>
        <v>390</v>
      </c>
    </row>
    <row r="379" spans="1:17">
      <c r="A379" s="31">
        <f t="shared" si="128"/>
        <v>336</v>
      </c>
      <c r="B379" s="32" t="s">
        <v>1325</v>
      </c>
      <c r="C379" s="33" t="s">
        <v>3446</v>
      </c>
      <c r="D379" s="31"/>
      <c r="E379" s="30"/>
      <c r="F379" s="30"/>
      <c r="G379" s="30"/>
      <c r="H379" s="30">
        <v>300</v>
      </c>
      <c r="I379" s="31">
        <v>300</v>
      </c>
      <c r="J379" s="45">
        <f t="shared" si="125"/>
        <v>0</v>
      </c>
      <c r="K379" s="46">
        <f t="shared" si="126"/>
        <v>1</v>
      </c>
      <c r="L379" s="47">
        <v>0</v>
      </c>
      <c r="M379" s="47">
        <v>0</v>
      </c>
      <c r="N379" s="70">
        <v>300</v>
      </c>
      <c r="O379" s="47">
        <f t="shared" si="129"/>
        <v>1</v>
      </c>
      <c r="P379" s="30"/>
      <c r="Q379" s="31">
        <f t="shared" si="127"/>
        <v>290</v>
      </c>
    </row>
    <row r="380" spans="1:17">
      <c r="A380" s="31">
        <f t="shared" si="128"/>
        <v>337</v>
      </c>
      <c r="B380" s="32" t="s">
        <v>3447</v>
      </c>
      <c r="C380" s="33" t="s">
        <v>3448</v>
      </c>
      <c r="D380" s="31"/>
      <c r="E380" s="30"/>
      <c r="F380" s="30"/>
      <c r="G380" s="30"/>
      <c r="H380" s="30">
        <v>400</v>
      </c>
      <c r="I380" s="31">
        <v>400</v>
      </c>
      <c r="J380" s="45">
        <f t="shared" si="125"/>
        <v>0</v>
      </c>
      <c r="K380" s="46">
        <f t="shared" si="126"/>
        <v>1</v>
      </c>
      <c r="L380" s="47">
        <v>0</v>
      </c>
      <c r="M380" s="47">
        <v>0</v>
      </c>
      <c r="N380" s="70">
        <v>400</v>
      </c>
      <c r="O380" s="47">
        <f t="shared" si="129"/>
        <v>1</v>
      </c>
      <c r="P380" s="30"/>
      <c r="Q380" s="31">
        <f t="shared" si="127"/>
        <v>390</v>
      </c>
    </row>
    <row r="381" spans="1:17">
      <c r="A381" s="31">
        <f t="shared" si="128"/>
        <v>338</v>
      </c>
      <c r="B381" s="32" t="s">
        <v>1303</v>
      </c>
      <c r="C381" s="33" t="s">
        <v>3449</v>
      </c>
      <c r="D381" s="31"/>
      <c r="E381" s="30"/>
      <c r="F381" s="30"/>
      <c r="G381" s="30"/>
      <c r="H381" s="30">
        <v>400</v>
      </c>
      <c r="I381" s="31">
        <v>400</v>
      </c>
      <c r="J381" s="45">
        <f t="shared" si="125"/>
        <v>0</v>
      </c>
      <c r="K381" s="46">
        <f t="shared" si="126"/>
        <v>1</v>
      </c>
      <c r="L381" s="47">
        <v>0</v>
      </c>
      <c r="M381" s="47">
        <v>0</v>
      </c>
      <c r="N381" s="70">
        <v>400</v>
      </c>
      <c r="O381" s="47">
        <f t="shared" si="129"/>
        <v>1</v>
      </c>
      <c r="P381" s="30"/>
      <c r="Q381" s="31">
        <f t="shared" si="127"/>
        <v>390</v>
      </c>
    </row>
    <row r="382" spans="1:17">
      <c r="A382" s="31">
        <f t="shared" si="128"/>
        <v>339</v>
      </c>
      <c r="B382" s="32" t="s">
        <v>3450</v>
      </c>
      <c r="C382" s="33" t="s">
        <v>3451</v>
      </c>
      <c r="D382" s="31"/>
      <c r="E382" s="30"/>
      <c r="F382" s="30"/>
      <c r="G382" s="30"/>
      <c r="H382" s="30">
        <v>450</v>
      </c>
      <c r="I382" s="31">
        <v>450</v>
      </c>
      <c r="J382" s="45">
        <f t="shared" si="125"/>
        <v>0</v>
      </c>
      <c r="K382" s="46">
        <f t="shared" si="126"/>
        <v>1</v>
      </c>
      <c r="L382" s="47">
        <v>0</v>
      </c>
      <c r="M382" s="47">
        <v>0</v>
      </c>
      <c r="N382" s="70">
        <v>450</v>
      </c>
      <c r="O382" s="47">
        <f t="shared" si="129"/>
        <v>1</v>
      </c>
      <c r="P382" s="30"/>
      <c r="Q382" s="31">
        <f t="shared" si="127"/>
        <v>440</v>
      </c>
    </row>
    <row r="383" spans="1:17">
      <c r="A383" s="31">
        <f t="shared" si="128"/>
        <v>340</v>
      </c>
      <c r="B383" s="32" t="s">
        <v>3452</v>
      </c>
      <c r="C383" s="33" t="s">
        <v>3453</v>
      </c>
      <c r="D383" s="31"/>
      <c r="E383" s="30"/>
      <c r="F383" s="30"/>
      <c r="G383" s="30"/>
      <c r="H383" s="30">
        <v>400</v>
      </c>
      <c r="I383" s="31">
        <v>400</v>
      </c>
      <c r="J383" s="45">
        <f t="shared" si="125"/>
        <v>0</v>
      </c>
      <c r="K383" s="46">
        <f t="shared" si="126"/>
        <v>1</v>
      </c>
      <c r="L383" s="47">
        <v>0</v>
      </c>
      <c r="M383" s="47">
        <v>0</v>
      </c>
      <c r="N383" s="70">
        <v>400</v>
      </c>
      <c r="O383" s="47">
        <f t="shared" si="129"/>
        <v>1</v>
      </c>
      <c r="P383" s="30"/>
      <c r="Q383" s="31">
        <f t="shared" si="127"/>
        <v>390</v>
      </c>
    </row>
    <row r="384" spans="1:17">
      <c r="A384" s="31">
        <f t="shared" si="128"/>
        <v>341</v>
      </c>
      <c r="B384" s="32" t="s">
        <v>1330</v>
      </c>
      <c r="C384" s="33" t="s">
        <v>3454</v>
      </c>
      <c r="D384" s="31"/>
      <c r="E384" s="30"/>
      <c r="F384" s="30"/>
      <c r="G384" s="30"/>
      <c r="H384" s="30">
        <v>450</v>
      </c>
      <c r="I384" s="31">
        <v>450</v>
      </c>
      <c r="J384" s="45">
        <f t="shared" si="125"/>
        <v>0</v>
      </c>
      <c r="K384" s="46">
        <f t="shared" si="126"/>
        <v>1</v>
      </c>
      <c r="L384" s="47">
        <v>0</v>
      </c>
      <c r="M384" s="47">
        <v>0</v>
      </c>
      <c r="N384" s="70">
        <v>450</v>
      </c>
      <c r="O384" s="47">
        <f t="shared" si="129"/>
        <v>1</v>
      </c>
      <c r="P384" s="30"/>
      <c r="Q384" s="31">
        <f t="shared" si="127"/>
        <v>440</v>
      </c>
    </row>
    <row r="385" spans="1:17">
      <c r="A385" s="31">
        <f t="shared" si="128"/>
        <v>342</v>
      </c>
      <c r="B385" s="32" t="s">
        <v>3455</v>
      </c>
      <c r="C385" s="33" t="s">
        <v>3456</v>
      </c>
      <c r="D385" s="31"/>
      <c r="E385" s="30"/>
      <c r="F385" s="30"/>
      <c r="G385" s="30"/>
      <c r="H385" s="30">
        <v>500</v>
      </c>
      <c r="I385" s="31">
        <v>500</v>
      </c>
      <c r="J385" s="45">
        <f t="shared" si="125"/>
        <v>0</v>
      </c>
      <c r="K385" s="46">
        <f t="shared" si="126"/>
        <v>1</v>
      </c>
      <c r="L385" s="47">
        <v>0</v>
      </c>
      <c r="M385" s="47">
        <v>0</v>
      </c>
      <c r="N385" s="70">
        <v>500</v>
      </c>
      <c r="O385" s="47">
        <f t="shared" si="129"/>
        <v>1</v>
      </c>
      <c r="P385" s="30"/>
      <c r="Q385" s="31">
        <f t="shared" si="127"/>
        <v>490</v>
      </c>
    </row>
    <row r="386" spans="1:17">
      <c r="A386" s="31"/>
      <c r="B386" s="31"/>
      <c r="C386" s="28" t="s">
        <v>1307</v>
      </c>
      <c r="D386" s="37"/>
      <c r="E386" s="30"/>
      <c r="F386" s="30">
        <f t="shared" ref="F386:F420" si="130">E386-D386</f>
        <v>0</v>
      </c>
      <c r="G386" s="30"/>
      <c r="H386" s="30"/>
      <c r="I386" s="31"/>
      <c r="J386" s="45"/>
      <c r="K386" s="46"/>
      <c r="L386" s="47"/>
      <c r="M386" s="47"/>
      <c r="N386" s="47"/>
      <c r="O386" s="47" t="e">
        <f t="shared" si="129"/>
        <v>#DIV/0!</v>
      </c>
      <c r="P386" s="30"/>
      <c r="Q386" s="31"/>
    </row>
    <row r="387" spans="1:17">
      <c r="A387" s="31">
        <f>343</f>
        <v>343</v>
      </c>
      <c r="B387" s="32" t="s">
        <v>1312</v>
      </c>
      <c r="C387" s="33" t="s">
        <v>1313</v>
      </c>
      <c r="D387" s="31">
        <v>68</v>
      </c>
      <c r="E387" s="30">
        <v>70</v>
      </c>
      <c r="F387" s="30">
        <f t="shared" si="130"/>
        <v>2</v>
      </c>
      <c r="G387" s="30">
        <f t="shared" ref="G387:G395" si="131">E387+10</f>
        <v>80</v>
      </c>
      <c r="H387" s="30">
        <v>100</v>
      </c>
      <c r="I387" s="31">
        <v>100</v>
      </c>
      <c r="J387" s="45">
        <f t="shared" ref="J387:J395" si="132">I387-H387</f>
        <v>0</v>
      </c>
      <c r="K387" s="46">
        <f t="shared" ref="K387:K395" si="133">I387/H387</f>
        <v>1</v>
      </c>
      <c r="L387" s="47">
        <v>115</v>
      </c>
      <c r="M387" s="47">
        <v>100</v>
      </c>
      <c r="N387" s="47">
        <v>120</v>
      </c>
      <c r="O387" s="47">
        <f t="shared" si="129"/>
        <v>1.2</v>
      </c>
      <c r="P387" s="30"/>
      <c r="Q387" s="31">
        <f t="shared" ref="Q387:Q395" si="134">I387-10</f>
        <v>90</v>
      </c>
    </row>
    <row r="388" spans="1:17">
      <c r="A388" s="31">
        <f>A387+1</f>
        <v>344</v>
      </c>
      <c r="B388" s="32" t="s">
        <v>3457</v>
      </c>
      <c r="C388" s="33" t="s">
        <v>3458</v>
      </c>
      <c r="D388" s="31">
        <v>60</v>
      </c>
      <c r="E388" s="30">
        <v>60</v>
      </c>
      <c r="F388" s="30">
        <f t="shared" si="130"/>
        <v>0</v>
      </c>
      <c r="G388" s="30">
        <f t="shared" si="131"/>
        <v>70</v>
      </c>
      <c r="H388" s="30">
        <v>50</v>
      </c>
      <c r="I388" s="31">
        <v>100</v>
      </c>
      <c r="J388" s="45">
        <f t="shared" si="132"/>
        <v>50</v>
      </c>
      <c r="K388" s="46">
        <f t="shared" si="133"/>
        <v>2</v>
      </c>
      <c r="L388" s="47">
        <v>75</v>
      </c>
      <c r="M388" s="47">
        <v>65</v>
      </c>
      <c r="N388" s="47">
        <v>120</v>
      </c>
      <c r="O388" s="47">
        <f t="shared" si="129"/>
        <v>1.2</v>
      </c>
      <c r="P388" s="30"/>
      <c r="Q388" s="31">
        <f t="shared" si="134"/>
        <v>90</v>
      </c>
    </row>
    <row r="389" spans="1:17">
      <c r="A389" s="31">
        <f>A388+1</f>
        <v>345</v>
      </c>
      <c r="B389" s="32" t="s">
        <v>3459</v>
      </c>
      <c r="C389" s="33" t="s">
        <v>3460</v>
      </c>
      <c r="D389" s="31">
        <v>45</v>
      </c>
      <c r="E389" s="30">
        <v>50</v>
      </c>
      <c r="F389" s="30">
        <f t="shared" si="130"/>
        <v>5</v>
      </c>
      <c r="G389" s="30">
        <f t="shared" si="131"/>
        <v>60</v>
      </c>
      <c r="H389" s="30">
        <v>50</v>
      </c>
      <c r="I389" s="31">
        <v>100</v>
      </c>
      <c r="J389" s="45">
        <f t="shared" si="132"/>
        <v>50</v>
      </c>
      <c r="K389" s="46">
        <f t="shared" si="133"/>
        <v>2</v>
      </c>
      <c r="L389" s="47">
        <v>65</v>
      </c>
      <c r="M389" s="47">
        <v>55</v>
      </c>
      <c r="N389" s="47">
        <v>120</v>
      </c>
      <c r="O389" s="47">
        <f t="shared" si="129"/>
        <v>1.2</v>
      </c>
      <c r="P389" s="30"/>
      <c r="Q389" s="31">
        <f t="shared" si="134"/>
        <v>90</v>
      </c>
    </row>
    <row r="390" spans="1:17">
      <c r="A390" s="31">
        <f>A389+1</f>
        <v>346</v>
      </c>
      <c r="B390" s="32" t="s">
        <v>3461</v>
      </c>
      <c r="C390" s="33" t="s">
        <v>3462</v>
      </c>
      <c r="D390" s="31">
        <v>129</v>
      </c>
      <c r="E390" s="30">
        <v>130</v>
      </c>
      <c r="F390" s="30">
        <f t="shared" si="130"/>
        <v>1</v>
      </c>
      <c r="G390" s="30">
        <f t="shared" si="131"/>
        <v>140</v>
      </c>
      <c r="H390" s="30">
        <v>150</v>
      </c>
      <c r="I390" s="31">
        <v>150</v>
      </c>
      <c r="J390" s="45">
        <f t="shared" si="132"/>
        <v>0</v>
      </c>
      <c r="K390" s="46">
        <f t="shared" si="133"/>
        <v>1</v>
      </c>
      <c r="L390" s="47">
        <v>160</v>
      </c>
      <c r="M390" s="47">
        <v>140</v>
      </c>
      <c r="N390" s="47">
        <v>180</v>
      </c>
      <c r="O390" s="47">
        <f t="shared" si="129"/>
        <v>1.2</v>
      </c>
      <c r="P390" s="30"/>
      <c r="Q390" s="31">
        <f t="shared" si="134"/>
        <v>140</v>
      </c>
    </row>
    <row r="391" spans="1:17">
      <c r="A391" s="31">
        <f>A390+1</f>
        <v>347</v>
      </c>
      <c r="B391" s="32" t="s">
        <v>1346</v>
      </c>
      <c r="C391" s="33" t="s">
        <v>63</v>
      </c>
      <c r="D391" s="31">
        <v>117</v>
      </c>
      <c r="E391" s="30">
        <v>120</v>
      </c>
      <c r="F391" s="30">
        <f t="shared" si="130"/>
        <v>3</v>
      </c>
      <c r="G391" s="30">
        <f t="shared" si="131"/>
        <v>130</v>
      </c>
      <c r="H391" s="30">
        <v>150</v>
      </c>
      <c r="I391" s="31">
        <v>200</v>
      </c>
      <c r="J391" s="45">
        <f t="shared" si="132"/>
        <v>50</v>
      </c>
      <c r="K391" s="46">
        <f t="shared" si="133"/>
        <v>1.3333333333333299</v>
      </c>
      <c r="L391" s="47">
        <v>164</v>
      </c>
      <c r="M391" s="47">
        <v>154</v>
      </c>
      <c r="N391" s="47">
        <v>240</v>
      </c>
      <c r="O391" s="47">
        <f t="shared" si="129"/>
        <v>1.2</v>
      </c>
      <c r="P391" s="30"/>
      <c r="Q391" s="31">
        <f t="shared" si="134"/>
        <v>190</v>
      </c>
    </row>
    <row r="392" spans="1:17">
      <c r="A392" s="27"/>
      <c r="B392" s="35"/>
      <c r="C392" s="28" t="s">
        <v>1372</v>
      </c>
      <c r="D392" s="51">
        <v>2139</v>
      </c>
      <c r="E392" s="30">
        <v>2140</v>
      </c>
      <c r="F392" s="30">
        <f t="shared" si="130"/>
        <v>1</v>
      </c>
      <c r="G392" s="30">
        <f t="shared" si="131"/>
        <v>2150</v>
      </c>
      <c r="H392" s="36">
        <v>2150</v>
      </c>
      <c r="I392" s="27">
        <f>SUM(I393:I395)</f>
        <v>2700</v>
      </c>
      <c r="J392" s="48">
        <f t="shared" si="132"/>
        <v>550</v>
      </c>
      <c r="K392" s="49">
        <f t="shared" si="133"/>
        <v>1.2558139534883701</v>
      </c>
      <c r="L392" s="50">
        <f>SUM(L393:L395)</f>
        <v>2238</v>
      </c>
      <c r="M392" s="50">
        <f>SUM(M393:M395)</f>
        <v>1998</v>
      </c>
      <c r="N392" s="50">
        <f>SUM(N393:N395)</f>
        <v>3240</v>
      </c>
      <c r="O392" s="47">
        <f t="shared" si="129"/>
        <v>1.2</v>
      </c>
      <c r="P392" s="30"/>
      <c r="Q392" s="31">
        <f t="shared" si="134"/>
        <v>2690</v>
      </c>
    </row>
    <row r="393" spans="1:17">
      <c r="A393" s="31">
        <f>348</f>
        <v>348</v>
      </c>
      <c r="B393" s="32" t="s">
        <v>1146</v>
      </c>
      <c r="C393" s="33" t="s">
        <v>1147</v>
      </c>
      <c r="D393" s="31">
        <v>713</v>
      </c>
      <c r="E393" s="30">
        <v>710</v>
      </c>
      <c r="F393" s="30">
        <f t="shared" si="130"/>
        <v>-3</v>
      </c>
      <c r="G393" s="30">
        <f t="shared" si="131"/>
        <v>720</v>
      </c>
      <c r="H393" s="30">
        <v>700</v>
      </c>
      <c r="I393" s="31">
        <v>900</v>
      </c>
      <c r="J393" s="45">
        <f t="shared" si="132"/>
        <v>200</v>
      </c>
      <c r="K393" s="46">
        <f t="shared" si="133"/>
        <v>1.28571428571429</v>
      </c>
      <c r="L393" s="47">
        <v>746</v>
      </c>
      <c r="M393" s="47">
        <v>666</v>
      </c>
      <c r="N393" s="47">
        <v>1080</v>
      </c>
      <c r="O393" s="47">
        <f t="shared" si="129"/>
        <v>1.2</v>
      </c>
      <c r="P393" s="30"/>
      <c r="Q393" s="31">
        <f t="shared" si="134"/>
        <v>890</v>
      </c>
    </row>
    <row r="394" spans="1:17">
      <c r="A394" s="31">
        <v>349</v>
      </c>
      <c r="B394" s="32" t="s">
        <v>1355</v>
      </c>
      <c r="C394" s="33" t="s">
        <v>1356</v>
      </c>
      <c r="D394" s="31">
        <v>753</v>
      </c>
      <c r="E394" s="30">
        <v>750</v>
      </c>
      <c r="F394" s="30">
        <f t="shared" si="130"/>
        <v>-3</v>
      </c>
      <c r="G394" s="30">
        <f t="shared" si="131"/>
        <v>760</v>
      </c>
      <c r="H394" s="30">
        <v>750</v>
      </c>
      <c r="I394" s="31">
        <v>900</v>
      </c>
      <c r="J394" s="45">
        <f t="shared" si="132"/>
        <v>150</v>
      </c>
      <c r="K394" s="46">
        <f t="shared" si="133"/>
        <v>1.2</v>
      </c>
      <c r="L394" s="47">
        <v>789</v>
      </c>
      <c r="M394" s="47">
        <v>704</v>
      </c>
      <c r="N394" s="47">
        <v>1080</v>
      </c>
      <c r="O394" s="47">
        <f t="shared" si="129"/>
        <v>1.2</v>
      </c>
      <c r="P394" s="30"/>
      <c r="Q394" s="31">
        <f t="shared" si="134"/>
        <v>890</v>
      </c>
    </row>
    <row r="395" spans="1:17">
      <c r="A395" s="31">
        <v>350</v>
      </c>
      <c r="B395" s="32" t="s">
        <v>1359</v>
      </c>
      <c r="C395" s="33" t="s">
        <v>1360</v>
      </c>
      <c r="D395" s="31">
        <v>673</v>
      </c>
      <c r="E395" s="30">
        <v>670</v>
      </c>
      <c r="F395" s="30">
        <f t="shared" si="130"/>
        <v>-3</v>
      </c>
      <c r="G395" s="30">
        <f t="shared" si="131"/>
        <v>680</v>
      </c>
      <c r="H395" s="30">
        <v>700</v>
      </c>
      <c r="I395" s="31">
        <v>900</v>
      </c>
      <c r="J395" s="45">
        <f t="shared" si="132"/>
        <v>200</v>
      </c>
      <c r="K395" s="46">
        <f t="shared" si="133"/>
        <v>1.28571428571429</v>
      </c>
      <c r="L395" s="47">
        <v>703</v>
      </c>
      <c r="M395" s="47">
        <v>628</v>
      </c>
      <c r="N395" s="47">
        <v>1080</v>
      </c>
      <c r="O395" s="47">
        <f t="shared" si="129"/>
        <v>1.2</v>
      </c>
      <c r="P395" s="30"/>
      <c r="Q395" s="31">
        <f t="shared" si="134"/>
        <v>890</v>
      </c>
    </row>
    <row r="396" spans="1:17">
      <c r="A396" s="27"/>
      <c r="B396" s="27"/>
      <c r="C396" s="28" t="s">
        <v>3463</v>
      </c>
      <c r="D396" s="37"/>
      <c r="E396" s="30"/>
      <c r="F396" s="30">
        <f t="shared" si="130"/>
        <v>0</v>
      </c>
      <c r="G396" s="30"/>
      <c r="H396" s="30"/>
      <c r="I396" s="31"/>
      <c r="J396" s="45"/>
      <c r="K396" s="46"/>
      <c r="L396" s="47"/>
      <c r="M396" s="47"/>
      <c r="N396" s="47"/>
      <c r="O396" s="47" t="e">
        <f t="shared" si="129"/>
        <v>#DIV/0!</v>
      </c>
      <c r="P396" s="30"/>
      <c r="Q396" s="31"/>
    </row>
    <row r="397" spans="1:17" s="10" customFormat="1">
      <c r="A397" s="38">
        <v>351</v>
      </c>
      <c r="B397" s="31" t="s">
        <v>3464</v>
      </c>
      <c r="C397" s="33" t="s">
        <v>3465</v>
      </c>
      <c r="D397" s="31">
        <v>245</v>
      </c>
      <c r="E397" s="30">
        <v>250</v>
      </c>
      <c r="F397" s="30">
        <f t="shared" si="130"/>
        <v>5</v>
      </c>
      <c r="G397" s="30">
        <f>E397+10</f>
        <v>260</v>
      </c>
      <c r="H397" s="30">
        <v>250</v>
      </c>
      <c r="I397" s="31">
        <v>350</v>
      </c>
      <c r="J397" s="45">
        <f>I397-H397</f>
        <v>100</v>
      </c>
      <c r="K397" s="46">
        <f>I397/H397</f>
        <v>1.4</v>
      </c>
      <c r="L397" s="47">
        <v>340</v>
      </c>
      <c r="M397" s="47">
        <v>300</v>
      </c>
      <c r="N397" s="47">
        <v>410</v>
      </c>
      <c r="O397" s="47">
        <f t="shared" si="129"/>
        <v>1.1714285714285699</v>
      </c>
      <c r="P397" s="30"/>
      <c r="Q397" s="31">
        <f>I397-10</f>
        <v>340</v>
      </c>
    </row>
    <row r="398" spans="1:17" s="10" customFormat="1">
      <c r="A398" s="31">
        <v>352</v>
      </c>
      <c r="B398" s="31" t="s">
        <v>3466</v>
      </c>
      <c r="C398" s="33" t="s">
        <v>3467</v>
      </c>
      <c r="D398" s="31">
        <v>180</v>
      </c>
      <c r="E398" s="30">
        <v>180</v>
      </c>
      <c r="F398" s="30">
        <f t="shared" si="130"/>
        <v>0</v>
      </c>
      <c r="G398" s="30">
        <f>E398+10</f>
        <v>190</v>
      </c>
      <c r="H398" s="30">
        <v>200</v>
      </c>
      <c r="I398" s="31">
        <v>300</v>
      </c>
      <c r="J398" s="45">
        <f>I398-H398</f>
        <v>100</v>
      </c>
      <c r="K398" s="46">
        <f>I398/H398</f>
        <v>1.5</v>
      </c>
      <c r="L398" s="47">
        <v>230</v>
      </c>
      <c r="M398" s="47">
        <v>210</v>
      </c>
      <c r="N398" s="47">
        <v>330</v>
      </c>
      <c r="O398" s="47">
        <f t="shared" si="129"/>
        <v>1.1000000000000001</v>
      </c>
      <c r="P398" s="30"/>
      <c r="Q398" s="31">
        <f>I398-10</f>
        <v>290</v>
      </c>
    </row>
    <row r="399" spans="1:17" s="10" customFormat="1">
      <c r="A399" s="31">
        <v>353</v>
      </c>
      <c r="B399" s="31" t="s">
        <v>3468</v>
      </c>
      <c r="C399" s="33" t="s">
        <v>3469</v>
      </c>
      <c r="D399" s="31">
        <v>245</v>
      </c>
      <c r="E399" s="30">
        <v>250</v>
      </c>
      <c r="F399" s="30">
        <f t="shared" si="130"/>
        <v>5</v>
      </c>
      <c r="G399" s="30">
        <f>E399+10</f>
        <v>260</v>
      </c>
      <c r="H399" s="30">
        <v>250</v>
      </c>
      <c r="I399" s="31">
        <v>350</v>
      </c>
      <c r="J399" s="45">
        <f>I399-H399</f>
        <v>100</v>
      </c>
      <c r="K399" s="46">
        <f>I399/H399</f>
        <v>1.4</v>
      </c>
      <c r="L399" s="47">
        <v>320</v>
      </c>
      <c r="M399" s="47">
        <v>285</v>
      </c>
      <c r="N399" s="47">
        <v>360</v>
      </c>
      <c r="O399" s="47">
        <f t="shared" si="129"/>
        <v>1.02857142857143</v>
      </c>
      <c r="P399" s="30"/>
      <c r="Q399" s="31">
        <f>I399-10</f>
        <v>340</v>
      </c>
    </row>
    <row r="400" spans="1:17" s="10" customFormat="1">
      <c r="A400" s="27"/>
      <c r="B400" s="27"/>
      <c r="C400" s="28" t="s">
        <v>1371</v>
      </c>
      <c r="D400" s="37"/>
      <c r="E400" s="30"/>
      <c r="F400" s="30">
        <f t="shared" si="130"/>
        <v>0</v>
      </c>
      <c r="G400" s="30"/>
      <c r="H400" s="30"/>
      <c r="I400" s="31"/>
      <c r="J400" s="45"/>
      <c r="K400" s="46"/>
      <c r="L400" s="47"/>
      <c r="M400" s="47"/>
      <c r="N400" s="47"/>
      <c r="O400" s="47" t="e">
        <f t="shared" si="129"/>
        <v>#DIV/0!</v>
      </c>
      <c r="P400" s="30"/>
      <c r="Q400" s="31"/>
    </row>
    <row r="401" spans="1:17" s="10" customFormat="1">
      <c r="A401" s="31">
        <f>354</f>
        <v>354</v>
      </c>
      <c r="B401" s="31" t="s">
        <v>124</v>
      </c>
      <c r="C401" s="33" t="s">
        <v>1373</v>
      </c>
      <c r="D401" s="31">
        <v>28</v>
      </c>
      <c r="E401" s="30">
        <v>30</v>
      </c>
      <c r="F401" s="30">
        <f t="shared" si="130"/>
        <v>2</v>
      </c>
      <c r="G401" s="30">
        <f t="shared" ref="G401:G420" si="135">E401+10</f>
        <v>40</v>
      </c>
      <c r="H401" s="30">
        <v>50</v>
      </c>
      <c r="I401" s="31">
        <v>100</v>
      </c>
      <c r="J401" s="45">
        <f t="shared" ref="J401:J420" si="136">I401-H401</f>
        <v>50</v>
      </c>
      <c r="K401" s="46">
        <f t="shared" ref="K401:K420" si="137">I401/H401</f>
        <v>2</v>
      </c>
      <c r="L401" s="47" t="s">
        <v>3161</v>
      </c>
      <c r="M401" s="47" t="s">
        <v>3161</v>
      </c>
      <c r="N401" s="47" t="s">
        <v>3161</v>
      </c>
      <c r="O401" s="47" t="e">
        <f t="shared" si="129"/>
        <v>#VALUE!</v>
      </c>
      <c r="P401" s="30"/>
      <c r="Q401" s="31">
        <f t="shared" ref="Q401:Q420" si="138">I401-10</f>
        <v>90</v>
      </c>
    </row>
    <row r="402" spans="1:17" s="10" customFormat="1">
      <c r="A402" s="31">
        <f t="shared" ref="A402:A427" si="139">A401+1</f>
        <v>355</v>
      </c>
      <c r="B402" s="31" t="s">
        <v>112</v>
      </c>
      <c r="C402" s="33" t="s">
        <v>113</v>
      </c>
      <c r="D402" s="31">
        <v>50</v>
      </c>
      <c r="E402" s="30">
        <v>50</v>
      </c>
      <c r="F402" s="30">
        <f t="shared" si="130"/>
        <v>0</v>
      </c>
      <c r="G402" s="30">
        <f t="shared" si="135"/>
        <v>60</v>
      </c>
      <c r="H402" s="30">
        <v>50</v>
      </c>
      <c r="I402" s="31">
        <v>100</v>
      </c>
      <c r="J402" s="45">
        <f t="shared" si="136"/>
        <v>50</v>
      </c>
      <c r="K402" s="46">
        <f t="shared" si="137"/>
        <v>2</v>
      </c>
      <c r="L402" s="47" t="s">
        <v>3161</v>
      </c>
      <c r="M402" s="47" t="s">
        <v>3161</v>
      </c>
      <c r="N402" s="47" t="s">
        <v>3161</v>
      </c>
      <c r="O402" s="47" t="e">
        <f t="shared" si="129"/>
        <v>#VALUE!</v>
      </c>
      <c r="P402" s="30"/>
      <c r="Q402" s="31">
        <f t="shared" si="138"/>
        <v>90</v>
      </c>
    </row>
    <row r="403" spans="1:17" s="10" customFormat="1">
      <c r="A403" s="31">
        <f t="shared" si="139"/>
        <v>356</v>
      </c>
      <c r="B403" s="31" t="s">
        <v>3470</v>
      </c>
      <c r="C403" s="33" t="s">
        <v>3471</v>
      </c>
      <c r="D403" s="31">
        <v>29</v>
      </c>
      <c r="E403" s="30">
        <v>30</v>
      </c>
      <c r="F403" s="30">
        <f t="shared" si="130"/>
        <v>1</v>
      </c>
      <c r="G403" s="30">
        <f t="shared" si="135"/>
        <v>40</v>
      </c>
      <c r="H403" s="30">
        <v>50</v>
      </c>
      <c r="I403" s="31">
        <v>100</v>
      </c>
      <c r="J403" s="45">
        <f t="shared" si="136"/>
        <v>50</v>
      </c>
      <c r="K403" s="46">
        <f t="shared" si="137"/>
        <v>2</v>
      </c>
      <c r="L403" s="47">
        <v>0</v>
      </c>
      <c r="M403" s="47">
        <v>20</v>
      </c>
      <c r="N403" s="47">
        <v>100</v>
      </c>
      <c r="O403" s="47">
        <f t="shared" si="129"/>
        <v>1</v>
      </c>
      <c r="P403" s="30"/>
      <c r="Q403" s="31">
        <f t="shared" si="138"/>
        <v>90</v>
      </c>
    </row>
    <row r="404" spans="1:17" s="10" customFormat="1">
      <c r="A404" s="31">
        <f t="shared" si="139"/>
        <v>357</v>
      </c>
      <c r="B404" s="31" t="s">
        <v>1377</v>
      </c>
      <c r="C404" s="33" t="s">
        <v>3472</v>
      </c>
      <c r="D404" s="31">
        <v>26</v>
      </c>
      <c r="E404" s="30">
        <v>30</v>
      </c>
      <c r="F404" s="30">
        <f t="shared" si="130"/>
        <v>4</v>
      </c>
      <c r="G404" s="30">
        <f t="shared" si="135"/>
        <v>40</v>
      </c>
      <c r="H404" s="30">
        <v>50</v>
      </c>
      <c r="I404" s="31">
        <v>100</v>
      </c>
      <c r="J404" s="45">
        <f t="shared" si="136"/>
        <v>50</v>
      </c>
      <c r="K404" s="46">
        <f t="shared" si="137"/>
        <v>2</v>
      </c>
      <c r="L404" s="47" t="s">
        <v>3161</v>
      </c>
      <c r="M404" s="47" t="s">
        <v>3161</v>
      </c>
      <c r="N404" s="47" t="s">
        <v>3161</v>
      </c>
      <c r="O404" s="47" t="e">
        <f t="shared" si="129"/>
        <v>#VALUE!</v>
      </c>
      <c r="P404" s="30"/>
      <c r="Q404" s="31">
        <f t="shared" si="138"/>
        <v>90</v>
      </c>
    </row>
    <row r="405" spans="1:17" s="10" customFormat="1">
      <c r="A405" s="31">
        <f t="shared" si="139"/>
        <v>358</v>
      </c>
      <c r="B405" s="31" t="s">
        <v>1485</v>
      </c>
      <c r="C405" s="33" t="s">
        <v>1486</v>
      </c>
      <c r="D405" s="31">
        <v>230</v>
      </c>
      <c r="E405" s="30">
        <v>230</v>
      </c>
      <c r="F405" s="30">
        <f t="shared" si="130"/>
        <v>0</v>
      </c>
      <c r="G405" s="30">
        <f t="shared" si="135"/>
        <v>240</v>
      </c>
      <c r="H405" s="30">
        <v>250</v>
      </c>
      <c r="I405" s="31">
        <v>350</v>
      </c>
      <c r="J405" s="45">
        <f t="shared" si="136"/>
        <v>100</v>
      </c>
      <c r="K405" s="46">
        <f t="shared" si="137"/>
        <v>1.4</v>
      </c>
      <c r="L405" s="47">
        <v>300</v>
      </c>
      <c r="M405" s="47">
        <v>260</v>
      </c>
      <c r="N405" s="47">
        <v>420</v>
      </c>
      <c r="O405" s="47">
        <f t="shared" si="129"/>
        <v>1.2</v>
      </c>
      <c r="P405" s="30"/>
      <c r="Q405" s="31">
        <f t="shared" si="138"/>
        <v>340</v>
      </c>
    </row>
    <row r="406" spans="1:17" s="10" customFormat="1">
      <c r="A406" s="31">
        <f t="shared" si="139"/>
        <v>359</v>
      </c>
      <c r="B406" s="31" t="s">
        <v>1487</v>
      </c>
      <c r="C406" s="33" t="s">
        <v>1488</v>
      </c>
      <c r="D406" s="31">
        <v>130</v>
      </c>
      <c r="E406" s="30">
        <v>130</v>
      </c>
      <c r="F406" s="30">
        <f t="shared" si="130"/>
        <v>0</v>
      </c>
      <c r="G406" s="30">
        <f t="shared" si="135"/>
        <v>140</v>
      </c>
      <c r="H406" s="30">
        <v>150</v>
      </c>
      <c r="I406" s="31">
        <v>250</v>
      </c>
      <c r="J406" s="45">
        <f t="shared" si="136"/>
        <v>100</v>
      </c>
      <c r="K406" s="46">
        <f t="shared" si="137"/>
        <v>1.6666666666666701</v>
      </c>
      <c r="L406" s="47">
        <v>215</v>
      </c>
      <c r="M406" s="47">
        <v>180</v>
      </c>
      <c r="N406" s="47">
        <v>270</v>
      </c>
      <c r="O406" s="47">
        <f t="shared" si="129"/>
        <v>1.08</v>
      </c>
      <c r="P406" s="30"/>
      <c r="Q406" s="31">
        <f t="shared" si="138"/>
        <v>240</v>
      </c>
    </row>
    <row r="407" spans="1:17" s="10" customFormat="1">
      <c r="A407" s="31">
        <f t="shared" si="139"/>
        <v>360</v>
      </c>
      <c r="B407" s="31" t="s">
        <v>1491</v>
      </c>
      <c r="C407" s="33" t="s">
        <v>1492</v>
      </c>
      <c r="D407" s="31">
        <v>230</v>
      </c>
      <c r="E407" s="30">
        <v>230</v>
      </c>
      <c r="F407" s="30">
        <f t="shared" si="130"/>
        <v>0</v>
      </c>
      <c r="G407" s="30">
        <f t="shared" si="135"/>
        <v>240</v>
      </c>
      <c r="H407" s="30">
        <v>250</v>
      </c>
      <c r="I407" s="31">
        <v>350</v>
      </c>
      <c r="J407" s="45">
        <f t="shared" si="136"/>
        <v>100</v>
      </c>
      <c r="K407" s="46">
        <f t="shared" si="137"/>
        <v>1.4</v>
      </c>
      <c r="L407" s="47">
        <v>300</v>
      </c>
      <c r="M407" s="47">
        <v>260</v>
      </c>
      <c r="N407" s="47">
        <v>420</v>
      </c>
      <c r="O407" s="47">
        <f t="shared" si="129"/>
        <v>1.2</v>
      </c>
      <c r="P407" s="30"/>
      <c r="Q407" s="31">
        <f t="shared" si="138"/>
        <v>340</v>
      </c>
    </row>
    <row r="408" spans="1:17" s="10" customFormat="1">
      <c r="A408" s="31">
        <f t="shared" si="139"/>
        <v>361</v>
      </c>
      <c r="B408" s="31" t="s">
        <v>1495</v>
      </c>
      <c r="C408" s="33" t="s">
        <v>1496</v>
      </c>
      <c r="D408" s="31">
        <v>130</v>
      </c>
      <c r="E408" s="30">
        <v>130</v>
      </c>
      <c r="F408" s="30">
        <f t="shared" si="130"/>
        <v>0</v>
      </c>
      <c r="G408" s="30">
        <f t="shared" si="135"/>
        <v>140</v>
      </c>
      <c r="H408" s="30">
        <v>150</v>
      </c>
      <c r="I408" s="31">
        <v>250</v>
      </c>
      <c r="J408" s="45">
        <f t="shared" si="136"/>
        <v>100</v>
      </c>
      <c r="K408" s="46">
        <f t="shared" si="137"/>
        <v>1.6666666666666701</v>
      </c>
      <c r="L408" s="47">
        <v>215</v>
      </c>
      <c r="M408" s="47">
        <v>180</v>
      </c>
      <c r="N408" s="47">
        <v>270</v>
      </c>
      <c r="O408" s="47">
        <f t="shared" ref="O408:O439" si="140">N408/I408</f>
        <v>1.08</v>
      </c>
      <c r="P408" s="30"/>
      <c r="Q408" s="31">
        <f t="shared" si="138"/>
        <v>240</v>
      </c>
    </row>
    <row r="409" spans="1:17" s="10" customFormat="1">
      <c r="A409" s="31">
        <f t="shared" si="139"/>
        <v>362</v>
      </c>
      <c r="B409" s="31" t="s">
        <v>1499</v>
      </c>
      <c r="C409" s="33" t="s">
        <v>1500</v>
      </c>
      <c r="D409" s="31">
        <v>230</v>
      </c>
      <c r="E409" s="30">
        <v>230</v>
      </c>
      <c r="F409" s="30">
        <f t="shared" si="130"/>
        <v>0</v>
      </c>
      <c r="G409" s="30">
        <f t="shared" si="135"/>
        <v>240</v>
      </c>
      <c r="H409" s="30">
        <v>250</v>
      </c>
      <c r="I409" s="31">
        <v>350</v>
      </c>
      <c r="J409" s="45">
        <f t="shared" si="136"/>
        <v>100</v>
      </c>
      <c r="K409" s="46">
        <f t="shared" si="137"/>
        <v>1.4</v>
      </c>
      <c r="L409" s="47">
        <v>300</v>
      </c>
      <c r="M409" s="47">
        <v>260</v>
      </c>
      <c r="N409" s="47">
        <v>420</v>
      </c>
      <c r="O409" s="47">
        <f t="shared" si="140"/>
        <v>1.2</v>
      </c>
      <c r="P409" s="30"/>
      <c r="Q409" s="31">
        <f t="shared" si="138"/>
        <v>340</v>
      </c>
    </row>
    <row r="410" spans="1:17" s="10" customFormat="1">
      <c r="A410" s="31">
        <f t="shared" si="139"/>
        <v>363</v>
      </c>
      <c r="B410" s="31" t="s">
        <v>1503</v>
      </c>
      <c r="C410" s="33" t="s">
        <v>1504</v>
      </c>
      <c r="D410" s="31">
        <v>130</v>
      </c>
      <c r="E410" s="30">
        <v>130</v>
      </c>
      <c r="F410" s="30">
        <f t="shared" si="130"/>
        <v>0</v>
      </c>
      <c r="G410" s="30">
        <f t="shared" si="135"/>
        <v>140</v>
      </c>
      <c r="H410" s="30">
        <v>150</v>
      </c>
      <c r="I410" s="31">
        <v>250</v>
      </c>
      <c r="J410" s="45">
        <f t="shared" si="136"/>
        <v>100</v>
      </c>
      <c r="K410" s="46">
        <f t="shared" si="137"/>
        <v>1.6666666666666701</v>
      </c>
      <c r="L410" s="47">
        <v>215</v>
      </c>
      <c r="M410" s="47">
        <v>180</v>
      </c>
      <c r="N410" s="47">
        <v>270</v>
      </c>
      <c r="O410" s="47">
        <f t="shared" si="140"/>
        <v>1.08</v>
      </c>
      <c r="P410" s="30"/>
      <c r="Q410" s="31">
        <f t="shared" si="138"/>
        <v>240</v>
      </c>
    </row>
    <row r="411" spans="1:17" s="10" customFormat="1">
      <c r="A411" s="31">
        <f t="shared" si="139"/>
        <v>364</v>
      </c>
      <c r="B411" s="31" t="s">
        <v>1513</v>
      </c>
      <c r="C411" s="33" t="s">
        <v>1514</v>
      </c>
      <c r="D411" s="31">
        <v>230</v>
      </c>
      <c r="E411" s="30">
        <v>230</v>
      </c>
      <c r="F411" s="30">
        <f t="shared" si="130"/>
        <v>0</v>
      </c>
      <c r="G411" s="30">
        <f t="shared" si="135"/>
        <v>240</v>
      </c>
      <c r="H411" s="30">
        <v>250</v>
      </c>
      <c r="I411" s="31">
        <v>350</v>
      </c>
      <c r="J411" s="45">
        <f t="shared" si="136"/>
        <v>100</v>
      </c>
      <c r="K411" s="46">
        <f t="shared" si="137"/>
        <v>1.4</v>
      </c>
      <c r="L411" s="47">
        <v>300</v>
      </c>
      <c r="M411" s="47">
        <v>260</v>
      </c>
      <c r="N411" s="47">
        <v>420</v>
      </c>
      <c r="O411" s="47">
        <f t="shared" si="140"/>
        <v>1.2</v>
      </c>
      <c r="P411" s="30"/>
      <c r="Q411" s="31">
        <f t="shared" si="138"/>
        <v>340</v>
      </c>
    </row>
    <row r="412" spans="1:17" s="10" customFormat="1">
      <c r="A412" s="31">
        <f t="shared" si="139"/>
        <v>365</v>
      </c>
      <c r="B412" s="31" t="s">
        <v>1517</v>
      </c>
      <c r="C412" s="33" t="s">
        <v>1518</v>
      </c>
      <c r="D412" s="31">
        <v>130</v>
      </c>
      <c r="E412" s="30">
        <v>130</v>
      </c>
      <c r="F412" s="30">
        <f t="shared" si="130"/>
        <v>0</v>
      </c>
      <c r="G412" s="30">
        <f t="shared" si="135"/>
        <v>140</v>
      </c>
      <c r="H412" s="30">
        <v>150</v>
      </c>
      <c r="I412" s="31">
        <v>250</v>
      </c>
      <c r="J412" s="45">
        <f t="shared" si="136"/>
        <v>100</v>
      </c>
      <c r="K412" s="46">
        <f t="shared" si="137"/>
        <v>1.6666666666666701</v>
      </c>
      <c r="L412" s="47">
        <v>215</v>
      </c>
      <c r="M412" s="47">
        <v>180</v>
      </c>
      <c r="N412" s="47">
        <v>270</v>
      </c>
      <c r="O412" s="47">
        <f t="shared" si="140"/>
        <v>1.08</v>
      </c>
      <c r="P412" s="30"/>
      <c r="Q412" s="31">
        <f t="shared" si="138"/>
        <v>240</v>
      </c>
    </row>
    <row r="413" spans="1:17" s="10" customFormat="1">
      <c r="A413" s="31">
        <f t="shared" si="139"/>
        <v>366</v>
      </c>
      <c r="B413" s="31" t="s">
        <v>3473</v>
      </c>
      <c r="C413" s="33" t="s">
        <v>3000</v>
      </c>
      <c r="D413" s="31">
        <v>149</v>
      </c>
      <c r="E413" s="30">
        <v>150</v>
      </c>
      <c r="F413" s="30">
        <f t="shared" si="130"/>
        <v>1</v>
      </c>
      <c r="G413" s="30">
        <f t="shared" si="135"/>
        <v>160</v>
      </c>
      <c r="H413" s="30">
        <v>150</v>
      </c>
      <c r="I413" s="31">
        <v>250</v>
      </c>
      <c r="J413" s="45">
        <f t="shared" si="136"/>
        <v>100</v>
      </c>
      <c r="K413" s="46">
        <f t="shared" si="137"/>
        <v>1.6666666666666701</v>
      </c>
      <c r="L413" s="47" t="s">
        <v>3161</v>
      </c>
      <c r="M413" s="47" t="s">
        <v>3161</v>
      </c>
      <c r="N413" s="47" t="s">
        <v>3161</v>
      </c>
      <c r="O413" s="47" t="e">
        <f t="shared" si="140"/>
        <v>#VALUE!</v>
      </c>
      <c r="P413" s="30"/>
      <c r="Q413" s="31">
        <f t="shared" si="138"/>
        <v>240</v>
      </c>
    </row>
    <row r="414" spans="1:17" s="10" customFormat="1">
      <c r="A414" s="31">
        <f t="shared" si="139"/>
        <v>367</v>
      </c>
      <c r="B414" s="31" t="s">
        <v>1525</v>
      </c>
      <c r="C414" s="33" t="s">
        <v>1526</v>
      </c>
      <c r="D414" s="31">
        <v>260</v>
      </c>
      <c r="E414" s="30">
        <v>260</v>
      </c>
      <c r="F414" s="30">
        <f t="shared" si="130"/>
        <v>0</v>
      </c>
      <c r="G414" s="30">
        <f t="shared" si="135"/>
        <v>270</v>
      </c>
      <c r="H414" s="30">
        <v>250</v>
      </c>
      <c r="I414" s="31">
        <v>350</v>
      </c>
      <c r="J414" s="45">
        <f t="shared" si="136"/>
        <v>100</v>
      </c>
      <c r="K414" s="46">
        <f t="shared" si="137"/>
        <v>1.4</v>
      </c>
      <c r="L414" s="47">
        <v>230</v>
      </c>
      <c r="M414" s="47">
        <v>200</v>
      </c>
      <c r="N414" s="47">
        <v>350</v>
      </c>
      <c r="O414" s="47">
        <f t="shared" si="140"/>
        <v>1</v>
      </c>
      <c r="P414" s="30"/>
      <c r="Q414" s="31">
        <f t="shared" si="138"/>
        <v>340</v>
      </c>
    </row>
    <row r="415" spans="1:17" s="10" customFormat="1">
      <c r="A415" s="31">
        <f t="shared" si="139"/>
        <v>368</v>
      </c>
      <c r="B415" s="31" t="s">
        <v>3097</v>
      </c>
      <c r="C415" s="33" t="s">
        <v>3098</v>
      </c>
      <c r="D415" s="31">
        <v>135</v>
      </c>
      <c r="E415" s="30">
        <v>140</v>
      </c>
      <c r="F415" s="30">
        <f t="shared" si="130"/>
        <v>5</v>
      </c>
      <c r="G415" s="30">
        <f t="shared" si="135"/>
        <v>150</v>
      </c>
      <c r="H415" s="30">
        <v>150</v>
      </c>
      <c r="I415" s="31">
        <v>250</v>
      </c>
      <c r="J415" s="45">
        <f t="shared" si="136"/>
        <v>100</v>
      </c>
      <c r="K415" s="46">
        <f t="shared" si="137"/>
        <v>1.6666666666666701</v>
      </c>
      <c r="L415" s="47">
        <v>165</v>
      </c>
      <c r="M415" s="47">
        <v>145</v>
      </c>
      <c r="N415" s="47">
        <v>260</v>
      </c>
      <c r="O415" s="47">
        <f t="shared" si="140"/>
        <v>1.04</v>
      </c>
      <c r="P415" s="30"/>
      <c r="Q415" s="31">
        <f t="shared" si="138"/>
        <v>240</v>
      </c>
    </row>
    <row r="416" spans="1:17" s="10" customFormat="1">
      <c r="A416" s="31">
        <f t="shared" si="139"/>
        <v>369</v>
      </c>
      <c r="B416" s="31" t="s">
        <v>1529</v>
      </c>
      <c r="C416" s="33" t="s">
        <v>1530</v>
      </c>
      <c r="D416" s="31">
        <v>223</v>
      </c>
      <c r="E416" s="30">
        <v>220</v>
      </c>
      <c r="F416" s="30">
        <f t="shared" si="130"/>
        <v>-3</v>
      </c>
      <c r="G416" s="30">
        <f t="shared" si="135"/>
        <v>230</v>
      </c>
      <c r="H416" s="30">
        <v>250</v>
      </c>
      <c r="I416" s="31">
        <v>350</v>
      </c>
      <c r="J416" s="45">
        <f t="shared" si="136"/>
        <v>100</v>
      </c>
      <c r="K416" s="46">
        <f t="shared" si="137"/>
        <v>1.4</v>
      </c>
      <c r="L416" s="47">
        <v>230</v>
      </c>
      <c r="M416" s="47">
        <v>200</v>
      </c>
      <c r="N416" s="47">
        <v>350</v>
      </c>
      <c r="O416" s="47">
        <f t="shared" si="140"/>
        <v>1</v>
      </c>
      <c r="P416" s="30"/>
      <c r="Q416" s="31">
        <f t="shared" si="138"/>
        <v>340</v>
      </c>
    </row>
    <row r="417" spans="1:17" s="10" customFormat="1">
      <c r="A417" s="31">
        <f t="shared" si="139"/>
        <v>370</v>
      </c>
      <c r="B417" s="31" t="s">
        <v>1533</v>
      </c>
      <c r="C417" s="33" t="s">
        <v>1534</v>
      </c>
      <c r="D417" s="31">
        <v>148</v>
      </c>
      <c r="E417" s="30">
        <v>150</v>
      </c>
      <c r="F417" s="30">
        <f t="shared" si="130"/>
        <v>2</v>
      </c>
      <c r="G417" s="30">
        <f t="shared" si="135"/>
        <v>160</v>
      </c>
      <c r="H417" s="30">
        <v>150</v>
      </c>
      <c r="I417" s="31">
        <v>250</v>
      </c>
      <c r="J417" s="45">
        <f t="shared" si="136"/>
        <v>100</v>
      </c>
      <c r="K417" s="46">
        <f t="shared" si="137"/>
        <v>1.6666666666666701</v>
      </c>
      <c r="L417" s="47">
        <v>165</v>
      </c>
      <c r="M417" s="47">
        <v>145</v>
      </c>
      <c r="N417" s="47">
        <v>260</v>
      </c>
      <c r="O417" s="47">
        <f t="shared" si="140"/>
        <v>1.04</v>
      </c>
      <c r="P417" s="30"/>
      <c r="Q417" s="31">
        <f t="shared" si="138"/>
        <v>240</v>
      </c>
    </row>
    <row r="418" spans="1:17" s="10" customFormat="1">
      <c r="A418" s="31">
        <f t="shared" si="139"/>
        <v>371</v>
      </c>
      <c r="B418" s="31" t="s">
        <v>1537</v>
      </c>
      <c r="C418" s="33" t="s">
        <v>1538</v>
      </c>
      <c r="D418" s="31">
        <v>282</v>
      </c>
      <c r="E418" s="30">
        <v>280</v>
      </c>
      <c r="F418" s="30">
        <f t="shared" si="130"/>
        <v>-2</v>
      </c>
      <c r="G418" s="30">
        <f t="shared" si="135"/>
        <v>290</v>
      </c>
      <c r="H418" s="30">
        <v>300</v>
      </c>
      <c r="I418" s="31">
        <v>350</v>
      </c>
      <c r="J418" s="45">
        <f t="shared" si="136"/>
        <v>50</v>
      </c>
      <c r="K418" s="46">
        <f t="shared" si="137"/>
        <v>1.1666666666666701</v>
      </c>
      <c r="L418" s="47">
        <v>230</v>
      </c>
      <c r="M418" s="47">
        <v>200</v>
      </c>
      <c r="N418" s="47">
        <v>370</v>
      </c>
      <c r="O418" s="47">
        <f t="shared" si="140"/>
        <v>1.05714285714286</v>
      </c>
      <c r="P418" s="30"/>
      <c r="Q418" s="31">
        <f t="shared" si="138"/>
        <v>340</v>
      </c>
    </row>
    <row r="419" spans="1:17" s="10" customFormat="1">
      <c r="A419" s="31">
        <f t="shared" si="139"/>
        <v>372</v>
      </c>
      <c r="B419" s="31" t="s">
        <v>1541</v>
      </c>
      <c r="C419" s="33" t="s">
        <v>1542</v>
      </c>
      <c r="D419" s="31">
        <v>182</v>
      </c>
      <c r="E419" s="30">
        <v>180</v>
      </c>
      <c r="F419" s="30">
        <f t="shared" si="130"/>
        <v>-2</v>
      </c>
      <c r="G419" s="30">
        <f t="shared" si="135"/>
        <v>190</v>
      </c>
      <c r="H419" s="30">
        <v>200</v>
      </c>
      <c r="I419" s="31">
        <v>250</v>
      </c>
      <c r="J419" s="45">
        <f t="shared" si="136"/>
        <v>50</v>
      </c>
      <c r="K419" s="46">
        <f t="shared" si="137"/>
        <v>1.25</v>
      </c>
      <c r="L419" s="47">
        <v>165</v>
      </c>
      <c r="M419" s="47">
        <v>145</v>
      </c>
      <c r="N419" s="47">
        <v>250</v>
      </c>
      <c r="O419" s="47">
        <f t="shared" si="140"/>
        <v>1</v>
      </c>
      <c r="P419" s="30"/>
      <c r="Q419" s="31">
        <f t="shared" si="138"/>
        <v>240</v>
      </c>
    </row>
    <row r="420" spans="1:17" s="10" customFormat="1">
      <c r="A420" s="31">
        <f t="shared" si="139"/>
        <v>373</v>
      </c>
      <c r="B420" s="31" t="s">
        <v>3219</v>
      </c>
      <c r="C420" s="33" t="s">
        <v>1546</v>
      </c>
      <c r="D420" s="31">
        <v>176</v>
      </c>
      <c r="E420" s="30">
        <v>180</v>
      </c>
      <c r="F420" s="30">
        <f t="shared" si="130"/>
        <v>4</v>
      </c>
      <c r="G420" s="30">
        <f t="shared" si="135"/>
        <v>190</v>
      </c>
      <c r="H420" s="30">
        <v>200</v>
      </c>
      <c r="I420" s="31">
        <v>250</v>
      </c>
      <c r="J420" s="45">
        <f t="shared" si="136"/>
        <v>50</v>
      </c>
      <c r="K420" s="46">
        <f t="shared" si="137"/>
        <v>1.25</v>
      </c>
      <c r="L420" s="47">
        <v>230</v>
      </c>
      <c r="M420" s="47">
        <v>200</v>
      </c>
      <c r="N420" s="47">
        <v>300</v>
      </c>
      <c r="O420" s="47">
        <f t="shared" si="140"/>
        <v>1.2</v>
      </c>
      <c r="P420" s="30"/>
      <c r="Q420" s="31">
        <f t="shared" si="138"/>
        <v>240</v>
      </c>
    </row>
    <row r="421" spans="1:17" s="10" customFormat="1">
      <c r="A421" s="31">
        <f t="shared" si="139"/>
        <v>374</v>
      </c>
      <c r="B421" s="31" t="s">
        <v>3208</v>
      </c>
      <c r="C421" s="33" t="s">
        <v>1549</v>
      </c>
      <c r="D421" s="31"/>
      <c r="E421" s="30"/>
      <c r="F421" s="30"/>
      <c r="G421" s="30"/>
      <c r="H421" s="30"/>
      <c r="I421" s="31"/>
      <c r="J421" s="45"/>
      <c r="K421" s="46"/>
      <c r="L421" s="47">
        <v>165</v>
      </c>
      <c r="M421" s="47">
        <v>145</v>
      </c>
      <c r="N421" s="47">
        <v>220</v>
      </c>
      <c r="O421" s="47" t="e">
        <f t="shared" si="140"/>
        <v>#DIV/0!</v>
      </c>
      <c r="P421" s="30"/>
      <c r="Q421" s="31">
        <v>190</v>
      </c>
    </row>
    <row r="422" spans="1:17" s="10" customFormat="1">
      <c r="A422" s="31">
        <f t="shared" si="139"/>
        <v>375</v>
      </c>
      <c r="B422" s="31" t="s">
        <v>1550</v>
      </c>
      <c r="C422" s="33" t="s">
        <v>1551</v>
      </c>
      <c r="D422" s="31"/>
      <c r="E422" s="30"/>
      <c r="F422" s="30"/>
      <c r="G422" s="30"/>
      <c r="H422" s="30"/>
      <c r="I422" s="31"/>
      <c r="J422" s="45"/>
      <c r="K422" s="46"/>
      <c r="L422" s="47">
        <v>210</v>
      </c>
      <c r="M422" s="47">
        <v>180</v>
      </c>
      <c r="N422" s="47">
        <v>300</v>
      </c>
      <c r="O422" s="47" t="e">
        <f t="shared" si="140"/>
        <v>#DIV/0!</v>
      </c>
      <c r="P422" s="30"/>
      <c r="Q422" s="31">
        <v>240</v>
      </c>
    </row>
    <row r="423" spans="1:17" s="10" customFormat="1">
      <c r="A423" s="31">
        <f t="shared" si="139"/>
        <v>376</v>
      </c>
      <c r="B423" s="31" t="s">
        <v>1554</v>
      </c>
      <c r="C423" s="33" t="s">
        <v>1555</v>
      </c>
      <c r="D423" s="31"/>
      <c r="E423" s="30"/>
      <c r="F423" s="30"/>
      <c r="G423" s="30"/>
      <c r="H423" s="30"/>
      <c r="I423" s="31"/>
      <c r="J423" s="45"/>
      <c r="K423" s="46"/>
      <c r="L423" s="47">
        <v>120</v>
      </c>
      <c r="M423" s="47">
        <v>100</v>
      </c>
      <c r="N423" s="47">
        <v>220</v>
      </c>
      <c r="O423" s="47" t="e">
        <f t="shared" si="140"/>
        <v>#DIV/0!</v>
      </c>
      <c r="P423" s="30"/>
      <c r="Q423" s="31">
        <v>190</v>
      </c>
    </row>
    <row r="424" spans="1:17" s="10" customFormat="1">
      <c r="A424" s="31">
        <f t="shared" si="139"/>
        <v>377</v>
      </c>
      <c r="B424" s="31" t="s">
        <v>1558</v>
      </c>
      <c r="C424" s="33" t="s">
        <v>1559</v>
      </c>
      <c r="D424" s="31"/>
      <c r="E424" s="30"/>
      <c r="F424" s="30"/>
      <c r="G424" s="30"/>
      <c r="H424" s="30"/>
      <c r="I424" s="31"/>
      <c r="J424" s="45"/>
      <c r="K424" s="46"/>
      <c r="L424" s="47">
        <v>230</v>
      </c>
      <c r="M424" s="47">
        <v>200</v>
      </c>
      <c r="N424" s="47">
        <v>300</v>
      </c>
      <c r="O424" s="47" t="e">
        <f t="shared" si="140"/>
        <v>#DIV/0!</v>
      </c>
      <c r="P424" s="30"/>
      <c r="Q424" s="31">
        <v>240</v>
      </c>
    </row>
    <row r="425" spans="1:17" s="10" customFormat="1">
      <c r="A425" s="31">
        <f t="shared" si="139"/>
        <v>378</v>
      </c>
      <c r="B425" s="31" t="s">
        <v>1562</v>
      </c>
      <c r="C425" s="33" t="s">
        <v>1563</v>
      </c>
      <c r="D425" s="31"/>
      <c r="E425" s="30"/>
      <c r="F425" s="30"/>
      <c r="G425" s="30"/>
      <c r="H425" s="30"/>
      <c r="I425" s="31"/>
      <c r="J425" s="45"/>
      <c r="K425" s="46"/>
      <c r="L425" s="47">
        <v>165</v>
      </c>
      <c r="M425" s="47">
        <v>145</v>
      </c>
      <c r="N425" s="47">
        <v>220</v>
      </c>
      <c r="O425" s="47" t="e">
        <f t="shared" si="140"/>
        <v>#DIV/0!</v>
      </c>
      <c r="P425" s="30"/>
      <c r="Q425" s="31">
        <v>190</v>
      </c>
    </row>
    <row r="426" spans="1:17" s="10" customFormat="1">
      <c r="A426" s="31">
        <f t="shared" si="139"/>
        <v>379</v>
      </c>
      <c r="B426" s="31" t="s">
        <v>1566</v>
      </c>
      <c r="C426" s="33" t="s">
        <v>1567</v>
      </c>
      <c r="D426" s="31"/>
      <c r="E426" s="30"/>
      <c r="F426" s="30"/>
      <c r="G426" s="30"/>
      <c r="H426" s="30"/>
      <c r="I426" s="31"/>
      <c r="J426" s="45"/>
      <c r="K426" s="46"/>
      <c r="L426" s="47">
        <v>230</v>
      </c>
      <c r="M426" s="47">
        <v>2500</v>
      </c>
      <c r="N426" s="47">
        <v>300</v>
      </c>
      <c r="O426" s="47" t="e">
        <f t="shared" si="140"/>
        <v>#DIV/0!</v>
      </c>
      <c r="P426" s="30"/>
      <c r="Q426" s="31">
        <v>240</v>
      </c>
    </row>
    <row r="427" spans="1:17" s="10" customFormat="1">
      <c r="A427" s="31">
        <f t="shared" si="139"/>
        <v>380</v>
      </c>
      <c r="B427" s="31" t="s">
        <v>1570</v>
      </c>
      <c r="C427" s="33" t="s">
        <v>1571</v>
      </c>
      <c r="D427" s="31"/>
      <c r="E427" s="30"/>
      <c r="F427" s="30"/>
      <c r="G427" s="30"/>
      <c r="H427" s="30"/>
      <c r="I427" s="31"/>
      <c r="J427" s="45"/>
      <c r="K427" s="46"/>
      <c r="L427" s="47">
        <v>165</v>
      </c>
      <c r="M427" s="47">
        <v>145</v>
      </c>
      <c r="N427" s="47">
        <v>220</v>
      </c>
      <c r="O427" s="47" t="e">
        <f t="shared" si="140"/>
        <v>#DIV/0!</v>
      </c>
      <c r="P427" s="30"/>
      <c r="Q427" s="31">
        <v>190</v>
      </c>
    </row>
    <row r="428" spans="1:17" s="10" customFormat="1">
      <c r="A428" s="27"/>
      <c r="B428" s="27"/>
      <c r="C428" s="28" t="s">
        <v>546</v>
      </c>
      <c r="D428" s="37"/>
      <c r="E428" s="30"/>
      <c r="F428" s="30">
        <f t="shared" ref="F428:F451" si="141">E428-D428</f>
        <v>0</v>
      </c>
      <c r="G428" s="30"/>
      <c r="H428" s="30"/>
      <c r="I428" s="31"/>
      <c r="J428" s="45"/>
      <c r="K428" s="46"/>
      <c r="L428" s="47"/>
      <c r="M428" s="47"/>
      <c r="N428" s="47"/>
      <c r="O428" s="47" t="e">
        <f t="shared" si="140"/>
        <v>#DIV/0!</v>
      </c>
      <c r="P428" s="30"/>
      <c r="Q428" s="31"/>
    </row>
    <row r="429" spans="1:17" s="10" customFormat="1">
      <c r="A429" s="38">
        <v>381</v>
      </c>
      <c r="B429" s="31" t="s">
        <v>1574</v>
      </c>
      <c r="C429" s="33" t="s">
        <v>1575</v>
      </c>
      <c r="D429" s="31">
        <v>170</v>
      </c>
      <c r="E429" s="30">
        <v>170</v>
      </c>
      <c r="F429" s="30">
        <f t="shared" si="141"/>
        <v>0</v>
      </c>
      <c r="G429" s="30">
        <f>E429+10</f>
        <v>180</v>
      </c>
      <c r="H429" s="30">
        <v>200</v>
      </c>
      <c r="I429" s="31">
        <v>250</v>
      </c>
      <c r="J429" s="45">
        <f>I429-H429</f>
        <v>50</v>
      </c>
      <c r="K429" s="46">
        <f>I429/H429</f>
        <v>1.25</v>
      </c>
      <c r="L429" s="47">
        <v>230</v>
      </c>
      <c r="M429" s="47">
        <v>190</v>
      </c>
      <c r="N429" s="47">
        <v>300</v>
      </c>
      <c r="O429" s="47">
        <f t="shared" si="140"/>
        <v>1.2</v>
      </c>
      <c r="P429" s="30">
        <f>I429*1.2</f>
        <v>300</v>
      </c>
      <c r="Q429" s="31">
        <f>I429-10</f>
        <v>240</v>
      </c>
    </row>
    <row r="430" spans="1:17" s="10" customFormat="1">
      <c r="A430" s="38">
        <v>382</v>
      </c>
      <c r="B430" s="31" t="s">
        <v>1578</v>
      </c>
      <c r="C430" s="33" t="s">
        <v>1579</v>
      </c>
      <c r="D430" s="31">
        <v>405</v>
      </c>
      <c r="E430" s="30">
        <v>410</v>
      </c>
      <c r="F430" s="30">
        <f t="shared" si="141"/>
        <v>5</v>
      </c>
      <c r="G430" s="30">
        <f>E430+10</f>
        <v>420</v>
      </c>
      <c r="H430" s="30">
        <v>400</v>
      </c>
      <c r="I430" s="31">
        <v>500</v>
      </c>
      <c r="J430" s="45">
        <f>I430-H430</f>
        <v>100</v>
      </c>
      <c r="K430" s="46">
        <f>I430/H430</f>
        <v>1.25</v>
      </c>
      <c r="L430" s="47">
        <v>530</v>
      </c>
      <c r="M430" s="47">
        <v>460</v>
      </c>
      <c r="N430" s="47">
        <v>600</v>
      </c>
      <c r="O430" s="47">
        <f t="shared" si="140"/>
        <v>1.2</v>
      </c>
      <c r="P430" s="30">
        <f>I430*1.2</f>
        <v>600</v>
      </c>
      <c r="Q430" s="31">
        <f>I430-10</f>
        <v>490</v>
      </c>
    </row>
    <row r="431" spans="1:17" s="10" customFormat="1">
      <c r="A431" s="31">
        <v>383</v>
      </c>
      <c r="B431" s="32" t="s">
        <v>544</v>
      </c>
      <c r="C431" s="33" t="s">
        <v>545</v>
      </c>
      <c r="D431" s="31">
        <v>375</v>
      </c>
      <c r="E431" s="30">
        <v>380</v>
      </c>
      <c r="F431" s="30">
        <f t="shared" si="141"/>
        <v>5</v>
      </c>
      <c r="G431" s="30">
        <f>E431+10</f>
        <v>390</v>
      </c>
      <c r="H431" s="30">
        <v>400</v>
      </c>
      <c r="I431" s="31">
        <v>500</v>
      </c>
      <c r="J431" s="45">
        <f>I431-H431</f>
        <v>100</v>
      </c>
      <c r="K431" s="46">
        <f>I431/H431</f>
        <v>1.25</v>
      </c>
      <c r="L431" s="47">
        <v>460</v>
      </c>
      <c r="M431" s="47">
        <v>395</v>
      </c>
      <c r="N431" s="47">
        <v>600</v>
      </c>
      <c r="O431" s="47">
        <f t="shared" si="140"/>
        <v>1.2</v>
      </c>
      <c r="P431" s="30">
        <f>I431*1.2</f>
        <v>600</v>
      </c>
      <c r="Q431" s="31">
        <f>I431-10</f>
        <v>490</v>
      </c>
    </row>
    <row r="432" spans="1:17" s="10" customFormat="1">
      <c r="A432" s="31">
        <v>384</v>
      </c>
      <c r="B432" s="32" t="s">
        <v>1507</v>
      </c>
      <c r="C432" s="33" t="s">
        <v>1508</v>
      </c>
      <c r="D432" s="31">
        <v>256</v>
      </c>
      <c r="E432" s="30">
        <v>260</v>
      </c>
      <c r="F432" s="30">
        <f t="shared" si="141"/>
        <v>4</v>
      </c>
      <c r="G432" s="30">
        <f>E432+10</f>
        <v>270</v>
      </c>
      <c r="H432" s="30">
        <v>250</v>
      </c>
      <c r="I432" s="31">
        <v>350</v>
      </c>
      <c r="J432" s="45">
        <f>I432-H432</f>
        <v>100</v>
      </c>
      <c r="K432" s="46">
        <f>I432/H432</f>
        <v>1.4</v>
      </c>
      <c r="L432" s="47">
        <v>300</v>
      </c>
      <c r="M432" s="47">
        <v>260</v>
      </c>
      <c r="N432" s="47">
        <v>420</v>
      </c>
      <c r="O432" s="47">
        <f t="shared" si="140"/>
        <v>1.2</v>
      </c>
      <c r="P432" s="30">
        <f>I432*1.2</f>
        <v>420</v>
      </c>
      <c r="Q432" s="31">
        <f>I432-10</f>
        <v>340</v>
      </c>
    </row>
    <row r="433" spans="1:17" s="10" customFormat="1">
      <c r="A433" s="31">
        <v>385</v>
      </c>
      <c r="B433" s="32" t="s">
        <v>1597</v>
      </c>
      <c r="C433" s="33" t="s">
        <v>1598</v>
      </c>
      <c r="D433" s="31">
        <v>169</v>
      </c>
      <c r="E433" s="30">
        <v>170</v>
      </c>
      <c r="F433" s="30">
        <f t="shared" si="141"/>
        <v>1</v>
      </c>
      <c r="G433" s="30">
        <f>E433+10</f>
        <v>180</v>
      </c>
      <c r="H433" s="30">
        <v>200</v>
      </c>
      <c r="I433" s="31">
        <v>250</v>
      </c>
      <c r="J433" s="45">
        <f>I433-H433</f>
        <v>50</v>
      </c>
      <c r="K433" s="46">
        <f>I433/H433</f>
        <v>1.25</v>
      </c>
      <c r="L433" s="47">
        <v>215</v>
      </c>
      <c r="M433" s="47">
        <v>180</v>
      </c>
      <c r="N433" s="47">
        <v>270</v>
      </c>
      <c r="O433" s="47">
        <f t="shared" si="140"/>
        <v>1.08</v>
      </c>
      <c r="P433" s="30">
        <f>I433*1.2</f>
        <v>300</v>
      </c>
      <c r="Q433" s="31">
        <f>I433-10</f>
        <v>240</v>
      </c>
    </row>
    <row r="434" spans="1:17">
      <c r="A434" s="27"/>
      <c r="B434" s="27"/>
      <c r="C434" s="28" t="s">
        <v>1609</v>
      </c>
      <c r="D434" s="37"/>
      <c r="E434" s="30"/>
      <c r="F434" s="30">
        <f t="shared" si="141"/>
        <v>0</v>
      </c>
      <c r="G434" s="30"/>
      <c r="H434" s="30"/>
      <c r="I434" s="31"/>
      <c r="J434" s="45"/>
      <c r="K434" s="46"/>
      <c r="L434" s="47"/>
      <c r="M434" s="47"/>
      <c r="N434" s="47"/>
      <c r="O434" s="47" t="e">
        <f t="shared" si="140"/>
        <v>#DIV/0!</v>
      </c>
      <c r="P434" s="30"/>
      <c r="Q434" s="31"/>
    </row>
    <row r="435" spans="1:17" s="10" customFormat="1">
      <c r="A435" s="31">
        <v>386</v>
      </c>
      <c r="B435" s="37" t="s">
        <v>1521</v>
      </c>
      <c r="C435" s="33" t="s">
        <v>1522</v>
      </c>
      <c r="D435" s="31">
        <v>402</v>
      </c>
      <c r="E435" s="30">
        <v>400</v>
      </c>
      <c r="F435" s="30">
        <f t="shared" si="141"/>
        <v>-2</v>
      </c>
      <c r="G435" s="30">
        <f t="shared" ref="G435:G451" si="142">E435+10</f>
        <v>410</v>
      </c>
      <c r="H435" s="30">
        <v>400</v>
      </c>
      <c r="I435" s="31">
        <v>500</v>
      </c>
      <c r="J435" s="45">
        <f t="shared" ref="J435:J451" si="143">I435-H435</f>
        <v>100</v>
      </c>
      <c r="K435" s="46">
        <f t="shared" ref="K435:K451" si="144">I435/H435</f>
        <v>1.25</v>
      </c>
      <c r="L435" s="47">
        <v>510</v>
      </c>
      <c r="M435" s="47">
        <v>430</v>
      </c>
      <c r="N435" s="47">
        <v>600</v>
      </c>
      <c r="O435" s="47">
        <f t="shared" si="140"/>
        <v>1.2</v>
      </c>
      <c r="P435" s="30"/>
      <c r="Q435" s="31">
        <f t="shared" ref="Q435:Q451" si="145">I435-10</f>
        <v>490</v>
      </c>
    </row>
    <row r="436" spans="1:17" s="10" customFormat="1" ht="30">
      <c r="A436" s="31">
        <f t="shared" ref="A436:A470" si="146">A435+1</f>
        <v>387</v>
      </c>
      <c r="B436" s="37" t="s">
        <v>1727</v>
      </c>
      <c r="C436" s="33" t="s">
        <v>1728</v>
      </c>
      <c r="D436" s="31">
        <v>254</v>
      </c>
      <c r="E436" s="30">
        <v>250</v>
      </c>
      <c r="F436" s="30">
        <f t="shared" si="141"/>
        <v>-4</v>
      </c>
      <c r="G436" s="30">
        <f t="shared" si="142"/>
        <v>260</v>
      </c>
      <c r="H436" s="30">
        <v>250</v>
      </c>
      <c r="I436" s="31">
        <v>300</v>
      </c>
      <c r="J436" s="45">
        <f t="shared" si="143"/>
        <v>50</v>
      </c>
      <c r="K436" s="46">
        <f t="shared" si="144"/>
        <v>1.2</v>
      </c>
      <c r="L436" s="47">
        <v>260</v>
      </c>
      <c r="M436" s="47">
        <v>230</v>
      </c>
      <c r="N436" s="47">
        <v>360</v>
      </c>
      <c r="O436" s="47">
        <f t="shared" si="140"/>
        <v>1.2</v>
      </c>
      <c r="P436" s="30"/>
      <c r="Q436" s="31">
        <f t="shared" si="145"/>
        <v>290</v>
      </c>
    </row>
    <row r="437" spans="1:17" s="10" customFormat="1">
      <c r="A437" s="31">
        <f t="shared" si="146"/>
        <v>388</v>
      </c>
      <c r="B437" s="37" t="s">
        <v>3474</v>
      </c>
      <c r="C437" s="33" t="s">
        <v>3475</v>
      </c>
      <c r="D437" s="31">
        <v>299</v>
      </c>
      <c r="E437" s="30">
        <v>300</v>
      </c>
      <c r="F437" s="30">
        <f t="shared" si="141"/>
        <v>1</v>
      </c>
      <c r="G437" s="30">
        <f t="shared" si="142"/>
        <v>310</v>
      </c>
      <c r="H437" s="30">
        <v>300</v>
      </c>
      <c r="I437" s="31">
        <v>350</v>
      </c>
      <c r="J437" s="45">
        <f t="shared" si="143"/>
        <v>50</v>
      </c>
      <c r="K437" s="46">
        <f t="shared" si="144"/>
        <v>1.1666666666666701</v>
      </c>
      <c r="L437" s="47">
        <v>380</v>
      </c>
      <c r="M437" s="47">
        <v>335</v>
      </c>
      <c r="N437" s="47">
        <v>420</v>
      </c>
      <c r="O437" s="47">
        <f t="shared" si="140"/>
        <v>1.2</v>
      </c>
      <c r="P437" s="30"/>
      <c r="Q437" s="31">
        <f t="shared" si="145"/>
        <v>340</v>
      </c>
    </row>
    <row r="438" spans="1:17" s="10" customFormat="1" ht="30">
      <c r="A438" s="31">
        <f t="shared" si="146"/>
        <v>389</v>
      </c>
      <c r="B438" s="32" t="s">
        <v>3476</v>
      </c>
      <c r="C438" s="33" t="s">
        <v>1864</v>
      </c>
      <c r="D438" s="31">
        <v>561</v>
      </c>
      <c r="E438" s="30">
        <v>560</v>
      </c>
      <c r="F438" s="30">
        <f t="shared" si="141"/>
        <v>-1</v>
      </c>
      <c r="G438" s="30">
        <f t="shared" si="142"/>
        <v>570</v>
      </c>
      <c r="H438" s="30">
        <v>550</v>
      </c>
      <c r="I438" s="31">
        <v>650</v>
      </c>
      <c r="J438" s="45">
        <f t="shared" si="143"/>
        <v>100</v>
      </c>
      <c r="K438" s="46">
        <f t="shared" si="144"/>
        <v>1.1818181818181801</v>
      </c>
      <c r="L438" s="47">
        <v>575</v>
      </c>
      <c r="M438" s="47">
        <v>480</v>
      </c>
      <c r="N438" s="47">
        <v>780</v>
      </c>
      <c r="O438" s="47">
        <f t="shared" si="140"/>
        <v>1.2</v>
      </c>
      <c r="P438" s="30"/>
      <c r="Q438" s="31">
        <f t="shared" si="145"/>
        <v>640</v>
      </c>
    </row>
    <row r="439" spans="1:17" s="10" customFormat="1">
      <c r="A439" s="31">
        <f t="shared" si="146"/>
        <v>390</v>
      </c>
      <c r="B439" s="32" t="s">
        <v>3477</v>
      </c>
      <c r="C439" s="33" t="s">
        <v>3478</v>
      </c>
      <c r="D439" s="31">
        <v>193</v>
      </c>
      <c r="E439" s="30">
        <v>190</v>
      </c>
      <c r="F439" s="30">
        <f t="shared" si="141"/>
        <v>-3</v>
      </c>
      <c r="G439" s="30">
        <f t="shared" si="142"/>
        <v>200</v>
      </c>
      <c r="H439" s="30">
        <v>200</v>
      </c>
      <c r="I439" s="31">
        <v>250</v>
      </c>
      <c r="J439" s="45">
        <f t="shared" si="143"/>
        <v>50</v>
      </c>
      <c r="K439" s="46">
        <f t="shared" si="144"/>
        <v>1.25</v>
      </c>
      <c r="L439" s="47">
        <v>175</v>
      </c>
      <c r="M439" s="47">
        <v>155</v>
      </c>
      <c r="N439" s="47">
        <v>300</v>
      </c>
      <c r="O439" s="47">
        <f t="shared" si="140"/>
        <v>1.2</v>
      </c>
      <c r="P439" s="30"/>
      <c r="Q439" s="31">
        <f t="shared" si="145"/>
        <v>240</v>
      </c>
    </row>
    <row r="440" spans="1:17" s="10" customFormat="1" ht="30">
      <c r="A440" s="31">
        <f t="shared" si="146"/>
        <v>391</v>
      </c>
      <c r="B440" s="32" t="s">
        <v>3479</v>
      </c>
      <c r="C440" s="33" t="s">
        <v>3480</v>
      </c>
      <c r="D440" s="31">
        <v>268</v>
      </c>
      <c r="E440" s="30">
        <v>270</v>
      </c>
      <c r="F440" s="30">
        <f t="shared" si="141"/>
        <v>2</v>
      </c>
      <c r="G440" s="30">
        <f t="shared" si="142"/>
        <v>280</v>
      </c>
      <c r="H440" s="30">
        <v>300</v>
      </c>
      <c r="I440" s="31">
        <v>350</v>
      </c>
      <c r="J440" s="45">
        <f t="shared" si="143"/>
        <v>50</v>
      </c>
      <c r="K440" s="46">
        <f t="shared" si="144"/>
        <v>1.1666666666666701</v>
      </c>
      <c r="L440" s="47">
        <v>395</v>
      </c>
      <c r="M440" s="47">
        <v>340</v>
      </c>
      <c r="N440" s="47">
        <v>420</v>
      </c>
      <c r="O440" s="47">
        <f t="shared" ref="O440:O451" si="147">N440/I440</f>
        <v>1.2</v>
      </c>
      <c r="P440" s="30"/>
      <c r="Q440" s="31">
        <f t="shared" si="145"/>
        <v>340</v>
      </c>
    </row>
    <row r="441" spans="1:17" s="10" customFormat="1">
      <c r="A441" s="31">
        <f t="shared" si="146"/>
        <v>392</v>
      </c>
      <c r="B441" s="32" t="s">
        <v>3481</v>
      </c>
      <c r="C441" s="33" t="s">
        <v>137</v>
      </c>
      <c r="D441" s="31">
        <v>97</v>
      </c>
      <c r="E441" s="30">
        <v>100</v>
      </c>
      <c r="F441" s="30">
        <f t="shared" si="141"/>
        <v>3</v>
      </c>
      <c r="G441" s="30">
        <f t="shared" si="142"/>
        <v>110</v>
      </c>
      <c r="H441" s="30">
        <v>100</v>
      </c>
      <c r="I441" s="31">
        <v>150</v>
      </c>
      <c r="J441" s="45">
        <f t="shared" si="143"/>
        <v>50</v>
      </c>
      <c r="K441" s="46">
        <f t="shared" si="144"/>
        <v>1.5</v>
      </c>
      <c r="L441" s="47">
        <v>120</v>
      </c>
      <c r="M441" s="47">
        <v>105</v>
      </c>
      <c r="N441" s="47">
        <v>160</v>
      </c>
      <c r="O441" s="47">
        <f t="shared" si="147"/>
        <v>1.06666666666667</v>
      </c>
      <c r="P441" s="30"/>
      <c r="Q441" s="31">
        <f t="shared" si="145"/>
        <v>140</v>
      </c>
    </row>
    <row r="442" spans="1:17" s="10" customFormat="1">
      <c r="A442" s="31">
        <f t="shared" si="146"/>
        <v>393</v>
      </c>
      <c r="B442" s="32" t="s">
        <v>1857</v>
      </c>
      <c r="C442" s="33" t="s">
        <v>1858</v>
      </c>
      <c r="D442" s="31">
        <v>106</v>
      </c>
      <c r="E442" s="30">
        <v>110</v>
      </c>
      <c r="F442" s="30">
        <f t="shared" si="141"/>
        <v>4</v>
      </c>
      <c r="G442" s="30">
        <f t="shared" si="142"/>
        <v>120</v>
      </c>
      <c r="H442" s="30">
        <v>100</v>
      </c>
      <c r="I442" s="31">
        <v>150</v>
      </c>
      <c r="J442" s="45">
        <f t="shared" si="143"/>
        <v>50</v>
      </c>
      <c r="K442" s="46">
        <f t="shared" si="144"/>
        <v>1.5</v>
      </c>
      <c r="L442" s="47">
        <v>175</v>
      </c>
      <c r="M442" s="47">
        <v>150</v>
      </c>
      <c r="N442" s="47">
        <v>170</v>
      </c>
      <c r="O442" s="47">
        <f t="shared" si="147"/>
        <v>1.13333333333333</v>
      </c>
      <c r="P442" s="30"/>
      <c r="Q442" s="31">
        <f t="shared" si="145"/>
        <v>140</v>
      </c>
    </row>
    <row r="443" spans="1:17" s="10" customFormat="1">
      <c r="A443" s="31">
        <f t="shared" si="146"/>
        <v>394</v>
      </c>
      <c r="B443" s="32" t="s">
        <v>1765</v>
      </c>
      <c r="C443" s="33" t="s">
        <v>1742</v>
      </c>
      <c r="D443" s="31">
        <v>46</v>
      </c>
      <c r="E443" s="30">
        <v>50</v>
      </c>
      <c r="F443" s="30">
        <f t="shared" si="141"/>
        <v>4</v>
      </c>
      <c r="G443" s="30">
        <f t="shared" si="142"/>
        <v>60</v>
      </c>
      <c r="H443" s="30">
        <v>50</v>
      </c>
      <c r="I443" s="31">
        <v>100</v>
      </c>
      <c r="J443" s="45">
        <f t="shared" si="143"/>
        <v>50</v>
      </c>
      <c r="K443" s="46">
        <f t="shared" si="144"/>
        <v>2</v>
      </c>
      <c r="L443" s="47">
        <v>60</v>
      </c>
      <c r="M443" s="47">
        <v>50</v>
      </c>
      <c r="N443" s="47">
        <v>120</v>
      </c>
      <c r="O443" s="47">
        <f t="shared" si="147"/>
        <v>1.2</v>
      </c>
      <c r="P443" s="30"/>
      <c r="Q443" s="31">
        <f t="shared" si="145"/>
        <v>90</v>
      </c>
    </row>
    <row r="444" spans="1:17" s="10" customFormat="1">
      <c r="A444" s="31">
        <f t="shared" si="146"/>
        <v>395</v>
      </c>
      <c r="B444" s="32" t="s">
        <v>3482</v>
      </c>
      <c r="C444" s="33" t="s">
        <v>1744</v>
      </c>
      <c r="D444" s="31">
        <v>80</v>
      </c>
      <c r="E444" s="30">
        <v>80</v>
      </c>
      <c r="F444" s="30">
        <f t="shared" si="141"/>
        <v>0</v>
      </c>
      <c r="G444" s="30">
        <f t="shared" si="142"/>
        <v>90</v>
      </c>
      <c r="H444" s="30">
        <v>100</v>
      </c>
      <c r="I444" s="31">
        <v>150</v>
      </c>
      <c r="J444" s="45">
        <f t="shared" si="143"/>
        <v>50</v>
      </c>
      <c r="K444" s="46">
        <f t="shared" si="144"/>
        <v>1.5</v>
      </c>
      <c r="L444" s="47">
        <v>95</v>
      </c>
      <c r="M444" s="47">
        <v>80</v>
      </c>
      <c r="N444" s="47">
        <v>180</v>
      </c>
      <c r="O444" s="47">
        <f t="shared" si="147"/>
        <v>1.2</v>
      </c>
      <c r="P444" s="30"/>
      <c r="Q444" s="31">
        <f t="shared" si="145"/>
        <v>140</v>
      </c>
    </row>
    <row r="445" spans="1:17" s="10" customFormat="1" ht="30">
      <c r="A445" s="31">
        <f t="shared" si="146"/>
        <v>396</v>
      </c>
      <c r="B445" s="37" t="s">
        <v>3483</v>
      </c>
      <c r="C445" s="33" t="s">
        <v>3484</v>
      </c>
      <c r="D445" s="31">
        <v>618</v>
      </c>
      <c r="E445" s="30">
        <v>620</v>
      </c>
      <c r="F445" s="30">
        <f t="shared" si="141"/>
        <v>2</v>
      </c>
      <c r="G445" s="30">
        <f t="shared" si="142"/>
        <v>630</v>
      </c>
      <c r="H445" s="30">
        <v>650</v>
      </c>
      <c r="I445" s="31">
        <v>750</v>
      </c>
      <c r="J445" s="45">
        <f t="shared" si="143"/>
        <v>100</v>
      </c>
      <c r="K445" s="46">
        <f t="shared" si="144"/>
        <v>1.15384615384615</v>
      </c>
      <c r="L445" s="47">
        <v>0</v>
      </c>
      <c r="M445" s="47">
        <v>720</v>
      </c>
      <c r="N445" s="47">
        <v>900</v>
      </c>
      <c r="O445" s="47">
        <f t="shared" si="147"/>
        <v>1.2</v>
      </c>
      <c r="P445" s="30"/>
      <c r="Q445" s="31">
        <f t="shared" si="145"/>
        <v>740</v>
      </c>
    </row>
    <row r="446" spans="1:17" s="10" customFormat="1">
      <c r="A446" s="31">
        <f t="shared" si="146"/>
        <v>397</v>
      </c>
      <c r="B446" s="32" t="s">
        <v>3483</v>
      </c>
      <c r="C446" s="33" t="s">
        <v>3485</v>
      </c>
      <c r="D446" s="51">
        <v>1088</v>
      </c>
      <c r="E446" s="30">
        <v>1090</v>
      </c>
      <c r="F446" s="30">
        <f t="shared" si="141"/>
        <v>2</v>
      </c>
      <c r="G446" s="30">
        <f t="shared" si="142"/>
        <v>1100</v>
      </c>
      <c r="H446" s="30">
        <v>1100</v>
      </c>
      <c r="I446" s="31">
        <v>1300</v>
      </c>
      <c r="J446" s="45">
        <f t="shared" si="143"/>
        <v>200</v>
      </c>
      <c r="K446" s="46">
        <f t="shared" si="144"/>
        <v>1.1818181818181801</v>
      </c>
      <c r="L446" s="47">
        <v>1350</v>
      </c>
      <c r="M446" s="47">
        <v>1190</v>
      </c>
      <c r="N446" s="47">
        <v>1560</v>
      </c>
      <c r="O446" s="47">
        <f t="shared" si="147"/>
        <v>1.2</v>
      </c>
      <c r="P446" s="30"/>
      <c r="Q446" s="31">
        <f t="shared" si="145"/>
        <v>1290</v>
      </c>
    </row>
    <row r="447" spans="1:17" s="10" customFormat="1">
      <c r="A447" s="31">
        <f t="shared" si="146"/>
        <v>398</v>
      </c>
      <c r="B447" s="32" t="s">
        <v>3486</v>
      </c>
      <c r="C447" s="33" t="s">
        <v>3487</v>
      </c>
      <c r="D447" s="31">
        <v>275</v>
      </c>
      <c r="E447" s="30">
        <v>280</v>
      </c>
      <c r="F447" s="30">
        <f t="shared" si="141"/>
        <v>5</v>
      </c>
      <c r="G447" s="30">
        <f t="shared" si="142"/>
        <v>290</v>
      </c>
      <c r="H447" s="30">
        <v>300</v>
      </c>
      <c r="I447" s="31">
        <v>350</v>
      </c>
      <c r="J447" s="45">
        <f t="shared" si="143"/>
        <v>50</v>
      </c>
      <c r="K447" s="46">
        <f t="shared" si="144"/>
        <v>1.1666666666666701</v>
      </c>
      <c r="L447" s="47">
        <v>375</v>
      </c>
      <c r="M447" s="47">
        <v>325</v>
      </c>
      <c r="N447" s="47">
        <v>420</v>
      </c>
      <c r="O447" s="47">
        <f t="shared" si="147"/>
        <v>1.2</v>
      </c>
      <c r="P447" s="30"/>
      <c r="Q447" s="31">
        <f t="shared" si="145"/>
        <v>340</v>
      </c>
    </row>
    <row r="448" spans="1:17" s="10" customFormat="1">
      <c r="A448" s="31">
        <f t="shared" si="146"/>
        <v>399</v>
      </c>
      <c r="B448" s="32" t="s">
        <v>1731</v>
      </c>
      <c r="C448" s="33" t="s">
        <v>1732</v>
      </c>
      <c r="D448" s="31">
        <v>95</v>
      </c>
      <c r="E448" s="30">
        <v>100</v>
      </c>
      <c r="F448" s="30">
        <f t="shared" si="141"/>
        <v>5</v>
      </c>
      <c r="G448" s="30">
        <f t="shared" si="142"/>
        <v>110</v>
      </c>
      <c r="H448" s="30">
        <v>100</v>
      </c>
      <c r="I448" s="31">
        <v>150</v>
      </c>
      <c r="J448" s="45">
        <f t="shared" si="143"/>
        <v>50</v>
      </c>
      <c r="K448" s="46">
        <f t="shared" si="144"/>
        <v>1.5</v>
      </c>
      <c r="L448" s="47">
        <v>130</v>
      </c>
      <c r="M448" s="47">
        <v>110</v>
      </c>
      <c r="N448" s="47">
        <v>180</v>
      </c>
      <c r="O448" s="47">
        <f t="shared" si="147"/>
        <v>1.2</v>
      </c>
      <c r="P448" s="30"/>
      <c r="Q448" s="31">
        <f t="shared" si="145"/>
        <v>140</v>
      </c>
    </row>
    <row r="449" spans="1:17" s="10" customFormat="1">
      <c r="A449" s="31">
        <f t="shared" si="146"/>
        <v>400</v>
      </c>
      <c r="B449" s="37" t="s">
        <v>1735</v>
      </c>
      <c r="C449" s="33" t="s">
        <v>1736</v>
      </c>
      <c r="D449" s="31">
        <v>95</v>
      </c>
      <c r="E449" s="30">
        <v>100</v>
      </c>
      <c r="F449" s="30">
        <f t="shared" si="141"/>
        <v>5</v>
      </c>
      <c r="G449" s="30">
        <f t="shared" si="142"/>
        <v>110</v>
      </c>
      <c r="H449" s="30">
        <v>100</v>
      </c>
      <c r="I449" s="31">
        <v>150</v>
      </c>
      <c r="J449" s="45">
        <f t="shared" si="143"/>
        <v>50</v>
      </c>
      <c r="K449" s="46">
        <f t="shared" si="144"/>
        <v>1.5</v>
      </c>
      <c r="L449" s="47">
        <v>130</v>
      </c>
      <c r="M449" s="47">
        <v>110</v>
      </c>
      <c r="N449" s="47">
        <v>180</v>
      </c>
      <c r="O449" s="47">
        <f t="shared" si="147"/>
        <v>1.2</v>
      </c>
      <c r="P449" s="30"/>
      <c r="Q449" s="31">
        <f t="shared" si="145"/>
        <v>140</v>
      </c>
    </row>
    <row r="450" spans="1:17" s="10" customFormat="1">
      <c r="A450" s="31">
        <f t="shared" si="146"/>
        <v>401</v>
      </c>
      <c r="B450" s="37" t="s">
        <v>1768</v>
      </c>
      <c r="C450" s="33" t="s">
        <v>1769</v>
      </c>
      <c r="D450" s="31">
        <v>95</v>
      </c>
      <c r="E450" s="30">
        <v>100</v>
      </c>
      <c r="F450" s="30">
        <f t="shared" si="141"/>
        <v>5</v>
      </c>
      <c r="G450" s="30">
        <f t="shared" si="142"/>
        <v>110</v>
      </c>
      <c r="H450" s="30">
        <v>100</v>
      </c>
      <c r="I450" s="31">
        <v>150</v>
      </c>
      <c r="J450" s="45">
        <f t="shared" si="143"/>
        <v>50</v>
      </c>
      <c r="K450" s="46">
        <f t="shared" si="144"/>
        <v>1.5</v>
      </c>
      <c r="L450" s="47">
        <v>130</v>
      </c>
      <c r="M450" s="47">
        <v>110</v>
      </c>
      <c r="N450" s="47">
        <v>180</v>
      </c>
      <c r="O450" s="47">
        <f t="shared" si="147"/>
        <v>1.2</v>
      </c>
      <c r="P450" s="30"/>
      <c r="Q450" s="31">
        <f t="shared" si="145"/>
        <v>140</v>
      </c>
    </row>
    <row r="451" spans="1:17" s="10" customFormat="1">
      <c r="A451" s="31">
        <f t="shared" si="146"/>
        <v>402</v>
      </c>
      <c r="B451" s="37" t="s">
        <v>3488</v>
      </c>
      <c r="C451" s="33" t="s">
        <v>1778</v>
      </c>
      <c r="D451" s="31">
        <v>95</v>
      </c>
      <c r="E451" s="30">
        <v>100</v>
      </c>
      <c r="F451" s="30">
        <f t="shared" si="141"/>
        <v>5</v>
      </c>
      <c r="G451" s="30">
        <f t="shared" si="142"/>
        <v>110</v>
      </c>
      <c r="H451" s="30">
        <v>100</v>
      </c>
      <c r="I451" s="31">
        <v>150</v>
      </c>
      <c r="J451" s="45">
        <f t="shared" si="143"/>
        <v>50</v>
      </c>
      <c r="K451" s="46">
        <f t="shared" si="144"/>
        <v>1.5</v>
      </c>
      <c r="L451" s="47">
        <v>135</v>
      </c>
      <c r="M451" s="47">
        <v>115</v>
      </c>
      <c r="N451" s="47">
        <v>180</v>
      </c>
      <c r="O451" s="47">
        <f t="shared" si="147"/>
        <v>1.2</v>
      </c>
      <c r="P451" s="30"/>
      <c r="Q451" s="31">
        <f t="shared" si="145"/>
        <v>140</v>
      </c>
    </row>
    <row r="452" spans="1:17" s="8" customFormat="1">
      <c r="A452" s="31">
        <f t="shared" si="146"/>
        <v>403</v>
      </c>
      <c r="B452" s="37" t="s">
        <v>3488</v>
      </c>
      <c r="C452" s="71" t="s">
        <v>1785</v>
      </c>
      <c r="D452" s="31"/>
      <c r="E452" s="30"/>
      <c r="F452" s="30"/>
      <c r="G452" s="30"/>
      <c r="H452" s="30"/>
      <c r="I452" s="31"/>
      <c r="J452" s="45"/>
      <c r="K452" s="46"/>
      <c r="L452" s="47"/>
      <c r="M452" s="47"/>
      <c r="N452" s="47"/>
      <c r="O452" s="47"/>
      <c r="P452" s="30"/>
      <c r="Q452" s="31">
        <v>290</v>
      </c>
    </row>
    <row r="453" spans="1:17" s="10" customFormat="1">
      <c r="A453" s="31">
        <f t="shared" si="146"/>
        <v>404</v>
      </c>
      <c r="B453" s="37" t="s">
        <v>3489</v>
      </c>
      <c r="C453" s="33" t="s">
        <v>3490</v>
      </c>
      <c r="D453" s="31">
        <v>243</v>
      </c>
      <c r="E453" s="30">
        <v>240</v>
      </c>
      <c r="F453" s="30">
        <f>E453-D453</f>
        <v>-3</v>
      </c>
      <c r="G453" s="30">
        <f>E453+10</f>
        <v>250</v>
      </c>
      <c r="H453" s="30">
        <v>250</v>
      </c>
      <c r="I453" s="31">
        <v>300</v>
      </c>
      <c r="J453" s="45">
        <f>I453-H453</f>
        <v>50</v>
      </c>
      <c r="K453" s="46">
        <f>I453/H453</f>
        <v>1.2</v>
      </c>
      <c r="L453" s="47">
        <v>315</v>
      </c>
      <c r="M453" s="47">
        <v>260</v>
      </c>
      <c r="N453" s="47">
        <v>360</v>
      </c>
      <c r="O453" s="47">
        <f t="shared" ref="O453:O470" si="148">N453/I453</f>
        <v>1.2</v>
      </c>
      <c r="P453" s="30"/>
      <c r="Q453" s="31">
        <f>I453-10</f>
        <v>290</v>
      </c>
    </row>
    <row r="454" spans="1:17" s="10" customFormat="1">
      <c r="A454" s="31">
        <f t="shared" si="146"/>
        <v>405</v>
      </c>
      <c r="B454" s="32" t="s">
        <v>1857</v>
      </c>
      <c r="C454" s="33" t="s">
        <v>1746</v>
      </c>
      <c r="D454" s="31">
        <v>205</v>
      </c>
      <c r="E454" s="30">
        <v>210</v>
      </c>
      <c r="F454" s="30">
        <f>E454-D454</f>
        <v>5</v>
      </c>
      <c r="G454" s="30">
        <f>E454+10</f>
        <v>220</v>
      </c>
      <c r="H454" s="30">
        <v>200</v>
      </c>
      <c r="I454" s="31">
        <v>250</v>
      </c>
      <c r="J454" s="45">
        <f>I454-H454</f>
        <v>50</v>
      </c>
      <c r="K454" s="46">
        <f>I454/H454</f>
        <v>1.25</v>
      </c>
      <c r="L454" s="47">
        <v>165</v>
      </c>
      <c r="M454" s="47">
        <v>145</v>
      </c>
      <c r="N454" s="47">
        <v>250</v>
      </c>
      <c r="O454" s="47">
        <f t="shared" si="148"/>
        <v>1</v>
      </c>
      <c r="P454" s="30"/>
      <c r="Q454" s="31">
        <f>I454-10</f>
        <v>240</v>
      </c>
    </row>
    <row r="455" spans="1:17" s="10" customFormat="1">
      <c r="A455" s="31">
        <f t="shared" si="146"/>
        <v>406</v>
      </c>
      <c r="B455" s="32" t="s">
        <v>1790</v>
      </c>
      <c r="C455" s="33" t="s">
        <v>1791</v>
      </c>
      <c r="D455" s="31">
        <v>169</v>
      </c>
      <c r="E455" s="30">
        <v>170</v>
      </c>
      <c r="F455" s="30">
        <f>E455-D455</f>
        <v>1</v>
      </c>
      <c r="G455" s="30">
        <f>E455+10</f>
        <v>180</v>
      </c>
      <c r="H455" s="30">
        <v>200</v>
      </c>
      <c r="I455" s="31">
        <v>250</v>
      </c>
      <c r="J455" s="45">
        <f>I455-H455</f>
        <v>50</v>
      </c>
      <c r="K455" s="46">
        <f>I455/H455</f>
        <v>1.25</v>
      </c>
      <c r="L455" s="47">
        <v>200</v>
      </c>
      <c r="M455" s="47">
        <v>170</v>
      </c>
      <c r="N455" s="47">
        <v>300</v>
      </c>
      <c r="O455" s="47">
        <f t="shared" si="148"/>
        <v>1.2</v>
      </c>
      <c r="P455" s="30"/>
      <c r="Q455" s="31">
        <f>I455-10</f>
        <v>240</v>
      </c>
    </row>
    <row r="456" spans="1:17" s="10" customFormat="1">
      <c r="A456" s="31">
        <f t="shared" si="146"/>
        <v>407</v>
      </c>
      <c r="B456" s="32" t="s">
        <v>3491</v>
      </c>
      <c r="C456" s="33" t="s">
        <v>1740</v>
      </c>
      <c r="D456" s="31">
        <v>173</v>
      </c>
      <c r="E456" s="30">
        <v>170</v>
      </c>
      <c r="F456" s="30">
        <f>E456-D456</f>
        <v>-3</v>
      </c>
      <c r="G456" s="30">
        <f>E456+10</f>
        <v>180</v>
      </c>
      <c r="H456" s="30">
        <v>200</v>
      </c>
      <c r="I456" s="31">
        <v>250</v>
      </c>
      <c r="J456" s="45">
        <f>I456-H456</f>
        <v>50</v>
      </c>
      <c r="K456" s="46">
        <f>I456/H456</f>
        <v>1.25</v>
      </c>
      <c r="L456" s="47">
        <v>175</v>
      </c>
      <c r="M456" s="47">
        <v>155</v>
      </c>
      <c r="N456" s="47">
        <v>300</v>
      </c>
      <c r="O456" s="47">
        <f t="shared" si="148"/>
        <v>1.2</v>
      </c>
      <c r="P456" s="30"/>
      <c r="Q456" s="31">
        <f>I456-10</f>
        <v>240</v>
      </c>
    </row>
    <row r="457" spans="1:17" s="10" customFormat="1">
      <c r="A457" s="31">
        <f t="shared" si="146"/>
        <v>408</v>
      </c>
      <c r="B457" s="32" t="s">
        <v>3492</v>
      </c>
      <c r="C457" s="33" t="s">
        <v>3493</v>
      </c>
      <c r="D457" s="31">
        <v>155</v>
      </c>
      <c r="E457" s="30">
        <v>160</v>
      </c>
      <c r="F457" s="30">
        <f>E457-D457</f>
        <v>5</v>
      </c>
      <c r="G457" s="30">
        <f>E457+10</f>
        <v>170</v>
      </c>
      <c r="H457" s="30">
        <v>150</v>
      </c>
      <c r="I457" s="31">
        <v>200</v>
      </c>
      <c r="J457" s="45">
        <f>I457-H457</f>
        <v>50</v>
      </c>
      <c r="K457" s="46">
        <f>I457/H457</f>
        <v>1.3333333333333299</v>
      </c>
      <c r="L457" s="47">
        <v>165</v>
      </c>
      <c r="M457" s="47">
        <v>145</v>
      </c>
      <c r="N457" s="47">
        <v>240</v>
      </c>
      <c r="O457" s="47">
        <f t="shared" si="148"/>
        <v>1.2</v>
      </c>
      <c r="P457" s="30"/>
      <c r="Q457" s="31">
        <f>I457-10</f>
        <v>190</v>
      </c>
    </row>
    <row r="458" spans="1:17" s="8" customFormat="1">
      <c r="A458" s="31">
        <f t="shared" si="146"/>
        <v>409</v>
      </c>
      <c r="B458" s="37" t="s">
        <v>1799</v>
      </c>
      <c r="C458" s="33" t="s">
        <v>1800</v>
      </c>
      <c r="D458" s="31"/>
      <c r="E458" s="30"/>
      <c r="F458" s="30"/>
      <c r="G458" s="30"/>
      <c r="H458" s="30"/>
      <c r="I458" s="31"/>
      <c r="J458" s="45"/>
      <c r="K458" s="46"/>
      <c r="L458" s="47">
        <v>165</v>
      </c>
      <c r="M458" s="47">
        <v>145</v>
      </c>
      <c r="N458" s="47">
        <v>250</v>
      </c>
      <c r="O458" s="47" t="e">
        <f t="shared" si="148"/>
        <v>#DIV/0!</v>
      </c>
      <c r="P458" s="30"/>
      <c r="Q458" s="31">
        <v>240</v>
      </c>
    </row>
    <row r="459" spans="1:17" s="10" customFormat="1">
      <c r="A459" s="31">
        <f t="shared" si="146"/>
        <v>410</v>
      </c>
      <c r="B459" s="32" t="s">
        <v>1820</v>
      </c>
      <c r="C459" s="33" t="s">
        <v>1772</v>
      </c>
      <c r="D459" s="31">
        <v>173</v>
      </c>
      <c r="E459" s="30">
        <v>170</v>
      </c>
      <c r="F459" s="30">
        <f>E459-D459</f>
        <v>-3</v>
      </c>
      <c r="G459" s="30">
        <f>E459+10</f>
        <v>180</v>
      </c>
      <c r="H459" s="30">
        <v>200</v>
      </c>
      <c r="I459" s="31">
        <v>250</v>
      </c>
      <c r="J459" s="45">
        <f>I459-H459</f>
        <v>50</v>
      </c>
      <c r="K459" s="46">
        <f>I459/H459</f>
        <v>1.25</v>
      </c>
      <c r="L459" s="47" t="s">
        <v>3161</v>
      </c>
      <c r="M459" s="47" t="s">
        <v>3161</v>
      </c>
      <c r="N459" s="47" t="s">
        <v>3161</v>
      </c>
      <c r="O459" s="47" t="e">
        <f t="shared" si="148"/>
        <v>#VALUE!</v>
      </c>
      <c r="P459" s="30"/>
      <c r="Q459" s="31">
        <f>I459-10</f>
        <v>240</v>
      </c>
    </row>
    <row r="460" spans="1:17" s="10" customFormat="1" ht="30">
      <c r="A460" s="31">
        <f t="shared" si="146"/>
        <v>411</v>
      </c>
      <c r="B460" s="32" t="s">
        <v>3102</v>
      </c>
      <c r="C460" s="33" t="s">
        <v>3103</v>
      </c>
      <c r="D460" s="31">
        <v>113</v>
      </c>
      <c r="E460" s="30">
        <v>110</v>
      </c>
      <c r="F460" s="30">
        <f>E460-D460</f>
        <v>-3</v>
      </c>
      <c r="G460" s="30">
        <f>E460+10</f>
        <v>120</v>
      </c>
      <c r="H460" s="30">
        <v>100</v>
      </c>
      <c r="I460" s="31">
        <v>150</v>
      </c>
      <c r="J460" s="45">
        <f>I460-H460</f>
        <v>50</v>
      </c>
      <c r="K460" s="46">
        <f>I460/H460</f>
        <v>1.5</v>
      </c>
      <c r="L460" s="47">
        <v>130</v>
      </c>
      <c r="M460" s="47">
        <v>110</v>
      </c>
      <c r="N460" s="47">
        <v>180</v>
      </c>
      <c r="O460" s="47">
        <f t="shared" si="148"/>
        <v>1.2</v>
      </c>
      <c r="P460" s="30"/>
      <c r="Q460" s="31">
        <f>I460-10</f>
        <v>140</v>
      </c>
    </row>
    <row r="461" spans="1:17" s="8" customFormat="1">
      <c r="A461" s="31">
        <f t="shared" si="146"/>
        <v>412</v>
      </c>
      <c r="B461" s="32" t="s">
        <v>1807</v>
      </c>
      <c r="C461" s="33" t="s">
        <v>1808</v>
      </c>
      <c r="D461" s="31"/>
      <c r="E461" s="30"/>
      <c r="F461" s="30"/>
      <c r="G461" s="30"/>
      <c r="H461" s="30"/>
      <c r="I461" s="31"/>
      <c r="J461" s="45"/>
      <c r="K461" s="46"/>
      <c r="L461" s="47">
        <v>170</v>
      </c>
      <c r="M461" s="47">
        <v>150</v>
      </c>
      <c r="N461" s="47">
        <v>220</v>
      </c>
      <c r="O461" s="47" t="e">
        <f t="shared" si="148"/>
        <v>#DIV/0!</v>
      </c>
      <c r="P461" s="30"/>
      <c r="Q461" s="31">
        <v>190</v>
      </c>
    </row>
    <row r="462" spans="1:17" s="10" customFormat="1">
      <c r="A462" s="31">
        <f t="shared" si="146"/>
        <v>413</v>
      </c>
      <c r="B462" s="32" t="s">
        <v>3479</v>
      </c>
      <c r="C462" s="33" t="s">
        <v>1812</v>
      </c>
      <c r="D462" s="31">
        <v>127</v>
      </c>
      <c r="E462" s="30">
        <v>130</v>
      </c>
      <c r="F462" s="30">
        <f t="shared" ref="F462:F470" si="149">E462-D462</f>
        <v>3</v>
      </c>
      <c r="G462" s="30">
        <f t="shared" ref="G462:G470" si="150">E462+10</f>
        <v>140</v>
      </c>
      <c r="H462" s="30">
        <v>150</v>
      </c>
      <c r="I462" s="31">
        <v>200</v>
      </c>
      <c r="J462" s="45">
        <f t="shared" ref="J462:J470" si="151">I462-H462</f>
        <v>50</v>
      </c>
      <c r="K462" s="46">
        <f t="shared" ref="K462:K470" si="152">I462/H462</f>
        <v>1.3333333333333299</v>
      </c>
      <c r="L462" s="47" t="s">
        <v>3161</v>
      </c>
      <c r="M462" s="47" t="s">
        <v>3161</v>
      </c>
      <c r="N462" s="47" t="s">
        <v>3161</v>
      </c>
      <c r="O462" s="47" t="e">
        <f t="shared" si="148"/>
        <v>#VALUE!</v>
      </c>
      <c r="P462" s="30"/>
      <c r="Q462" s="31">
        <f t="shared" ref="Q462:Q470" si="153">I462-10</f>
        <v>190</v>
      </c>
    </row>
    <row r="463" spans="1:17" s="10" customFormat="1">
      <c r="A463" s="31">
        <f t="shared" si="146"/>
        <v>414</v>
      </c>
      <c r="B463" s="37" t="s">
        <v>3494</v>
      </c>
      <c r="C463" s="33" t="s">
        <v>1822</v>
      </c>
      <c r="D463" s="31">
        <v>127</v>
      </c>
      <c r="E463" s="30">
        <v>130</v>
      </c>
      <c r="F463" s="30">
        <f t="shared" si="149"/>
        <v>3</v>
      </c>
      <c r="G463" s="30">
        <f t="shared" si="150"/>
        <v>140</v>
      </c>
      <c r="H463" s="30">
        <v>150</v>
      </c>
      <c r="I463" s="31">
        <v>200</v>
      </c>
      <c r="J463" s="45">
        <f t="shared" si="151"/>
        <v>50</v>
      </c>
      <c r="K463" s="46">
        <f t="shared" si="152"/>
        <v>1.3333333333333299</v>
      </c>
      <c r="L463" s="47">
        <v>135</v>
      </c>
      <c r="M463" s="47">
        <v>115</v>
      </c>
      <c r="N463" s="47">
        <v>230</v>
      </c>
      <c r="O463" s="47">
        <f t="shared" si="148"/>
        <v>1.1499999999999999</v>
      </c>
      <c r="P463" s="30"/>
      <c r="Q463" s="31">
        <f t="shared" si="153"/>
        <v>190</v>
      </c>
    </row>
    <row r="464" spans="1:17" s="10" customFormat="1">
      <c r="A464" s="31">
        <f t="shared" si="146"/>
        <v>415</v>
      </c>
      <c r="B464" s="32" t="s">
        <v>1855</v>
      </c>
      <c r="C464" s="33" t="s">
        <v>1851</v>
      </c>
      <c r="D464" s="31">
        <v>113</v>
      </c>
      <c r="E464" s="30">
        <v>110</v>
      </c>
      <c r="F464" s="30">
        <f t="shared" si="149"/>
        <v>-3</v>
      </c>
      <c r="G464" s="30">
        <f t="shared" si="150"/>
        <v>120</v>
      </c>
      <c r="H464" s="30">
        <v>100</v>
      </c>
      <c r="I464" s="31">
        <v>150</v>
      </c>
      <c r="J464" s="45">
        <f t="shared" si="151"/>
        <v>50</v>
      </c>
      <c r="K464" s="46">
        <f t="shared" si="152"/>
        <v>1.5</v>
      </c>
      <c r="L464" s="47">
        <v>130</v>
      </c>
      <c r="M464" s="47">
        <v>110</v>
      </c>
      <c r="N464" s="47">
        <v>180</v>
      </c>
      <c r="O464" s="47">
        <f t="shared" si="148"/>
        <v>1.2</v>
      </c>
      <c r="P464" s="30"/>
      <c r="Q464" s="31">
        <f t="shared" si="153"/>
        <v>140</v>
      </c>
    </row>
    <row r="465" spans="1:17" s="10" customFormat="1">
      <c r="A465" s="31">
        <f t="shared" si="146"/>
        <v>416</v>
      </c>
      <c r="B465" s="32" t="s">
        <v>1855</v>
      </c>
      <c r="C465" s="33" t="s">
        <v>1834</v>
      </c>
      <c r="D465" s="31">
        <v>155</v>
      </c>
      <c r="E465" s="30">
        <v>160</v>
      </c>
      <c r="F465" s="30">
        <f t="shared" si="149"/>
        <v>5</v>
      </c>
      <c r="G465" s="30">
        <f t="shared" si="150"/>
        <v>170</v>
      </c>
      <c r="H465" s="30">
        <v>150</v>
      </c>
      <c r="I465" s="31">
        <v>200</v>
      </c>
      <c r="J465" s="45">
        <f t="shared" si="151"/>
        <v>50</v>
      </c>
      <c r="K465" s="46">
        <f t="shared" si="152"/>
        <v>1.3333333333333299</v>
      </c>
      <c r="L465" s="47">
        <v>165</v>
      </c>
      <c r="M465" s="47">
        <v>145</v>
      </c>
      <c r="N465" s="47">
        <v>240</v>
      </c>
      <c r="O465" s="47">
        <f t="shared" si="148"/>
        <v>1.2</v>
      </c>
      <c r="P465" s="30"/>
      <c r="Q465" s="31">
        <f t="shared" si="153"/>
        <v>190</v>
      </c>
    </row>
    <row r="466" spans="1:17" s="10" customFormat="1">
      <c r="A466" s="31">
        <f t="shared" si="146"/>
        <v>417</v>
      </c>
      <c r="B466" s="32" t="s">
        <v>3491</v>
      </c>
      <c r="C466" s="33" t="s">
        <v>1806</v>
      </c>
      <c r="D466" s="31">
        <v>127</v>
      </c>
      <c r="E466" s="30">
        <v>130</v>
      </c>
      <c r="F466" s="30">
        <f t="shared" si="149"/>
        <v>3</v>
      </c>
      <c r="G466" s="30">
        <f t="shared" si="150"/>
        <v>140</v>
      </c>
      <c r="H466" s="30">
        <v>150</v>
      </c>
      <c r="I466" s="31">
        <v>200</v>
      </c>
      <c r="J466" s="45">
        <f t="shared" si="151"/>
        <v>50</v>
      </c>
      <c r="K466" s="46">
        <f t="shared" si="152"/>
        <v>1.3333333333333299</v>
      </c>
      <c r="L466" s="47">
        <v>135</v>
      </c>
      <c r="M466" s="47">
        <v>115</v>
      </c>
      <c r="N466" s="47">
        <v>220</v>
      </c>
      <c r="O466" s="47">
        <f t="shared" si="148"/>
        <v>1.1000000000000001</v>
      </c>
      <c r="P466" s="30"/>
      <c r="Q466" s="31">
        <f t="shared" si="153"/>
        <v>190</v>
      </c>
    </row>
    <row r="467" spans="1:17" s="10" customFormat="1">
      <c r="A467" s="31">
        <f t="shared" si="146"/>
        <v>418</v>
      </c>
      <c r="B467" s="32" t="s">
        <v>3479</v>
      </c>
      <c r="C467" s="33" t="s">
        <v>1848</v>
      </c>
      <c r="D467" s="31">
        <v>173</v>
      </c>
      <c r="E467" s="30">
        <v>170</v>
      </c>
      <c r="F467" s="30">
        <f t="shared" si="149"/>
        <v>-3</v>
      </c>
      <c r="G467" s="30">
        <f t="shared" si="150"/>
        <v>180</v>
      </c>
      <c r="H467" s="30">
        <v>200</v>
      </c>
      <c r="I467" s="31">
        <v>250</v>
      </c>
      <c r="J467" s="45">
        <f t="shared" si="151"/>
        <v>50</v>
      </c>
      <c r="K467" s="46">
        <f t="shared" si="152"/>
        <v>1.25</v>
      </c>
      <c r="L467" s="47" t="s">
        <v>3161</v>
      </c>
      <c r="M467" s="47" t="s">
        <v>3161</v>
      </c>
      <c r="N467" s="47" t="s">
        <v>3161</v>
      </c>
      <c r="O467" s="47" t="e">
        <f t="shared" si="148"/>
        <v>#VALUE!</v>
      </c>
      <c r="P467" s="30"/>
      <c r="Q467" s="31">
        <f t="shared" si="153"/>
        <v>240</v>
      </c>
    </row>
    <row r="468" spans="1:17" s="10" customFormat="1">
      <c r="A468" s="31">
        <f t="shared" si="146"/>
        <v>419</v>
      </c>
      <c r="B468" s="32" t="s">
        <v>3494</v>
      </c>
      <c r="C468" s="33" t="s">
        <v>1795</v>
      </c>
      <c r="D468" s="31">
        <v>173</v>
      </c>
      <c r="E468" s="30">
        <v>170</v>
      </c>
      <c r="F468" s="30">
        <f t="shared" si="149"/>
        <v>-3</v>
      </c>
      <c r="G468" s="30">
        <f t="shared" si="150"/>
        <v>180</v>
      </c>
      <c r="H468" s="30">
        <v>200</v>
      </c>
      <c r="I468" s="31">
        <v>250</v>
      </c>
      <c r="J468" s="45">
        <f t="shared" si="151"/>
        <v>50</v>
      </c>
      <c r="K468" s="46">
        <f t="shared" si="152"/>
        <v>1.25</v>
      </c>
      <c r="L468" s="47">
        <v>175</v>
      </c>
      <c r="M468" s="47">
        <v>155</v>
      </c>
      <c r="N468" s="47">
        <v>300</v>
      </c>
      <c r="O468" s="47">
        <f t="shared" si="148"/>
        <v>1.2</v>
      </c>
      <c r="P468" s="30"/>
      <c r="Q468" s="31">
        <f t="shared" si="153"/>
        <v>240</v>
      </c>
    </row>
    <row r="469" spans="1:17" s="10" customFormat="1">
      <c r="A469" s="31">
        <f t="shared" si="146"/>
        <v>420</v>
      </c>
      <c r="B469" s="32" t="s">
        <v>1820</v>
      </c>
      <c r="C469" s="33" t="s">
        <v>1815</v>
      </c>
      <c r="D469" s="31">
        <v>127</v>
      </c>
      <c r="E469" s="30">
        <v>130</v>
      </c>
      <c r="F469" s="30">
        <f t="shared" si="149"/>
        <v>3</v>
      </c>
      <c r="G469" s="30">
        <f t="shared" si="150"/>
        <v>140</v>
      </c>
      <c r="H469" s="30">
        <v>150</v>
      </c>
      <c r="I469" s="31">
        <v>200</v>
      </c>
      <c r="J469" s="45">
        <f t="shared" si="151"/>
        <v>50</v>
      </c>
      <c r="K469" s="46">
        <f t="shared" si="152"/>
        <v>1.3333333333333299</v>
      </c>
      <c r="L469" s="47" t="s">
        <v>3161</v>
      </c>
      <c r="M469" s="47" t="s">
        <v>3161</v>
      </c>
      <c r="N469" s="47" t="s">
        <v>3161</v>
      </c>
      <c r="O469" s="47" t="e">
        <f t="shared" si="148"/>
        <v>#VALUE!</v>
      </c>
      <c r="P469" s="30"/>
      <c r="Q469" s="31">
        <f t="shared" si="153"/>
        <v>190</v>
      </c>
    </row>
    <row r="470" spans="1:17" s="10" customFormat="1" ht="30">
      <c r="A470" s="31">
        <f t="shared" si="146"/>
        <v>421</v>
      </c>
      <c r="B470" s="32" t="s">
        <v>3477</v>
      </c>
      <c r="C470" s="33" t="s">
        <v>3108</v>
      </c>
      <c r="D470" s="31">
        <v>155</v>
      </c>
      <c r="E470" s="30">
        <v>160</v>
      </c>
      <c r="F470" s="30">
        <f t="shared" si="149"/>
        <v>5</v>
      </c>
      <c r="G470" s="30">
        <f t="shared" si="150"/>
        <v>170</v>
      </c>
      <c r="H470" s="30">
        <v>150</v>
      </c>
      <c r="I470" s="31">
        <v>200</v>
      </c>
      <c r="J470" s="45">
        <f t="shared" si="151"/>
        <v>50</v>
      </c>
      <c r="K470" s="46">
        <f t="shared" si="152"/>
        <v>1.3333333333333299</v>
      </c>
      <c r="L470" s="47">
        <v>165</v>
      </c>
      <c r="M470" s="47">
        <v>145</v>
      </c>
      <c r="N470" s="47">
        <v>240</v>
      </c>
      <c r="O470" s="47">
        <f t="shared" si="148"/>
        <v>1.2</v>
      </c>
      <c r="P470" s="30"/>
      <c r="Q470" s="31">
        <f t="shared" si="153"/>
        <v>190</v>
      </c>
    </row>
    <row r="471" spans="1:17">
      <c r="A471" s="31"/>
      <c r="B471" s="32"/>
      <c r="C471" s="28" t="s">
        <v>3495</v>
      </c>
      <c r="D471" s="59"/>
      <c r="E471" s="30"/>
      <c r="F471" s="30"/>
      <c r="G471" s="30"/>
      <c r="H471" s="30"/>
      <c r="I471" s="31"/>
      <c r="J471" s="45"/>
      <c r="K471" s="46"/>
      <c r="L471" s="47"/>
      <c r="M471" s="47"/>
      <c r="N471" s="47"/>
      <c r="O471" s="47"/>
      <c r="P471" s="30"/>
      <c r="Q471" s="31"/>
    </row>
    <row r="472" spans="1:17" s="10" customFormat="1">
      <c r="A472" s="31">
        <f>422</f>
        <v>422</v>
      </c>
      <c r="B472" s="32" t="s">
        <v>1816</v>
      </c>
      <c r="C472" s="33" t="s">
        <v>3496</v>
      </c>
      <c r="D472" s="59">
        <v>1300</v>
      </c>
      <c r="E472" s="30"/>
      <c r="F472" s="30"/>
      <c r="G472" s="30"/>
      <c r="H472" s="30"/>
      <c r="I472" s="59">
        <v>1300</v>
      </c>
      <c r="J472" s="45"/>
      <c r="K472" s="46"/>
      <c r="L472" s="47"/>
      <c r="M472" s="47"/>
      <c r="N472" s="47"/>
      <c r="O472" s="47"/>
      <c r="P472" s="30"/>
      <c r="Q472" s="31">
        <f>I472-10</f>
        <v>1290</v>
      </c>
    </row>
    <row r="473" spans="1:17" s="10" customFormat="1">
      <c r="A473" s="31">
        <f t="shared" ref="A473:A493" si="154">A472+1</f>
        <v>423</v>
      </c>
      <c r="B473" s="32" t="s">
        <v>3497</v>
      </c>
      <c r="C473" s="33" t="s">
        <v>3498</v>
      </c>
      <c r="D473" s="59"/>
      <c r="E473" s="30"/>
      <c r="F473" s="30"/>
      <c r="G473" s="30"/>
      <c r="H473" s="30"/>
      <c r="I473" s="59"/>
      <c r="J473" s="45"/>
      <c r="K473" s="46"/>
      <c r="L473" s="47"/>
      <c r="M473" s="47"/>
      <c r="N473" s="47"/>
      <c r="O473" s="47"/>
      <c r="P473" s="30"/>
      <c r="Q473" s="31">
        <v>1790</v>
      </c>
    </row>
    <row r="474" spans="1:17" s="10" customFormat="1">
      <c r="A474" s="31">
        <f t="shared" si="154"/>
        <v>424</v>
      </c>
      <c r="B474" s="32" t="s">
        <v>3489</v>
      </c>
      <c r="C474" s="33" t="s">
        <v>3499</v>
      </c>
      <c r="D474" s="59">
        <v>1100</v>
      </c>
      <c r="E474" s="30"/>
      <c r="F474" s="30"/>
      <c r="G474" s="30"/>
      <c r="H474" s="30"/>
      <c r="I474" s="59">
        <v>1100</v>
      </c>
      <c r="J474" s="45"/>
      <c r="K474" s="46"/>
      <c r="L474" s="47"/>
      <c r="M474" s="47"/>
      <c r="N474" s="47"/>
      <c r="O474" s="47"/>
      <c r="P474" s="30"/>
      <c r="Q474" s="31">
        <f t="shared" ref="Q474:Q482" si="155">I474-10</f>
        <v>1090</v>
      </c>
    </row>
    <row r="475" spans="1:17" s="10" customFormat="1">
      <c r="A475" s="31">
        <f t="shared" si="154"/>
        <v>425</v>
      </c>
      <c r="B475" s="32" t="s">
        <v>3500</v>
      </c>
      <c r="C475" s="33" t="s">
        <v>3501</v>
      </c>
      <c r="D475" s="59">
        <v>1100</v>
      </c>
      <c r="E475" s="30"/>
      <c r="F475" s="30"/>
      <c r="G475" s="30"/>
      <c r="H475" s="30"/>
      <c r="I475" s="59">
        <v>1100</v>
      </c>
      <c r="J475" s="45"/>
      <c r="K475" s="46"/>
      <c r="L475" s="47"/>
      <c r="M475" s="47"/>
      <c r="N475" s="47"/>
      <c r="O475" s="47"/>
      <c r="P475" s="30"/>
      <c r="Q475" s="31">
        <f t="shared" si="155"/>
        <v>1090</v>
      </c>
    </row>
    <row r="476" spans="1:17" s="10" customFormat="1">
      <c r="A476" s="31">
        <f t="shared" si="154"/>
        <v>426</v>
      </c>
      <c r="B476" s="32" t="s">
        <v>1923</v>
      </c>
      <c r="C476" s="33" t="s">
        <v>3502</v>
      </c>
      <c r="D476" s="59">
        <v>1200</v>
      </c>
      <c r="E476" s="30"/>
      <c r="F476" s="30"/>
      <c r="G476" s="30"/>
      <c r="H476" s="30"/>
      <c r="I476" s="59">
        <v>1200</v>
      </c>
      <c r="J476" s="45"/>
      <c r="K476" s="46"/>
      <c r="L476" s="47"/>
      <c r="M476" s="47"/>
      <c r="N476" s="47"/>
      <c r="O476" s="47"/>
      <c r="P476" s="30"/>
      <c r="Q476" s="31">
        <f t="shared" si="155"/>
        <v>1190</v>
      </c>
    </row>
    <row r="477" spans="1:17" s="10" customFormat="1">
      <c r="A477" s="31">
        <f t="shared" si="154"/>
        <v>427</v>
      </c>
      <c r="B477" s="32" t="s">
        <v>3503</v>
      </c>
      <c r="C477" s="33" t="s">
        <v>3504</v>
      </c>
      <c r="D477" s="59">
        <v>1300</v>
      </c>
      <c r="E477" s="30"/>
      <c r="F477" s="30"/>
      <c r="G477" s="30"/>
      <c r="H477" s="30"/>
      <c r="I477" s="59">
        <v>1300</v>
      </c>
      <c r="J477" s="45"/>
      <c r="K477" s="46"/>
      <c r="L477" s="47"/>
      <c r="M477" s="47"/>
      <c r="N477" s="47"/>
      <c r="O477" s="47"/>
      <c r="P477" s="30"/>
      <c r="Q477" s="31">
        <f t="shared" si="155"/>
        <v>1290</v>
      </c>
    </row>
    <row r="478" spans="1:17" s="10" customFormat="1">
      <c r="A478" s="31">
        <f t="shared" si="154"/>
        <v>428</v>
      </c>
      <c r="B478" s="32" t="s">
        <v>3503</v>
      </c>
      <c r="C478" s="33" t="s">
        <v>3505</v>
      </c>
      <c r="D478" s="59">
        <v>1100</v>
      </c>
      <c r="E478" s="30"/>
      <c r="F478" s="30"/>
      <c r="G478" s="30"/>
      <c r="H478" s="30"/>
      <c r="I478" s="59">
        <v>1100</v>
      </c>
      <c r="J478" s="45"/>
      <c r="K478" s="46"/>
      <c r="L478" s="47"/>
      <c r="M478" s="47"/>
      <c r="N478" s="47"/>
      <c r="O478" s="47"/>
      <c r="P478" s="30"/>
      <c r="Q478" s="31">
        <f t="shared" si="155"/>
        <v>1090</v>
      </c>
    </row>
    <row r="479" spans="1:17" s="10" customFormat="1">
      <c r="A479" s="31">
        <f t="shared" si="154"/>
        <v>429</v>
      </c>
      <c r="B479" s="32" t="s">
        <v>3503</v>
      </c>
      <c r="C479" s="33" t="s">
        <v>3506</v>
      </c>
      <c r="D479" s="59">
        <v>1200</v>
      </c>
      <c r="E479" s="30"/>
      <c r="F479" s="30"/>
      <c r="G479" s="30"/>
      <c r="H479" s="30"/>
      <c r="I479" s="59">
        <v>1200</v>
      </c>
      <c r="J479" s="45"/>
      <c r="K479" s="46"/>
      <c r="L479" s="47"/>
      <c r="M479" s="47"/>
      <c r="N479" s="47"/>
      <c r="O479" s="47"/>
      <c r="P479" s="30"/>
      <c r="Q479" s="31">
        <f t="shared" si="155"/>
        <v>1190</v>
      </c>
    </row>
    <row r="480" spans="1:17" s="10" customFormat="1">
      <c r="A480" s="31">
        <f t="shared" si="154"/>
        <v>430</v>
      </c>
      <c r="B480" s="32" t="s">
        <v>3503</v>
      </c>
      <c r="C480" s="33" t="s">
        <v>3507</v>
      </c>
      <c r="D480" s="59">
        <v>1400</v>
      </c>
      <c r="E480" s="30"/>
      <c r="F480" s="30"/>
      <c r="G480" s="30"/>
      <c r="H480" s="30"/>
      <c r="I480" s="59">
        <v>1400</v>
      </c>
      <c r="J480" s="45"/>
      <c r="K480" s="46"/>
      <c r="L480" s="47"/>
      <c r="M480" s="47"/>
      <c r="N480" s="47"/>
      <c r="O480" s="47"/>
      <c r="P480" s="30"/>
      <c r="Q480" s="31">
        <f t="shared" si="155"/>
        <v>1390</v>
      </c>
    </row>
    <row r="481" spans="1:17" s="10" customFormat="1">
      <c r="A481" s="31">
        <f t="shared" si="154"/>
        <v>431</v>
      </c>
      <c r="B481" s="32" t="s">
        <v>1928</v>
      </c>
      <c r="C481" s="33" t="s">
        <v>3508</v>
      </c>
      <c r="D481" s="59">
        <v>1500</v>
      </c>
      <c r="E481" s="30"/>
      <c r="F481" s="30"/>
      <c r="G481" s="30"/>
      <c r="H481" s="30"/>
      <c r="I481" s="59">
        <v>1500</v>
      </c>
      <c r="J481" s="45"/>
      <c r="K481" s="46"/>
      <c r="L481" s="47"/>
      <c r="M481" s="47"/>
      <c r="N481" s="47"/>
      <c r="O481" s="47"/>
      <c r="P481" s="30"/>
      <c r="Q481" s="31">
        <f t="shared" si="155"/>
        <v>1490</v>
      </c>
    </row>
    <row r="482" spans="1:17" s="10" customFormat="1">
      <c r="A482" s="31">
        <f t="shared" si="154"/>
        <v>432</v>
      </c>
      <c r="B482" s="32" t="s">
        <v>3509</v>
      </c>
      <c r="C482" s="33" t="s">
        <v>3510</v>
      </c>
      <c r="D482" s="59">
        <v>1500</v>
      </c>
      <c r="E482" s="30"/>
      <c r="F482" s="30"/>
      <c r="G482" s="30"/>
      <c r="H482" s="30"/>
      <c r="I482" s="59">
        <v>1500</v>
      </c>
      <c r="J482" s="45"/>
      <c r="K482" s="46"/>
      <c r="L482" s="47"/>
      <c r="M482" s="47"/>
      <c r="N482" s="47"/>
      <c r="O482" s="47"/>
      <c r="P482" s="30"/>
      <c r="Q482" s="31">
        <f t="shared" si="155"/>
        <v>1490</v>
      </c>
    </row>
    <row r="483" spans="1:17" s="10" customFormat="1">
      <c r="A483" s="31">
        <f t="shared" si="154"/>
        <v>433</v>
      </c>
      <c r="B483" s="32" t="s">
        <v>2071</v>
      </c>
      <c r="C483" s="33" t="s">
        <v>3511</v>
      </c>
      <c r="D483" s="59"/>
      <c r="E483" s="30"/>
      <c r="F483" s="30"/>
      <c r="G483" s="30"/>
      <c r="H483" s="30"/>
      <c r="I483" s="59"/>
      <c r="J483" s="45"/>
      <c r="K483" s="46"/>
      <c r="L483" s="47"/>
      <c r="M483" s="47"/>
      <c r="N483" s="47"/>
      <c r="O483" s="47"/>
      <c r="P483" s="30"/>
      <c r="Q483" s="31">
        <v>1790</v>
      </c>
    </row>
    <row r="484" spans="1:17" s="10" customFormat="1">
      <c r="A484" s="31">
        <f t="shared" si="154"/>
        <v>434</v>
      </c>
      <c r="B484" s="32" t="s">
        <v>3512</v>
      </c>
      <c r="C484" s="33" t="s">
        <v>3513</v>
      </c>
      <c r="D484" s="59">
        <v>1300</v>
      </c>
      <c r="E484" s="30"/>
      <c r="F484" s="30"/>
      <c r="G484" s="30"/>
      <c r="H484" s="30"/>
      <c r="I484" s="59">
        <v>1300</v>
      </c>
      <c r="J484" s="45"/>
      <c r="K484" s="46"/>
      <c r="L484" s="47"/>
      <c r="M484" s="47"/>
      <c r="N484" s="47"/>
      <c r="O484" s="47"/>
      <c r="P484" s="30"/>
      <c r="Q484" s="31">
        <f>I484-10</f>
        <v>1290</v>
      </c>
    </row>
    <row r="485" spans="1:17" s="10" customFormat="1">
      <c r="A485" s="31">
        <f t="shared" si="154"/>
        <v>435</v>
      </c>
      <c r="B485" s="32" t="s">
        <v>1939</v>
      </c>
      <c r="C485" s="33" t="s">
        <v>3514</v>
      </c>
      <c r="D485" s="59"/>
      <c r="E485" s="30"/>
      <c r="F485" s="30"/>
      <c r="G485" s="30"/>
      <c r="H485" s="30"/>
      <c r="I485" s="59"/>
      <c r="J485" s="45"/>
      <c r="K485" s="46"/>
      <c r="L485" s="47"/>
      <c r="M485" s="47"/>
      <c r="N485" s="47"/>
      <c r="O485" s="47"/>
      <c r="P485" s="30"/>
      <c r="Q485" s="31">
        <v>1690</v>
      </c>
    </row>
    <row r="486" spans="1:17" s="10" customFormat="1">
      <c r="A486" s="31">
        <f t="shared" si="154"/>
        <v>436</v>
      </c>
      <c r="B486" s="37" t="s">
        <v>3515</v>
      </c>
      <c r="C486" s="33" t="s">
        <v>3516</v>
      </c>
      <c r="D486" s="59">
        <v>1500</v>
      </c>
      <c r="E486" s="30"/>
      <c r="F486" s="30"/>
      <c r="G486" s="30"/>
      <c r="H486" s="30"/>
      <c r="I486" s="59">
        <v>1500</v>
      </c>
      <c r="J486" s="45"/>
      <c r="K486" s="46"/>
      <c r="L486" s="47"/>
      <c r="M486" s="47"/>
      <c r="N486" s="47"/>
      <c r="O486" s="47"/>
      <c r="P486" s="30"/>
      <c r="Q486" s="31">
        <f>I486-10</f>
        <v>1490</v>
      </c>
    </row>
    <row r="487" spans="1:17" s="10" customFormat="1">
      <c r="A487" s="31">
        <f t="shared" si="154"/>
        <v>437</v>
      </c>
      <c r="B487" s="37" t="s">
        <v>3517</v>
      </c>
      <c r="C487" s="33" t="s">
        <v>3518</v>
      </c>
      <c r="D487" s="59"/>
      <c r="E487" s="30"/>
      <c r="F487" s="30"/>
      <c r="G487" s="30"/>
      <c r="H487" s="30"/>
      <c r="I487" s="59"/>
      <c r="J487" s="45"/>
      <c r="K487" s="46"/>
      <c r="L487" s="47"/>
      <c r="M487" s="47"/>
      <c r="N487" s="47"/>
      <c r="O487" s="47"/>
      <c r="P487" s="30"/>
      <c r="Q487" s="31">
        <v>1790</v>
      </c>
    </row>
    <row r="488" spans="1:17" s="10" customFormat="1">
      <c r="A488" s="38">
        <f t="shared" si="154"/>
        <v>438</v>
      </c>
      <c r="B488" s="37" t="s">
        <v>3519</v>
      </c>
      <c r="C488" s="33" t="s">
        <v>3520</v>
      </c>
      <c r="D488" s="59">
        <v>1300</v>
      </c>
      <c r="E488" s="30"/>
      <c r="F488" s="30"/>
      <c r="G488" s="30"/>
      <c r="H488" s="30"/>
      <c r="I488" s="59">
        <v>1300</v>
      </c>
      <c r="J488" s="45"/>
      <c r="K488" s="46"/>
      <c r="L488" s="47"/>
      <c r="M488" s="47"/>
      <c r="N488" s="47"/>
      <c r="O488" s="47"/>
      <c r="P488" s="30"/>
      <c r="Q488" s="31">
        <f t="shared" ref="Q488:Q493" si="156">I488-10</f>
        <v>1290</v>
      </c>
    </row>
    <row r="489" spans="1:17" s="10" customFormat="1">
      <c r="A489" s="31">
        <f t="shared" si="154"/>
        <v>439</v>
      </c>
      <c r="B489" s="37" t="s">
        <v>1957</v>
      </c>
      <c r="C489" s="33" t="s">
        <v>3521</v>
      </c>
      <c r="D489" s="59">
        <v>1500</v>
      </c>
      <c r="E489" s="30"/>
      <c r="F489" s="30"/>
      <c r="G489" s="30"/>
      <c r="H489" s="30"/>
      <c r="I489" s="59">
        <v>1500</v>
      </c>
      <c r="J489" s="45"/>
      <c r="K489" s="46"/>
      <c r="L489" s="47"/>
      <c r="M489" s="47"/>
      <c r="N489" s="47"/>
      <c r="O489" s="47"/>
      <c r="P489" s="30"/>
      <c r="Q489" s="31">
        <f t="shared" si="156"/>
        <v>1490</v>
      </c>
    </row>
    <row r="490" spans="1:17" s="10" customFormat="1">
      <c r="A490" s="31">
        <f t="shared" si="154"/>
        <v>440</v>
      </c>
      <c r="B490" s="32" t="s">
        <v>2071</v>
      </c>
      <c r="C490" s="33" t="s">
        <v>3522</v>
      </c>
      <c r="D490" s="59">
        <v>600</v>
      </c>
      <c r="E490" s="30"/>
      <c r="F490" s="30"/>
      <c r="G490" s="30"/>
      <c r="H490" s="30"/>
      <c r="I490" s="59">
        <v>600</v>
      </c>
      <c r="J490" s="45"/>
      <c r="K490" s="46"/>
      <c r="L490" s="47"/>
      <c r="M490" s="47"/>
      <c r="N490" s="47"/>
      <c r="O490" s="47"/>
      <c r="P490" s="30"/>
      <c r="Q490" s="31">
        <f t="shared" si="156"/>
        <v>590</v>
      </c>
    </row>
    <row r="491" spans="1:17" s="10" customFormat="1">
      <c r="A491" s="31">
        <f t="shared" si="154"/>
        <v>441</v>
      </c>
      <c r="B491" s="32" t="s">
        <v>3497</v>
      </c>
      <c r="C491" s="33" t="s">
        <v>3523</v>
      </c>
      <c r="D491" s="59">
        <v>800</v>
      </c>
      <c r="E491" s="30"/>
      <c r="F491" s="30"/>
      <c r="G491" s="30"/>
      <c r="H491" s="30"/>
      <c r="I491" s="59">
        <v>800</v>
      </c>
      <c r="J491" s="45"/>
      <c r="K491" s="46"/>
      <c r="L491" s="47"/>
      <c r="M491" s="47"/>
      <c r="N491" s="47"/>
      <c r="O491" s="47"/>
      <c r="P491" s="30"/>
      <c r="Q491" s="31">
        <f t="shared" si="156"/>
        <v>790</v>
      </c>
    </row>
    <row r="492" spans="1:17" s="10" customFormat="1">
      <c r="A492" s="31">
        <f t="shared" si="154"/>
        <v>442</v>
      </c>
      <c r="B492" s="32" t="s">
        <v>1939</v>
      </c>
      <c r="C492" s="33" t="s">
        <v>3524</v>
      </c>
      <c r="D492" s="59">
        <v>400</v>
      </c>
      <c r="E492" s="30"/>
      <c r="F492" s="30"/>
      <c r="G492" s="30"/>
      <c r="H492" s="30"/>
      <c r="I492" s="59">
        <v>400</v>
      </c>
      <c r="J492" s="45"/>
      <c r="K492" s="46"/>
      <c r="L492" s="47"/>
      <c r="M492" s="47"/>
      <c r="N492" s="47"/>
      <c r="O492" s="47"/>
      <c r="P492" s="30"/>
      <c r="Q492" s="31">
        <f t="shared" si="156"/>
        <v>390</v>
      </c>
    </row>
    <row r="493" spans="1:17" s="10" customFormat="1">
      <c r="A493" s="31">
        <f t="shared" si="154"/>
        <v>443</v>
      </c>
      <c r="B493" s="37" t="s">
        <v>3517</v>
      </c>
      <c r="C493" s="33" t="s">
        <v>3525</v>
      </c>
      <c r="D493" s="59">
        <v>600</v>
      </c>
      <c r="E493" s="30"/>
      <c r="F493" s="30"/>
      <c r="G493" s="30"/>
      <c r="H493" s="30"/>
      <c r="I493" s="59">
        <v>600</v>
      </c>
      <c r="J493" s="45"/>
      <c r="K493" s="46"/>
      <c r="L493" s="47"/>
      <c r="M493" s="47"/>
      <c r="N493" s="47"/>
      <c r="O493" s="47"/>
      <c r="P493" s="30"/>
      <c r="Q493" s="31">
        <f t="shared" si="156"/>
        <v>590</v>
      </c>
    </row>
    <row r="494" spans="1:17">
      <c r="A494" s="27"/>
      <c r="B494" s="27"/>
      <c r="C494" s="28" t="s">
        <v>3526</v>
      </c>
      <c r="D494" s="29"/>
      <c r="E494" s="30"/>
      <c r="F494" s="30">
        <f t="shared" ref="F494:F506" si="157">E494-D494</f>
        <v>0</v>
      </c>
      <c r="G494" s="30"/>
      <c r="H494" s="30"/>
      <c r="I494" s="31"/>
      <c r="J494" s="45"/>
      <c r="K494" s="46"/>
      <c r="L494" s="47"/>
      <c r="M494" s="47"/>
      <c r="N494" s="47"/>
      <c r="O494" s="47" t="e">
        <f t="shared" ref="O494:O527" si="158">N494/I494</f>
        <v>#DIV/0!</v>
      </c>
      <c r="P494" s="30"/>
      <c r="Q494" s="31"/>
    </row>
    <row r="495" spans="1:17" s="10" customFormat="1" ht="18" customHeight="1">
      <c r="A495" s="31">
        <v>444</v>
      </c>
      <c r="B495" s="32" t="s">
        <v>2030</v>
      </c>
      <c r="C495" s="72" t="s">
        <v>1713</v>
      </c>
      <c r="D495" s="37">
        <v>6110</v>
      </c>
      <c r="E495" s="30">
        <v>6110</v>
      </c>
      <c r="F495" s="30">
        <f t="shared" si="157"/>
        <v>0</v>
      </c>
      <c r="G495" s="30">
        <f>E495+10</f>
        <v>6120</v>
      </c>
      <c r="H495" s="30">
        <v>6100</v>
      </c>
      <c r="I495" s="31">
        <v>7500</v>
      </c>
      <c r="J495" s="45">
        <f>I495-H495</f>
        <v>1400</v>
      </c>
      <c r="K495" s="46">
        <f>I495/H495</f>
        <v>1.22950819672131</v>
      </c>
      <c r="L495" s="47" t="s">
        <v>3161</v>
      </c>
      <c r="M495" s="47" t="s">
        <v>3161</v>
      </c>
      <c r="N495" s="47" t="s">
        <v>3161</v>
      </c>
      <c r="O495" s="47" t="e">
        <f t="shared" si="158"/>
        <v>#VALUE!</v>
      </c>
      <c r="P495" s="30"/>
      <c r="Q495" s="31">
        <f>I495-10</f>
        <v>7490</v>
      </c>
    </row>
    <row r="496" spans="1:17" s="10" customFormat="1">
      <c r="A496" s="31">
        <v>445</v>
      </c>
      <c r="B496" s="32" t="s">
        <v>1626</v>
      </c>
      <c r="C496" s="33" t="s">
        <v>1627</v>
      </c>
      <c r="D496" s="29" t="s">
        <v>3527</v>
      </c>
      <c r="E496" s="30">
        <v>380</v>
      </c>
      <c r="F496" s="30">
        <f t="shared" si="157"/>
        <v>4</v>
      </c>
      <c r="G496" s="30">
        <f>E496+10</f>
        <v>390</v>
      </c>
      <c r="H496" s="30">
        <v>400</v>
      </c>
      <c r="I496" s="31">
        <v>500</v>
      </c>
      <c r="J496" s="45">
        <f>I496-H496</f>
        <v>100</v>
      </c>
      <c r="K496" s="46">
        <f>I496/H496</f>
        <v>1.25</v>
      </c>
      <c r="L496" s="47">
        <v>400</v>
      </c>
      <c r="M496" s="47">
        <v>360</v>
      </c>
      <c r="N496" s="47">
        <v>600</v>
      </c>
      <c r="O496" s="47">
        <f t="shared" si="158"/>
        <v>1.2</v>
      </c>
      <c r="P496" s="30"/>
      <c r="Q496" s="31">
        <f>I496-10</f>
        <v>490</v>
      </c>
    </row>
    <row r="497" spans="1:17">
      <c r="A497" s="27"/>
      <c r="B497" s="27"/>
      <c r="C497" s="28" t="s">
        <v>1630</v>
      </c>
      <c r="D497" s="29"/>
      <c r="E497" s="30"/>
      <c r="F497" s="30">
        <f t="shared" si="157"/>
        <v>0</v>
      </c>
      <c r="G497" s="30"/>
      <c r="H497" s="30"/>
      <c r="I497" s="31"/>
      <c r="J497" s="45"/>
      <c r="K497" s="46"/>
      <c r="L497" s="47"/>
      <c r="M497" s="47"/>
      <c r="N497" s="47"/>
      <c r="O497" s="47" t="e">
        <f t="shared" si="158"/>
        <v>#DIV/0!</v>
      </c>
      <c r="P497" s="30"/>
      <c r="Q497" s="31"/>
    </row>
    <row r="498" spans="1:17" s="10" customFormat="1">
      <c r="A498" s="31"/>
      <c r="B498" s="31"/>
      <c r="C498" s="73" t="s">
        <v>1708</v>
      </c>
      <c r="D498" s="29"/>
      <c r="E498" s="30"/>
      <c r="F498" s="30">
        <f t="shared" si="157"/>
        <v>0</v>
      </c>
      <c r="G498" s="30"/>
      <c r="H498" s="30"/>
      <c r="I498" s="31"/>
      <c r="J498" s="45"/>
      <c r="K498" s="46"/>
      <c r="L498" s="47"/>
      <c r="M498" s="47"/>
      <c r="N498" s="47"/>
      <c r="O498" s="47" t="e">
        <f t="shared" si="158"/>
        <v>#DIV/0!</v>
      </c>
      <c r="P498" s="30"/>
      <c r="Q498" s="31"/>
    </row>
    <row r="499" spans="1:17" s="10" customFormat="1">
      <c r="A499" s="31">
        <v>446</v>
      </c>
      <c r="B499" s="32" t="s">
        <v>1710</v>
      </c>
      <c r="C499" s="33" t="s">
        <v>1711</v>
      </c>
      <c r="D499" s="29" t="s">
        <v>3229</v>
      </c>
      <c r="E499" s="30">
        <v>80</v>
      </c>
      <c r="F499" s="30">
        <f t="shared" si="157"/>
        <v>3</v>
      </c>
      <c r="G499" s="30">
        <f t="shared" ref="G499:G504" si="159">E499+10</f>
        <v>90</v>
      </c>
      <c r="H499" s="30">
        <v>100</v>
      </c>
      <c r="I499" s="31">
        <v>150</v>
      </c>
      <c r="J499" s="45">
        <f t="shared" ref="J499:J504" si="160">I499-H499</f>
        <v>50</v>
      </c>
      <c r="K499" s="46">
        <f t="shared" ref="K499:K504" si="161">I499/H499</f>
        <v>1.5</v>
      </c>
      <c r="L499" s="47">
        <v>0</v>
      </c>
      <c r="M499" s="47">
        <v>80</v>
      </c>
      <c r="N499" s="47">
        <v>150</v>
      </c>
      <c r="O499" s="47">
        <f t="shared" si="158"/>
        <v>1</v>
      </c>
      <c r="P499" s="30"/>
      <c r="Q499" s="31">
        <f t="shared" ref="Q499:Q504" si="162">I499-10</f>
        <v>140</v>
      </c>
    </row>
    <row r="500" spans="1:17" s="10" customFormat="1">
      <c r="A500" s="31">
        <f>A499+1</f>
        <v>447</v>
      </c>
      <c r="B500" s="37" t="s">
        <v>1714</v>
      </c>
      <c r="C500" s="33" t="s">
        <v>1715</v>
      </c>
      <c r="D500" s="29" t="s">
        <v>3528</v>
      </c>
      <c r="E500" s="30">
        <v>120</v>
      </c>
      <c r="F500" s="30">
        <f t="shared" si="157"/>
        <v>3</v>
      </c>
      <c r="G500" s="30">
        <f t="shared" si="159"/>
        <v>130</v>
      </c>
      <c r="H500" s="30">
        <v>150</v>
      </c>
      <c r="I500" s="31">
        <v>200</v>
      </c>
      <c r="J500" s="45">
        <f t="shared" si="160"/>
        <v>50</v>
      </c>
      <c r="K500" s="46">
        <f t="shared" si="161"/>
        <v>1.3333333333333299</v>
      </c>
      <c r="L500" s="47">
        <v>0</v>
      </c>
      <c r="M500" s="47">
        <v>120</v>
      </c>
      <c r="N500" s="47">
        <v>200</v>
      </c>
      <c r="O500" s="47">
        <f t="shared" si="158"/>
        <v>1</v>
      </c>
      <c r="P500" s="30"/>
      <c r="Q500" s="31">
        <f t="shared" si="162"/>
        <v>190</v>
      </c>
    </row>
    <row r="501" spans="1:17" s="10" customFormat="1">
      <c r="A501" s="31">
        <f>A500+1</f>
        <v>448</v>
      </c>
      <c r="B501" s="37" t="s">
        <v>1723</v>
      </c>
      <c r="C501" s="33" t="s">
        <v>3099</v>
      </c>
      <c r="D501" s="29" t="s">
        <v>3529</v>
      </c>
      <c r="E501" s="30">
        <v>160</v>
      </c>
      <c r="F501" s="30">
        <f t="shared" si="157"/>
        <v>4</v>
      </c>
      <c r="G501" s="30">
        <f t="shared" si="159"/>
        <v>170</v>
      </c>
      <c r="H501" s="30">
        <v>200</v>
      </c>
      <c r="I501" s="31">
        <v>250</v>
      </c>
      <c r="J501" s="45">
        <f t="shared" si="160"/>
        <v>50</v>
      </c>
      <c r="K501" s="46">
        <f t="shared" si="161"/>
        <v>1.25</v>
      </c>
      <c r="L501" s="47">
        <v>0</v>
      </c>
      <c r="M501" s="47">
        <v>160</v>
      </c>
      <c r="N501" s="47">
        <v>250</v>
      </c>
      <c r="O501" s="47">
        <f t="shared" si="158"/>
        <v>1</v>
      </c>
      <c r="P501" s="30"/>
      <c r="Q501" s="31">
        <f t="shared" si="162"/>
        <v>240</v>
      </c>
    </row>
    <row r="502" spans="1:17" s="10" customFormat="1">
      <c r="A502" s="31">
        <f>A501+1</f>
        <v>449</v>
      </c>
      <c r="B502" s="37" t="s">
        <v>1725</v>
      </c>
      <c r="C502" s="33" t="s">
        <v>3143</v>
      </c>
      <c r="D502" s="29" t="s">
        <v>3530</v>
      </c>
      <c r="E502" s="30">
        <v>230</v>
      </c>
      <c r="F502" s="30">
        <f t="shared" si="157"/>
        <v>-1</v>
      </c>
      <c r="G502" s="30">
        <f t="shared" si="159"/>
        <v>240</v>
      </c>
      <c r="H502" s="30">
        <v>250</v>
      </c>
      <c r="I502" s="31">
        <v>300</v>
      </c>
      <c r="J502" s="45">
        <f t="shared" si="160"/>
        <v>50</v>
      </c>
      <c r="K502" s="46">
        <f t="shared" si="161"/>
        <v>1.2</v>
      </c>
      <c r="L502" s="47">
        <v>0</v>
      </c>
      <c r="M502" s="47">
        <v>220</v>
      </c>
      <c r="N502" s="47">
        <v>310</v>
      </c>
      <c r="O502" s="47">
        <f t="shared" si="158"/>
        <v>1.0333333333333301</v>
      </c>
      <c r="P502" s="30"/>
      <c r="Q502" s="31">
        <f t="shared" si="162"/>
        <v>290</v>
      </c>
    </row>
    <row r="503" spans="1:17" s="10" customFormat="1">
      <c r="A503" s="31">
        <f>A502+1</f>
        <v>450</v>
      </c>
      <c r="B503" s="37" t="s">
        <v>1729</v>
      </c>
      <c r="C503" s="33" t="s">
        <v>3144</v>
      </c>
      <c r="D503" s="29" t="s">
        <v>3531</v>
      </c>
      <c r="E503" s="30">
        <v>310</v>
      </c>
      <c r="F503" s="30">
        <f t="shared" si="157"/>
        <v>1</v>
      </c>
      <c r="G503" s="30">
        <f t="shared" si="159"/>
        <v>320</v>
      </c>
      <c r="H503" s="30">
        <v>300</v>
      </c>
      <c r="I503" s="31">
        <v>350</v>
      </c>
      <c r="J503" s="45">
        <f t="shared" si="160"/>
        <v>50</v>
      </c>
      <c r="K503" s="46">
        <f t="shared" si="161"/>
        <v>1.1666666666666701</v>
      </c>
      <c r="L503" s="47">
        <v>0</v>
      </c>
      <c r="M503" s="47">
        <v>290</v>
      </c>
      <c r="N503" s="47">
        <v>370</v>
      </c>
      <c r="O503" s="47">
        <f t="shared" si="158"/>
        <v>1.05714285714286</v>
      </c>
      <c r="P503" s="30"/>
      <c r="Q503" s="31">
        <f t="shared" si="162"/>
        <v>340</v>
      </c>
    </row>
    <row r="504" spans="1:17" s="10" customFormat="1">
      <c r="A504" s="38">
        <f>A503+1</f>
        <v>451</v>
      </c>
      <c r="B504" s="37" t="s">
        <v>1733</v>
      </c>
      <c r="C504" s="33" t="s">
        <v>3145</v>
      </c>
      <c r="D504" s="29" t="s">
        <v>3532</v>
      </c>
      <c r="E504" s="30">
        <v>110</v>
      </c>
      <c r="F504" s="30">
        <f t="shared" si="157"/>
        <v>3</v>
      </c>
      <c r="G504" s="30">
        <f t="shared" si="159"/>
        <v>120</v>
      </c>
      <c r="H504" s="30">
        <v>150</v>
      </c>
      <c r="I504" s="31">
        <v>200</v>
      </c>
      <c r="J504" s="45">
        <f t="shared" si="160"/>
        <v>50</v>
      </c>
      <c r="K504" s="46">
        <f t="shared" si="161"/>
        <v>1.3333333333333299</v>
      </c>
      <c r="L504" s="47" t="s">
        <v>3161</v>
      </c>
      <c r="M504" s="47" t="s">
        <v>3161</v>
      </c>
      <c r="N504" s="47" t="s">
        <v>3161</v>
      </c>
      <c r="O504" s="47" t="e">
        <f t="shared" si="158"/>
        <v>#VALUE!</v>
      </c>
      <c r="P504" s="30"/>
      <c r="Q504" s="31">
        <f t="shared" si="162"/>
        <v>190</v>
      </c>
    </row>
    <row r="505" spans="1:17">
      <c r="A505" s="566"/>
      <c r="B505" s="566"/>
      <c r="C505" s="566"/>
      <c r="D505" s="566"/>
      <c r="E505" s="30"/>
      <c r="F505" s="30">
        <f t="shared" si="157"/>
        <v>0</v>
      </c>
      <c r="G505" s="30"/>
      <c r="H505" s="30"/>
      <c r="I505" s="31"/>
      <c r="J505" s="45"/>
      <c r="K505" s="46"/>
      <c r="L505" s="47"/>
      <c r="M505" s="47"/>
      <c r="N505" s="47"/>
      <c r="O505" s="47" t="e">
        <f t="shared" si="158"/>
        <v>#DIV/0!</v>
      </c>
      <c r="P505" s="30"/>
      <c r="Q505" s="31"/>
    </row>
    <row r="506" spans="1:17">
      <c r="A506" s="27"/>
      <c r="B506" s="27"/>
      <c r="C506" s="28" t="s">
        <v>3533</v>
      </c>
      <c r="D506" s="74"/>
      <c r="E506" s="30"/>
      <c r="F506" s="30">
        <f t="shared" si="157"/>
        <v>0</v>
      </c>
      <c r="G506" s="30"/>
      <c r="H506" s="30"/>
      <c r="I506" s="31"/>
      <c r="J506" s="45"/>
      <c r="K506" s="46"/>
      <c r="L506" s="47"/>
      <c r="M506" s="47"/>
      <c r="N506" s="47"/>
      <c r="O506" s="47" t="e">
        <f t="shared" si="158"/>
        <v>#DIV/0!</v>
      </c>
      <c r="P506" s="30"/>
      <c r="Q506" s="31"/>
    </row>
    <row r="507" spans="1:17">
      <c r="A507" s="27"/>
      <c r="B507" s="27"/>
      <c r="C507" s="28"/>
      <c r="D507" s="74"/>
      <c r="E507" s="30"/>
      <c r="F507" s="30"/>
      <c r="G507" s="30"/>
      <c r="H507" s="30"/>
      <c r="I507" s="31"/>
      <c r="J507" s="45"/>
      <c r="K507" s="46"/>
      <c r="L507" s="47"/>
      <c r="M507" s="47"/>
      <c r="N507" s="47"/>
      <c r="O507" s="47" t="e">
        <f t="shared" si="158"/>
        <v>#DIV/0!</v>
      </c>
      <c r="P507" s="30"/>
      <c r="Q507" s="31"/>
    </row>
    <row r="508" spans="1:17" s="9" customFormat="1">
      <c r="A508" s="32" t="s">
        <v>3534</v>
      </c>
      <c r="B508" s="32" t="s">
        <v>2036</v>
      </c>
      <c r="C508" s="75" t="s">
        <v>3535</v>
      </c>
      <c r="D508" s="76"/>
      <c r="E508" s="30"/>
      <c r="F508" s="30"/>
      <c r="G508" s="30"/>
      <c r="H508" s="47" t="s">
        <v>3161</v>
      </c>
      <c r="I508" s="53" t="s">
        <v>3161</v>
      </c>
      <c r="J508" s="47" t="s">
        <v>3161</v>
      </c>
      <c r="K508" s="47" t="s">
        <v>3161</v>
      </c>
      <c r="L508" s="47">
        <v>1070</v>
      </c>
      <c r="M508" s="47">
        <v>840</v>
      </c>
      <c r="N508" s="78">
        <v>2430</v>
      </c>
      <c r="O508" s="47" t="e">
        <f t="shared" si="158"/>
        <v>#VALUE!</v>
      </c>
      <c r="P508" s="30"/>
      <c r="Q508" s="31">
        <v>2390</v>
      </c>
    </row>
    <row r="509" spans="1:17" s="9" customFormat="1">
      <c r="A509" s="32">
        <f t="shared" ref="A509:A539" si="163">A508+1</f>
        <v>453</v>
      </c>
      <c r="B509" s="32" t="s">
        <v>2040</v>
      </c>
      <c r="C509" s="75" t="s">
        <v>3536</v>
      </c>
      <c r="D509" s="76"/>
      <c r="E509" s="30"/>
      <c r="F509" s="30"/>
      <c r="G509" s="30"/>
      <c r="H509" s="47" t="s">
        <v>3161</v>
      </c>
      <c r="I509" s="53" t="s">
        <v>3161</v>
      </c>
      <c r="J509" s="47" t="s">
        <v>3161</v>
      </c>
      <c r="K509" s="47" t="s">
        <v>3161</v>
      </c>
      <c r="L509" s="47">
        <v>1200</v>
      </c>
      <c r="M509" s="47">
        <v>945</v>
      </c>
      <c r="N509" s="78">
        <v>3170</v>
      </c>
      <c r="O509" s="47" t="e">
        <f t="shared" si="158"/>
        <v>#VALUE!</v>
      </c>
      <c r="P509" s="30"/>
      <c r="Q509" s="31">
        <v>3140</v>
      </c>
    </row>
    <row r="510" spans="1:17" s="9" customFormat="1">
      <c r="A510" s="32">
        <f t="shared" si="163"/>
        <v>454</v>
      </c>
      <c r="B510" s="32" t="s">
        <v>2044</v>
      </c>
      <c r="C510" s="75" t="s">
        <v>3537</v>
      </c>
      <c r="D510" s="76"/>
      <c r="E510" s="30"/>
      <c r="F510" s="30"/>
      <c r="G510" s="30"/>
      <c r="H510" s="47" t="s">
        <v>3161</v>
      </c>
      <c r="I510" s="53" t="s">
        <v>3161</v>
      </c>
      <c r="J510" s="47" t="s">
        <v>3161</v>
      </c>
      <c r="K510" s="47" t="s">
        <v>3161</v>
      </c>
      <c r="L510" s="47">
        <v>1070</v>
      </c>
      <c r="M510" s="47">
        <v>850</v>
      </c>
      <c r="N510" s="78">
        <v>2120</v>
      </c>
      <c r="O510" s="47" t="e">
        <f t="shared" si="158"/>
        <v>#VALUE!</v>
      </c>
      <c r="P510" s="30"/>
      <c r="Q510" s="31">
        <v>2040</v>
      </c>
    </row>
    <row r="511" spans="1:17" s="9" customFormat="1">
      <c r="A511" s="77">
        <f t="shared" si="163"/>
        <v>455</v>
      </c>
      <c r="B511" s="32" t="s">
        <v>2048</v>
      </c>
      <c r="C511" s="75" t="s">
        <v>3538</v>
      </c>
      <c r="D511" s="76"/>
      <c r="E511" s="30"/>
      <c r="F511" s="30"/>
      <c r="G511" s="30"/>
      <c r="H511" s="47" t="s">
        <v>3161</v>
      </c>
      <c r="I511" s="53" t="s">
        <v>3161</v>
      </c>
      <c r="J511" s="47" t="s">
        <v>3161</v>
      </c>
      <c r="K511" s="47" t="s">
        <v>3161</v>
      </c>
      <c r="L511" s="47">
        <v>960</v>
      </c>
      <c r="M511" s="47">
        <v>820</v>
      </c>
      <c r="N511" s="78">
        <v>2430</v>
      </c>
      <c r="O511" s="47" t="e">
        <f t="shared" si="158"/>
        <v>#VALUE!</v>
      </c>
      <c r="P511" s="30"/>
      <c r="Q511" s="31">
        <v>2390</v>
      </c>
    </row>
    <row r="512" spans="1:17" s="9" customFormat="1">
      <c r="A512" s="32">
        <f t="shared" si="163"/>
        <v>456</v>
      </c>
      <c r="B512" s="32" t="s">
        <v>2092</v>
      </c>
      <c r="C512" s="75" t="s">
        <v>3539</v>
      </c>
      <c r="D512" s="76"/>
      <c r="E512" s="30"/>
      <c r="F512" s="30"/>
      <c r="G512" s="30"/>
      <c r="H512" s="47" t="s">
        <v>3161</v>
      </c>
      <c r="I512" s="53" t="s">
        <v>3161</v>
      </c>
      <c r="J512" s="47" t="s">
        <v>3161</v>
      </c>
      <c r="K512" s="47" t="s">
        <v>3161</v>
      </c>
      <c r="L512" s="47">
        <v>890</v>
      </c>
      <c r="M512" s="47">
        <v>700</v>
      </c>
      <c r="N512" s="78">
        <v>2500</v>
      </c>
      <c r="O512" s="47" t="e">
        <f t="shared" si="158"/>
        <v>#VALUE!</v>
      </c>
      <c r="P512" s="30"/>
      <c r="Q512" s="31">
        <v>2490</v>
      </c>
    </row>
    <row r="513" spans="1:17" s="9" customFormat="1">
      <c r="A513" s="32">
        <f t="shared" si="163"/>
        <v>457</v>
      </c>
      <c r="B513" s="32" t="s">
        <v>3116</v>
      </c>
      <c r="C513" s="75" t="s">
        <v>3540</v>
      </c>
      <c r="D513" s="76"/>
      <c r="E513" s="30"/>
      <c r="F513" s="30"/>
      <c r="G513" s="30"/>
      <c r="H513" s="47" t="s">
        <v>3161</v>
      </c>
      <c r="I513" s="53" t="s">
        <v>3161</v>
      </c>
      <c r="J513" s="47" t="s">
        <v>3161</v>
      </c>
      <c r="K513" s="47" t="s">
        <v>3161</v>
      </c>
      <c r="L513" s="47">
        <v>1460</v>
      </c>
      <c r="M513" s="47">
        <v>1200</v>
      </c>
      <c r="N513" s="78">
        <v>3730</v>
      </c>
      <c r="O513" s="47" t="e">
        <f t="shared" si="158"/>
        <v>#VALUE!</v>
      </c>
      <c r="P513" s="30"/>
      <c r="Q513" s="31">
        <v>3690</v>
      </c>
    </row>
    <row r="514" spans="1:17" s="9" customFormat="1">
      <c r="A514" s="32">
        <f t="shared" si="163"/>
        <v>458</v>
      </c>
      <c r="B514" s="32" t="s">
        <v>2095</v>
      </c>
      <c r="C514" s="75" t="s">
        <v>3541</v>
      </c>
      <c r="D514" s="76"/>
      <c r="E514" s="30"/>
      <c r="F514" s="30"/>
      <c r="G514" s="30"/>
      <c r="H514" s="47" t="s">
        <v>3161</v>
      </c>
      <c r="I514" s="53" t="s">
        <v>3161</v>
      </c>
      <c r="J514" s="47" t="s">
        <v>3161</v>
      </c>
      <c r="K514" s="47" t="s">
        <v>3161</v>
      </c>
      <c r="L514" s="47">
        <v>1180</v>
      </c>
      <c r="M514" s="47">
        <v>890</v>
      </c>
      <c r="N514" s="78">
        <v>2970</v>
      </c>
      <c r="O514" s="47" t="e">
        <f t="shared" si="158"/>
        <v>#VALUE!</v>
      </c>
      <c r="P514" s="30"/>
      <c r="Q514" s="31">
        <v>2940</v>
      </c>
    </row>
    <row r="515" spans="1:17" s="9" customFormat="1">
      <c r="A515" s="77">
        <f t="shared" si="163"/>
        <v>459</v>
      </c>
      <c r="B515" s="32" t="s">
        <v>2099</v>
      </c>
      <c r="C515" s="75" t="s">
        <v>3542</v>
      </c>
      <c r="D515" s="76"/>
      <c r="E515" s="30"/>
      <c r="F515" s="30"/>
      <c r="G515" s="30"/>
      <c r="H515" s="47" t="s">
        <v>3161</v>
      </c>
      <c r="I515" s="53" t="s">
        <v>3161</v>
      </c>
      <c r="J515" s="47" t="s">
        <v>3161</v>
      </c>
      <c r="K515" s="47" t="s">
        <v>3161</v>
      </c>
      <c r="L515" s="47">
        <v>940</v>
      </c>
      <c r="M515" s="47">
        <v>750</v>
      </c>
      <c r="N515" s="78">
        <v>2340</v>
      </c>
      <c r="O515" s="47" t="e">
        <f t="shared" si="158"/>
        <v>#VALUE!</v>
      </c>
      <c r="P515" s="30"/>
      <c r="Q515" s="31">
        <v>2340</v>
      </c>
    </row>
    <row r="516" spans="1:17" s="9" customFormat="1">
      <c r="A516" s="32">
        <f t="shared" si="163"/>
        <v>460</v>
      </c>
      <c r="B516" s="32" t="s">
        <v>2103</v>
      </c>
      <c r="C516" s="75" t="s">
        <v>3543</v>
      </c>
      <c r="D516" s="76"/>
      <c r="E516" s="30"/>
      <c r="F516" s="30"/>
      <c r="G516" s="30"/>
      <c r="H516" s="47" t="s">
        <v>3161</v>
      </c>
      <c r="I516" s="53" t="s">
        <v>3161</v>
      </c>
      <c r="J516" s="47" t="s">
        <v>3161</v>
      </c>
      <c r="K516" s="47" t="s">
        <v>3161</v>
      </c>
      <c r="L516" s="47">
        <v>960</v>
      </c>
      <c r="M516" s="47">
        <v>720</v>
      </c>
      <c r="N516" s="78">
        <v>1920</v>
      </c>
      <c r="O516" s="47" t="e">
        <f t="shared" si="158"/>
        <v>#VALUE!</v>
      </c>
      <c r="P516" s="30"/>
      <c r="Q516" s="31">
        <v>1890</v>
      </c>
    </row>
    <row r="517" spans="1:17" s="9" customFormat="1">
      <c r="A517" s="32">
        <f t="shared" si="163"/>
        <v>461</v>
      </c>
      <c r="B517" s="32" t="s">
        <v>2107</v>
      </c>
      <c r="C517" s="75" t="s">
        <v>3544</v>
      </c>
      <c r="D517" s="76"/>
      <c r="E517" s="30"/>
      <c r="F517" s="30"/>
      <c r="G517" s="30"/>
      <c r="H517" s="47" t="s">
        <v>3161</v>
      </c>
      <c r="I517" s="53" t="s">
        <v>3161</v>
      </c>
      <c r="J517" s="47" t="s">
        <v>3161</v>
      </c>
      <c r="K517" s="47" t="s">
        <v>3161</v>
      </c>
      <c r="L517" s="47">
        <v>1190</v>
      </c>
      <c r="M517" s="47">
        <v>970</v>
      </c>
      <c r="N517" s="78">
        <v>2260</v>
      </c>
      <c r="O517" s="47" t="e">
        <f t="shared" si="158"/>
        <v>#VALUE!</v>
      </c>
      <c r="P517" s="30"/>
      <c r="Q517" s="31">
        <v>2240</v>
      </c>
    </row>
    <row r="518" spans="1:17" s="9" customFormat="1">
      <c r="A518" s="77">
        <f t="shared" si="163"/>
        <v>462</v>
      </c>
      <c r="B518" s="32" t="s">
        <v>2111</v>
      </c>
      <c r="C518" s="75" t="s">
        <v>3545</v>
      </c>
      <c r="D518" s="76"/>
      <c r="E518" s="30"/>
      <c r="F518" s="30"/>
      <c r="G518" s="30"/>
      <c r="H518" s="47" t="s">
        <v>3161</v>
      </c>
      <c r="I518" s="53" t="s">
        <v>3161</v>
      </c>
      <c r="J518" s="47" t="s">
        <v>3161</v>
      </c>
      <c r="K518" s="47" t="s">
        <v>3161</v>
      </c>
      <c r="L518" s="47">
        <v>970</v>
      </c>
      <c r="M518" s="47">
        <v>730</v>
      </c>
      <c r="N518" s="78">
        <v>2370</v>
      </c>
      <c r="O518" s="47" t="e">
        <f t="shared" si="158"/>
        <v>#VALUE!</v>
      </c>
      <c r="P518" s="30"/>
      <c r="Q518" s="31">
        <v>2340</v>
      </c>
    </row>
    <row r="519" spans="1:17" s="9" customFormat="1">
      <c r="A519" s="32">
        <f t="shared" si="163"/>
        <v>463</v>
      </c>
      <c r="B519" s="32" t="s">
        <v>2115</v>
      </c>
      <c r="C519" s="75" t="s">
        <v>3546</v>
      </c>
      <c r="D519" s="76"/>
      <c r="E519" s="30"/>
      <c r="F519" s="30"/>
      <c r="G519" s="30"/>
      <c r="H519" s="47" t="s">
        <v>3161</v>
      </c>
      <c r="I519" s="53" t="s">
        <v>3161</v>
      </c>
      <c r="J519" s="47" t="s">
        <v>3161</v>
      </c>
      <c r="K519" s="47" t="s">
        <v>3161</v>
      </c>
      <c r="L519" s="47">
        <v>1400</v>
      </c>
      <c r="M519" s="47">
        <v>1290</v>
      </c>
      <c r="N519" s="78">
        <v>3260</v>
      </c>
      <c r="O519" s="47" t="e">
        <f t="shared" si="158"/>
        <v>#VALUE!</v>
      </c>
      <c r="P519" s="30"/>
      <c r="Q519" s="31">
        <v>2840</v>
      </c>
    </row>
    <row r="520" spans="1:17" s="9" customFormat="1">
      <c r="A520" s="32">
        <f t="shared" si="163"/>
        <v>464</v>
      </c>
      <c r="B520" s="32" t="s">
        <v>2119</v>
      </c>
      <c r="C520" s="75" t="s">
        <v>3547</v>
      </c>
      <c r="D520" s="76"/>
      <c r="E520" s="30"/>
      <c r="F520" s="30"/>
      <c r="G520" s="30"/>
      <c r="H520" s="47" t="s">
        <v>3161</v>
      </c>
      <c r="I520" s="53" t="s">
        <v>3161</v>
      </c>
      <c r="J520" s="47" t="s">
        <v>3161</v>
      </c>
      <c r="K520" s="47" t="s">
        <v>3161</v>
      </c>
      <c r="L520" s="47">
        <v>1040</v>
      </c>
      <c r="M520" s="47">
        <v>920</v>
      </c>
      <c r="N520" s="78">
        <v>4150</v>
      </c>
      <c r="O520" s="47" t="e">
        <f t="shared" si="158"/>
        <v>#VALUE!</v>
      </c>
      <c r="P520" s="30"/>
      <c r="Q520" s="31">
        <v>3190</v>
      </c>
    </row>
    <row r="521" spans="1:17" s="9" customFormat="1">
      <c r="A521" s="77">
        <f t="shared" si="163"/>
        <v>465</v>
      </c>
      <c r="B521" s="32" t="s">
        <v>2123</v>
      </c>
      <c r="C521" s="75" t="s">
        <v>3548</v>
      </c>
      <c r="D521" s="76"/>
      <c r="E521" s="30"/>
      <c r="F521" s="30"/>
      <c r="G521" s="30"/>
      <c r="H521" s="47" t="s">
        <v>3161</v>
      </c>
      <c r="I521" s="53" t="s">
        <v>3161</v>
      </c>
      <c r="J521" s="47" t="s">
        <v>3161</v>
      </c>
      <c r="K521" s="47" t="s">
        <v>3161</v>
      </c>
      <c r="L521" s="47" t="s">
        <v>3161</v>
      </c>
      <c r="M521" s="47" t="s">
        <v>3161</v>
      </c>
      <c r="N521" s="78">
        <v>2450</v>
      </c>
      <c r="O521" s="47" t="e">
        <f t="shared" si="158"/>
        <v>#VALUE!</v>
      </c>
      <c r="P521" s="30"/>
      <c r="Q521" s="31">
        <v>2690</v>
      </c>
    </row>
    <row r="522" spans="1:17" s="9" customFormat="1">
      <c r="A522" s="32">
        <f t="shared" si="163"/>
        <v>466</v>
      </c>
      <c r="B522" s="32" t="s">
        <v>2127</v>
      </c>
      <c r="C522" s="75" t="s">
        <v>3549</v>
      </c>
      <c r="D522" s="76"/>
      <c r="E522" s="30"/>
      <c r="F522" s="30"/>
      <c r="G522" s="30"/>
      <c r="H522" s="47" t="s">
        <v>3161</v>
      </c>
      <c r="I522" s="53" t="s">
        <v>3161</v>
      </c>
      <c r="J522" s="47" t="s">
        <v>3161</v>
      </c>
      <c r="K522" s="47" t="s">
        <v>3161</v>
      </c>
      <c r="L522" s="47">
        <v>930</v>
      </c>
      <c r="M522" s="47">
        <v>740</v>
      </c>
      <c r="N522" s="78">
        <v>2860</v>
      </c>
      <c r="O522" s="47" t="e">
        <f t="shared" si="158"/>
        <v>#VALUE!</v>
      </c>
      <c r="P522" s="30"/>
      <c r="Q522" s="31">
        <v>2490</v>
      </c>
    </row>
    <row r="523" spans="1:17" s="9" customFormat="1">
      <c r="A523" s="32">
        <f t="shared" si="163"/>
        <v>467</v>
      </c>
      <c r="B523" s="32" t="s">
        <v>2131</v>
      </c>
      <c r="C523" s="75" t="s">
        <v>3550</v>
      </c>
      <c r="D523" s="76"/>
      <c r="E523" s="30"/>
      <c r="F523" s="30"/>
      <c r="G523" s="30"/>
      <c r="H523" s="47" t="s">
        <v>3161</v>
      </c>
      <c r="I523" s="53" t="s">
        <v>3161</v>
      </c>
      <c r="J523" s="47" t="s">
        <v>3161</v>
      </c>
      <c r="K523" s="47" t="s">
        <v>3161</v>
      </c>
      <c r="L523" s="47">
        <v>1010</v>
      </c>
      <c r="M523" s="47">
        <v>870</v>
      </c>
      <c r="N523" s="78">
        <v>2700</v>
      </c>
      <c r="O523" s="47" t="e">
        <f t="shared" si="158"/>
        <v>#VALUE!</v>
      </c>
      <c r="P523" s="30"/>
      <c r="Q523" s="31">
        <v>2490</v>
      </c>
    </row>
    <row r="524" spans="1:17" s="9" customFormat="1">
      <c r="A524" s="32">
        <f t="shared" si="163"/>
        <v>468</v>
      </c>
      <c r="B524" s="32" t="s">
        <v>2135</v>
      </c>
      <c r="C524" s="79" t="s">
        <v>3551</v>
      </c>
      <c r="D524" s="76"/>
      <c r="E524" s="30"/>
      <c r="F524" s="30"/>
      <c r="G524" s="30"/>
      <c r="H524" s="47" t="s">
        <v>3161</v>
      </c>
      <c r="I524" s="53" t="s">
        <v>3161</v>
      </c>
      <c r="J524" s="47" t="s">
        <v>3161</v>
      </c>
      <c r="K524" s="47" t="s">
        <v>3161</v>
      </c>
      <c r="L524" s="47">
        <v>780</v>
      </c>
      <c r="M524" s="47">
        <v>670</v>
      </c>
      <c r="N524" s="78">
        <v>3020</v>
      </c>
      <c r="O524" s="47" t="e">
        <f t="shared" si="158"/>
        <v>#VALUE!</v>
      </c>
      <c r="P524" s="30"/>
      <c r="Q524" s="31">
        <v>3540</v>
      </c>
    </row>
    <row r="525" spans="1:17" s="10" customFormat="1" ht="15" customHeight="1">
      <c r="A525" s="77">
        <f t="shared" si="163"/>
        <v>469</v>
      </c>
      <c r="B525" s="80" t="s">
        <v>2142</v>
      </c>
      <c r="C525" s="33" t="s">
        <v>3552</v>
      </c>
      <c r="D525" s="76">
        <v>505</v>
      </c>
      <c r="E525" s="30">
        <v>510</v>
      </c>
      <c r="F525" s="30">
        <f>E525-D525</f>
        <v>5</v>
      </c>
      <c r="G525" s="30">
        <f>E525+10</f>
        <v>520</v>
      </c>
      <c r="H525" s="30">
        <v>500</v>
      </c>
      <c r="I525" s="31">
        <v>600</v>
      </c>
      <c r="J525" s="45">
        <f>I525-H525</f>
        <v>100</v>
      </c>
      <c r="K525" s="46">
        <f>I525/H525</f>
        <v>1.2</v>
      </c>
      <c r="L525" s="47">
        <v>740</v>
      </c>
      <c r="M525" s="47">
        <v>600</v>
      </c>
      <c r="N525" s="47">
        <v>720</v>
      </c>
      <c r="O525" s="47">
        <f t="shared" si="158"/>
        <v>1.2</v>
      </c>
      <c r="P525" s="30"/>
      <c r="Q525" s="31">
        <f>I525-10</f>
        <v>590</v>
      </c>
    </row>
    <row r="526" spans="1:17" s="10" customFormat="1" ht="15" customHeight="1">
      <c r="A526" s="77">
        <f t="shared" si="163"/>
        <v>470</v>
      </c>
      <c r="B526" s="80" t="s">
        <v>2150</v>
      </c>
      <c r="C526" s="33" t="s">
        <v>3553</v>
      </c>
      <c r="D526" s="76">
        <v>770</v>
      </c>
      <c r="E526" s="30">
        <v>770</v>
      </c>
      <c r="F526" s="30">
        <f>E526-D526</f>
        <v>0</v>
      </c>
      <c r="G526" s="30">
        <f>E526+10</f>
        <v>780</v>
      </c>
      <c r="H526" s="30">
        <v>800</v>
      </c>
      <c r="I526" s="31">
        <v>1000</v>
      </c>
      <c r="J526" s="45">
        <f>I526-H526</f>
        <v>200</v>
      </c>
      <c r="K526" s="46">
        <v>1160</v>
      </c>
      <c r="L526" s="47">
        <v>1160</v>
      </c>
      <c r="M526" s="47">
        <v>860</v>
      </c>
      <c r="N526" s="47">
        <v>1200</v>
      </c>
      <c r="O526" s="47">
        <f t="shared" si="158"/>
        <v>1.2</v>
      </c>
      <c r="P526" s="30"/>
      <c r="Q526" s="31">
        <f>I526-10</f>
        <v>990</v>
      </c>
    </row>
    <row r="527" spans="1:17" s="10" customFormat="1" ht="15" customHeight="1">
      <c r="A527" s="77">
        <f t="shared" si="163"/>
        <v>471</v>
      </c>
      <c r="B527" s="80" t="s">
        <v>2154</v>
      </c>
      <c r="C527" s="33" t="s">
        <v>3554</v>
      </c>
      <c r="D527" s="76">
        <v>1155</v>
      </c>
      <c r="E527" s="30">
        <v>1160</v>
      </c>
      <c r="F527" s="30">
        <f>E527-D527</f>
        <v>5</v>
      </c>
      <c r="G527" s="30">
        <f>E527+10</f>
        <v>1170</v>
      </c>
      <c r="H527" s="30">
        <v>1150</v>
      </c>
      <c r="I527" s="31">
        <v>1400</v>
      </c>
      <c r="J527" s="45">
        <f>I527-H527</f>
        <v>250</v>
      </c>
      <c r="K527" s="46">
        <f>I527/H527</f>
        <v>1.2173913043478299</v>
      </c>
      <c r="L527" s="47">
        <v>1650</v>
      </c>
      <c r="M527" s="47">
        <v>1200</v>
      </c>
      <c r="N527" s="47">
        <v>1680</v>
      </c>
      <c r="O527" s="47">
        <f t="shared" si="158"/>
        <v>1.2</v>
      </c>
      <c r="P527" s="30"/>
      <c r="Q527" s="31">
        <f>I527-10</f>
        <v>1390</v>
      </c>
    </row>
    <row r="528" spans="1:17" s="10" customFormat="1" ht="15" customHeight="1">
      <c r="A528" s="77">
        <f t="shared" si="163"/>
        <v>472</v>
      </c>
      <c r="B528" s="81" t="s">
        <v>2162</v>
      </c>
      <c r="C528" s="33" t="s">
        <v>3555</v>
      </c>
      <c r="D528" s="76"/>
      <c r="E528" s="30"/>
      <c r="F528" s="30"/>
      <c r="G528" s="30"/>
      <c r="H528" s="30"/>
      <c r="I528" s="31"/>
      <c r="J528" s="45"/>
      <c r="K528" s="46"/>
      <c r="L528" s="47"/>
      <c r="M528" s="47"/>
      <c r="N528" s="47"/>
      <c r="O528" s="47"/>
      <c r="P528" s="30"/>
      <c r="Q528" s="31"/>
    </row>
    <row r="529" spans="1:17" s="10" customFormat="1">
      <c r="A529" s="77">
        <f t="shared" si="163"/>
        <v>473</v>
      </c>
      <c r="B529" s="81" t="s">
        <v>2191</v>
      </c>
      <c r="C529" s="33" t="s">
        <v>3556</v>
      </c>
      <c r="D529" s="76">
        <v>1327</v>
      </c>
      <c r="E529" s="30">
        <v>1330</v>
      </c>
      <c r="F529" s="30">
        <f>E529-D529</f>
        <v>3</v>
      </c>
      <c r="G529" s="30">
        <f>E529+10</f>
        <v>1340</v>
      </c>
      <c r="H529" s="30">
        <v>1350</v>
      </c>
      <c r="I529" s="31">
        <v>1700</v>
      </c>
      <c r="J529" s="45">
        <f>I529-H529</f>
        <v>350</v>
      </c>
      <c r="K529" s="46">
        <f>I529/H529</f>
        <v>1.25925925925926</v>
      </c>
      <c r="L529" s="47">
        <v>1700</v>
      </c>
      <c r="M529" s="47">
        <v>1240</v>
      </c>
      <c r="N529" s="47">
        <v>1880</v>
      </c>
      <c r="O529" s="47">
        <f t="shared" ref="O529:O537" si="164">N529/I529</f>
        <v>1.1058823529411801</v>
      </c>
      <c r="P529" s="30"/>
      <c r="Q529" s="31">
        <f>I529-10</f>
        <v>1690</v>
      </c>
    </row>
    <row r="530" spans="1:17" s="10" customFormat="1">
      <c r="A530" s="77">
        <f t="shared" si="163"/>
        <v>474</v>
      </c>
      <c r="B530" s="81" t="s">
        <v>2193</v>
      </c>
      <c r="C530" s="33" t="s">
        <v>3557</v>
      </c>
      <c r="D530" s="76">
        <v>1700</v>
      </c>
      <c r="E530" s="30">
        <v>1700</v>
      </c>
      <c r="F530" s="30">
        <f>E530-D530</f>
        <v>0</v>
      </c>
      <c r="G530" s="30">
        <f>E530+10</f>
        <v>1710</v>
      </c>
      <c r="H530" s="30">
        <v>1700</v>
      </c>
      <c r="I530" s="31">
        <v>2100</v>
      </c>
      <c r="J530" s="45">
        <f>I530-H530</f>
        <v>400</v>
      </c>
      <c r="K530" s="46">
        <f>I530/H530</f>
        <v>1.23529411764706</v>
      </c>
      <c r="L530" s="47">
        <v>2500</v>
      </c>
      <c r="M530" s="47">
        <v>1700</v>
      </c>
      <c r="N530" s="47">
        <v>2520</v>
      </c>
      <c r="O530" s="47">
        <f t="shared" si="164"/>
        <v>1.2</v>
      </c>
      <c r="P530" s="30"/>
      <c r="Q530" s="31">
        <f>I530-10</f>
        <v>2090</v>
      </c>
    </row>
    <row r="531" spans="1:17" s="10" customFormat="1">
      <c r="A531" s="77">
        <f t="shared" si="163"/>
        <v>475</v>
      </c>
      <c r="B531" s="81" t="s">
        <v>2197</v>
      </c>
      <c r="C531" s="33" t="s">
        <v>3558</v>
      </c>
      <c r="D531" s="76">
        <v>2150</v>
      </c>
      <c r="E531" s="30">
        <v>2150</v>
      </c>
      <c r="F531" s="30">
        <f>E531-D531</f>
        <v>0</v>
      </c>
      <c r="G531" s="30">
        <f>E531+10</f>
        <v>2160</v>
      </c>
      <c r="H531" s="30">
        <v>2150</v>
      </c>
      <c r="I531" s="31">
        <v>2600</v>
      </c>
      <c r="J531" s="45">
        <f>I531-H531</f>
        <v>450</v>
      </c>
      <c r="K531" s="46">
        <f>I531/H531</f>
        <v>1.2093023255813999</v>
      </c>
      <c r="L531" s="47">
        <v>2830</v>
      </c>
      <c r="M531" s="47">
        <v>2080</v>
      </c>
      <c r="N531" s="47">
        <v>3120</v>
      </c>
      <c r="O531" s="47">
        <f t="shared" si="164"/>
        <v>1.2</v>
      </c>
      <c r="P531" s="30"/>
      <c r="Q531" s="31">
        <f>I531-10</f>
        <v>2590</v>
      </c>
    </row>
    <row r="532" spans="1:17" s="10" customFormat="1">
      <c r="A532" s="77">
        <f t="shared" si="163"/>
        <v>476</v>
      </c>
      <c r="B532" s="80" t="s">
        <v>2217</v>
      </c>
      <c r="C532" s="33" t="s">
        <v>2202</v>
      </c>
      <c r="D532" s="76"/>
      <c r="E532" s="30"/>
      <c r="F532" s="30"/>
      <c r="G532" s="30"/>
      <c r="H532" s="30"/>
      <c r="I532" s="31"/>
      <c r="J532" s="45"/>
      <c r="K532" s="46"/>
      <c r="L532" s="47"/>
      <c r="M532" s="47"/>
      <c r="N532" s="47">
        <v>3090</v>
      </c>
      <c r="O532" s="47" t="e">
        <f t="shared" si="164"/>
        <v>#DIV/0!</v>
      </c>
      <c r="P532" s="30"/>
      <c r="Q532" s="31">
        <v>3090</v>
      </c>
    </row>
    <row r="533" spans="1:17" s="8" customFormat="1">
      <c r="A533" s="32">
        <f t="shared" si="163"/>
        <v>477</v>
      </c>
      <c r="B533" s="80" t="s">
        <v>2220</v>
      </c>
      <c r="C533" s="33" t="s">
        <v>2204</v>
      </c>
      <c r="D533" s="76"/>
      <c r="E533" s="30"/>
      <c r="F533" s="30"/>
      <c r="G533" s="30"/>
      <c r="H533" s="30"/>
      <c r="I533" s="31"/>
      <c r="J533" s="45"/>
      <c r="K533" s="46"/>
      <c r="L533" s="47"/>
      <c r="M533" s="47"/>
      <c r="N533" s="47">
        <v>3670</v>
      </c>
      <c r="O533" s="47" t="e">
        <f t="shared" si="164"/>
        <v>#DIV/0!</v>
      </c>
      <c r="P533" s="30"/>
      <c r="Q533" s="31">
        <v>3640</v>
      </c>
    </row>
    <row r="534" spans="1:17" s="8" customFormat="1">
      <c r="A534" s="77">
        <f t="shared" si="163"/>
        <v>478</v>
      </c>
      <c r="B534" s="32" t="s">
        <v>2207</v>
      </c>
      <c r="C534" s="33" t="s">
        <v>2208</v>
      </c>
      <c r="D534" s="76"/>
      <c r="E534" s="30"/>
      <c r="F534" s="30"/>
      <c r="G534" s="30"/>
      <c r="H534" s="30"/>
      <c r="I534" s="31"/>
      <c r="J534" s="45"/>
      <c r="K534" s="46"/>
      <c r="L534" s="47">
        <v>1580</v>
      </c>
      <c r="M534" s="47">
        <v>1135</v>
      </c>
      <c r="N534" s="47">
        <v>1330</v>
      </c>
      <c r="O534" s="47" t="e">
        <f t="shared" si="164"/>
        <v>#DIV/0!</v>
      </c>
      <c r="P534" s="30"/>
      <c r="Q534" s="31">
        <v>1900</v>
      </c>
    </row>
    <row r="535" spans="1:17" s="8" customFormat="1">
      <c r="A535" s="77">
        <f t="shared" si="163"/>
        <v>479</v>
      </c>
      <c r="B535" s="32" t="s">
        <v>2209</v>
      </c>
      <c r="C535" s="33" t="s">
        <v>2210</v>
      </c>
      <c r="D535" s="76">
        <v>1060</v>
      </c>
      <c r="E535" s="30">
        <v>1060</v>
      </c>
      <c r="F535" s="30">
        <f>E535-D535</f>
        <v>0</v>
      </c>
      <c r="G535" s="30">
        <f>E535+10</f>
        <v>1070</v>
      </c>
      <c r="H535" s="30">
        <v>1050</v>
      </c>
      <c r="I535" s="31">
        <v>1900</v>
      </c>
      <c r="J535" s="45">
        <v>850</v>
      </c>
      <c r="K535" s="46">
        <f>I535/H535</f>
        <v>1.80952380952381</v>
      </c>
      <c r="L535" s="47">
        <v>3160</v>
      </c>
      <c r="M535" s="47">
        <v>2270</v>
      </c>
      <c r="N535" s="47">
        <v>2280</v>
      </c>
      <c r="O535" s="47">
        <f t="shared" si="164"/>
        <v>1.2</v>
      </c>
      <c r="P535" s="30"/>
      <c r="Q535" s="31">
        <f>I535-10</f>
        <v>1890</v>
      </c>
    </row>
    <row r="536" spans="1:17" s="8" customFormat="1">
      <c r="A536" s="77">
        <f t="shared" si="163"/>
        <v>480</v>
      </c>
      <c r="B536" s="32" t="s">
        <v>2213</v>
      </c>
      <c r="C536" s="33" t="s">
        <v>3559</v>
      </c>
      <c r="D536" s="76"/>
      <c r="E536" s="30"/>
      <c r="F536" s="30"/>
      <c r="G536" s="30"/>
      <c r="H536" s="30"/>
      <c r="I536" s="31"/>
      <c r="J536" s="45"/>
      <c r="K536" s="46"/>
      <c r="L536" s="47">
        <v>2200</v>
      </c>
      <c r="M536" s="47">
        <v>1600</v>
      </c>
      <c r="N536" s="47">
        <v>1990</v>
      </c>
      <c r="O536" s="47" t="e">
        <f t="shared" si="164"/>
        <v>#DIV/0!</v>
      </c>
      <c r="P536" s="30"/>
      <c r="Q536" s="31">
        <v>1990</v>
      </c>
    </row>
    <row r="537" spans="1:17" s="8" customFormat="1">
      <c r="A537" s="77">
        <f t="shared" si="163"/>
        <v>481</v>
      </c>
      <c r="B537" s="32" t="s">
        <v>2215</v>
      </c>
      <c r="C537" s="33" t="s">
        <v>3560</v>
      </c>
      <c r="D537" s="76"/>
      <c r="E537" s="30"/>
      <c r="F537" s="30"/>
      <c r="G537" s="30"/>
      <c r="H537" s="30"/>
      <c r="I537" s="31"/>
      <c r="J537" s="45"/>
      <c r="K537" s="46"/>
      <c r="L537" s="47">
        <v>4400</v>
      </c>
      <c r="M537" s="47">
        <v>3200</v>
      </c>
      <c r="N537" s="47">
        <v>3740</v>
      </c>
      <c r="O537" s="47" t="e">
        <f t="shared" si="164"/>
        <v>#DIV/0!</v>
      </c>
      <c r="P537" s="30"/>
      <c r="Q537" s="31">
        <v>3740</v>
      </c>
    </row>
    <row r="538" spans="1:17" s="8" customFormat="1">
      <c r="A538" s="32">
        <f t="shared" si="163"/>
        <v>482</v>
      </c>
      <c r="B538" s="32" t="s">
        <v>2218</v>
      </c>
      <c r="C538" s="33" t="s">
        <v>2219</v>
      </c>
      <c r="D538" s="76"/>
      <c r="E538" s="30"/>
      <c r="F538" s="30"/>
      <c r="G538" s="30"/>
      <c r="H538" s="30"/>
      <c r="I538" s="31"/>
      <c r="J538" s="45"/>
      <c r="K538" s="46"/>
      <c r="L538" s="47"/>
      <c r="M538" s="47"/>
      <c r="N538" s="47"/>
      <c r="O538" s="47"/>
      <c r="P538" s="30"/>
      <c r="Q538" s="31">
        <v>640</v>
      </c>
    </row>
    <row r="539" spans="1:17" s="8" customFormat="1">
      <c r="A539" s="32">
        <f t="shared" si="163"/>
        <v>483</v>
      </c>
      <c r="B539" s="80" t="s">
        <v>2220</v>
      </c>
      <c r="C539" s="33" t="s">
        <v>2222</v>
      </c>
      <c r="D539" s="76"/>
      <c r="E539" s="30"/>
      <c r="F539" s="30"/>
      <c r="G539" s="30"/>
      <c r="H539" s="30"/>
      <c r="I539" s="31"/>
      <c r="J539" s="45"/>
      <c r="K539" s="46"/>
      <c r="L539" s="47"/>
      <c r="M539" s="47"/>
      <c r="N539" s="47">
        <v>5000</v>
      </c>
      <c r="O539" s="47" t="e">
        <f t="shared" ref="O539:O570" si="165">N539/I539</f>
        <v>#DIV/0!</v>
      </c>
      <c r="P539" s="30"/>
      <c r="Q539" s="31">
        <v>4990</v>
      </c>
    </row>
    <row r="540" spans="1:17" s="8" customFormat="1">
      <c r="A540" s="37"/>
      <c r="B540" s="37"/>
      <c r="C540" s="28" t="s">
        <v>2224</v>
      </c>
      <c r="D540" s="76"/>
      <c r="E540" s="30"/>
      <c r="F540" s="30"/>
      <c r="G540" s="30"/>
      <c r="H540" s="47"/>
      <c r="I540" s="53"/>
      <c r="J540" s="47"/>
      <c r="K540" s="47"/>
      <c r="L540" s="30"/>
      <c r="M540" s="30"/>
      <c r="N540" s="30"/>
      <c r="O540" s="47" t="e">
        <f t="shared" si="165"/>
        <v>#DIV/0!</v>
      </c>
      <c r="P540" s="30"/>
      <c r="Q540" s="31"/>
    </row>
    <row r="541" spans="1:17" s="9" customFormat="1">
      <c r="A541" s="37">
        <v>484</v>
      </c>
      <c r="B541" s="37" t="s">
        <v>2211</v>
      </c>
      <c r="C541" s="33" t="s">
        <v>2212</v>
      </c>
      <c r="D541" s="76"/>
      <c r="E541" s="30"/>
      <c r="F541" s="30"/>
      <c r="G541" s="30"/>
      <c r="H541" s="47" t="s">
        <v>3161</v>
      </c>
      <c r="I541" s="53" t="s">
        <v>3161</v>
      </c>
      <c r="J541" s="47" t="s">
        <v>3161</v>
      </c>
      <c r="K541" s="47" t="s">
        <v>3161</v>
      </c>
      <c r="L541" s="47">
        <v>600</v>
      </c>
      <c r="M541" s="47">
        <v>600</v>
      </c>
      <c r="N541" s="47">
        <v>900</v>
      </c>
      <c r="O541" s="47" t="e">
        <f t="shared" si="165"/>
        <v>#VALUE!</v>
      </c>
      <c r="P541" s="30"/>
      <c r="Q541" s="31">
        <v>740</v>
      </c>
    </row>
    <row r="542" spans="1:17" s="9" customFormat="1">
      <c r="A542" s="37">
        <f>A541+1</f>
        <v>485</v>
      </c>
      <c r="B542" s="37" t="s">
        <v>2226</v>
      </c>
      <c r="C542" s="33" t="s">
        <v>2227</v>
      </c>
      <c r="D542" s="76"/>
      <c r="E542" s="30"/>
      <c r="F542" s="30"/>
      <c r="G542" s="30"/>
      <c r="H542" s="47" t="s">
        <v>3161</v>
      </c>
      <c r="I542" s="53" t="s">
        <v>3161</v>
      </c>
      <c r="J542" s="47" t="s">
        <v>3161</v>
      </c>
      <c r="K542" s="47" t="s">
        <v>3161</v>
      </c>
      <c r="L542" s="47">
        <v>1100</v>
      </c>
      <c r="M542" s="47">
        <v>1100</v>
      </c>
      <c r="N542" s="47">
        <v>1650</v>
      </c>
      <c r="O542" s="47" t="e">
        <f t="shared" si="165"/>
        <v>#VALUE!</v>
      </c>
      <c r="P542" s="30"/>
      <c r="Q542" s="31">
        <v>1390</v>
      </c>
    </row>
    <row r="543" spans="1:17" s="9" customFormat="1">
      <c r="A543" s="37">
        <f>A542+1</f>
        <v>486</v>
      </c>
      <c r="B543" s="37" t="s">
        <v>2229</v>
      </c>
      <c r="C543" s="33" t="s">
        <v>2230</v>
      </c>
      <c r="D543" s="76"/>
      <c r="E543" s="30"/>
      <c r="F543" s="30"/>
      <c r="G543" s="30"/>
      <c r="H543" s="47" t="s">
        <v>3161</v>
      </c>
      <c r="I543" s="53" t="s">
        <v>3161</v>
      </c>
      <c r="J543" s="47" t="s">
        <v>3161</v>
      </c>
      <c r="K543" s="47" t="s">
        <v>3161</v>
      </c>
      <c r="L543" s="47">
        <v>1600</v>
      </c>
      <c r="M543" s="47">
        <v>1600</v>
      </c>
      <c r="N543" s="47">
        <v>2400</v>
      </c>
      <c r="O543" s="47" t="e">
        <f t="shared" si="165"/>
        <v>#VALUE!</v>
      </c>
      <c r="P543" s="30"/>
      <c r="Q543" s="31">
        <v>2040</v>
      </c>
    </row>
    <row r="544" spans="1:17" s="9" customFormat="1">
      <c r="A544" s="37">
        <f>A543+1</f>
        <v>487</v>
      </c>
      <c r="B544" s="37" t="s">
        <v>2232</v>
      </c>
      <c r="C544" s="33" t="s">
        <v>2233</v>
      </c>
      <c r="D544" s="76"/>
      <c r="E544" s="30"/>
      <c r="F544" s="30"/>
      <c r="G544" s="30"/>
      <c r="H544" s="47" t="s">
        <v>3161</v>
      </c>
      <c r="I544" s="53" t="s">
        <v>3161</v>
      </c>
      <c r="J544" s="47" t="s">
        <v>3161</v>
      </c>
      <c r="K544" s="47" t="s">
        <v>3161</v>
      </c>
      <c r="L544" s="47">
        <v>2200</v>
      </c>
      <c r="M544" s="47">
        <v>2200</v>
      </c>
      <c r="N544" s="47">
        <v>3300</v>
      </c>
      <c r="O544" s="47" t="e">
        <f t="shared" si="165"/>
        <v>#VALUE!</v>
      </c>
      <c r="P544" s="30"/>
      <c r="Q544" s="31">
        <v>2840</v>
      </c>
    </row>
    <row r="545" spans="1:17" s="8" customFormat="1" ht="28.5">
      <c r="A545" s="37"/>
      <c r="B545" s="37"/>
      <c r="C545" s="28" t="s">
        <v>2234</v>
      </c>
      <c r="D545" s="76"/>
      <c r="E545" s="30"/>
      <c r="F545" s="30"/>
      <c r="G545" s="30"/>
      <c r="H545" s="47"/>
      <c r="I545" s="53"/>
      <c r="J545" s="47"/>
      <c r="K545" s="47"/>
      <c r="L545" s="47"/>
      <c r="M545" s="47"/>
      <c r="N545" s="47"/>
      <c r="O545" s="47" t="e">
        <f t="shared" si="165"/>
        <v>#DIV/0!</v>
      </c>
      <c r="P545" s="30"/>
      <c r="Q545" s="31"/>
    </row>
    <row r="546" spans="1:17" s="9" customFormat="1">
      <c r="A546" s="37">
        <v>488</v>
      </c>
      <c r="B546" s="37" t="s">
        <v>2237</v>
      </c>
      <c r="C546" s="33" t="s">
        <v>3561</v>
      </c>
      <c r="D546" s="76"/>
      <c r="E546" s="30"/>
      <c r="F546" s="30"/>
      <c r="G546" s="30"/>
      <c r="H546" s="47" t="s">
        <v>3161</v>
      </c>
      <c r="I546" s="53" t="s">
        <v>3161</v>
      </c>
      <c r="J546" s="47" t="s">
        <v>3161</v>
      </c>
      <c r="K546" s="47" t="s">
        <v>3161</v>
      </c>
      <c r="L546" s="47">
        <v>500</v>
      </c>
      <c r="M546" s="47">
        <v>365</v>
      </c>
      <c r="N546" s="47">
        <v>650</v>
      </c>
      <c r="O546" s="47" t="e">
        <f t="shared" si="165"/>
        <v>#VALUE!</v>
      </c>
      <c r="P546" s="30"/>
      <c r="Q546" s="31">
        <v>490</v>
      </c>
    </row>
    <row r="547" spans="1:17" s="9" customFormat="1">
      <c r="A547" s="37">
        <f>A546+1</f>
        <v>489</v>
      </c>
      <c r="B547" s="37" t="s">
        <v>2239</v>
      </c>
      <c r="C547" s="33" t="s">
        <v>3562</v>
      </c>
      <c r="D547" s="76"/>
      <c r="E547" s="30"/>
      <c r="F547" s="30"/>
      <c r="G547" s="30"/>
      <c r="H547" s="47" t="s">
        <v>3161</v>
      </c>
      <c r="I547" s="53" t="s">
        <v>3161</v>
      </c>
      <c r="J547" s="47" t="s">
        <v>3161</v>
      </c>
      <c r="K547" s="47" t="s">
        <v>3161</v>
      </c>
      <c r="L547" s="47">
        <v>650</v>
      </c>
      <c r="M547" s="47">
        <v>450</v>
      </c>
      <c r="N547" s="47">
        <v>750</v>
      </c>
      <c r="O547" s="47" t="e">
        <f t="shared" si="165"/>
        <v>#VALUE!</v>
      </c>
      <c r="P547" s="30"/>
      <c r="Q547" s="31">
        <v>640</v>
      </c>
    </row>
    <row r="548" spans="1:17" s="9" customFormat="1">
      <c r="A548" s="37">
        <f>A547+1</f>
        <v>490</v>
      </c>
      <c r="B548" s="37" t="s">
        <v>2243</v>
      </c>
      <c r="C548" s="33" t="s">
        <v>3563</v>
      </c>
      <c r="D548" s="76"/>
      <c r="E548" s="30"/>
      <c r="F548" s="30"/>
      <c r="G548" s="30"/>
      <c r="H548" s="47" t="s">
        <v>3161</v>
      </c>
      <c r="I548" s="53" t="s">
        <v>3161</v>
      </c>
      <c r="J548" s="47" t="s">
        <v>3161</v>
      </c>
      <c r="K548" s="47" t="s">
        <v>3161</v>
      </c>
      <c r="L548" s="47">
        <v>770</v>
      </c>
      <c r="M548" s="47">
        <v>555</v>
      </c>
      <c r="N548" s="47">
        <v>850</v>
      </c>
      <c r="O548" s="47" t="e">
        <f t="shared" si="165"/>
        <v>#VALUE!</v>
      </c>
      <c r="P548" s="30"/>
      <c r="Q548" s="31">
        <v>740</v>
      </c>
    </row>
    <row r="549" spans="1:17" s="9" customFormat="1">
      <c r="A549" s="37">
        <f>A548+1</f>
        <v>491</v>
      </c>
      <c r="B549" s="37" t="s">
        <v>2247</v>
      </c>
      <c r="C549" s="33" t="s">
        <v>3564</v>
      </c>
      <c r="D549" s="76"/>
      <c r="E549" s="30"/>
      <c r="F549" s="30"/>
      <c r="G549" s="30"/>
      <c r="H549" s="47" t="s">
        <v>3161</v>
      </c>
      <c r="I549" s="53" t="s">
        <v>3161</v>
      </c>
      <c r="J549" s="47" t="s">
        <v>3161</v>
      </c>
      <c r="K549" s="47" t="s">
        <v>3161</v>
      </c>
      <c r="L549" s="47">
        <v>825</v>
      </c>
      <c r="M549" s="47">
        <v>520</v>
      </c>
      <c r="N549" s="47">
        <v>1000</v>
      </c>
      <c r="O549" s="47" t="e">
        <f t="shared" si="165"/>
        <v>#VALUE!</v>
      </c>
      <c r="P549" s="30"/>
      <c r="Q549" s="31">
        <v>790</v>
      </c>
    </row>
    <row r="550" spans="1:17" s="9" customFormat="1">
      <c r="A550" s="37">
        <f>A549+1</f>
        <v>492</v>
      </c>
      <c r="B550" s="37" t="s">
        <v>2251</v>
      </c>
      <c r="C550" s="33" t="s">
        <v>3565</v>
      </c>
      <c r="D550" s="76"/>
      <c r="E550" s="30"/>
      <c r="F550" s="30"/>
      <c r="G550" s="30"/>
      <c r="H550" s="47" t="s">
        <v>3161</v>
      </c>
      <c r="I550" s="53" t="s">
        <v>3161</v>
      </c>
      <c r="J550" s="47" t="s">
        <v>3161</v>
      </c>
      <c r="K550" s="47" t="s">
        <v>3161</v>
      </c>
      <c r="L550" s="47">
        <v>1080</v>
      </c>
      <c r="M550" s="47">
        <v>680</v>
      </c>
      <c r="N550" s="47">
        <v>1150</v>
      </c>
      <c r="O550" s="47" t="e">
        <f t="shared" si="165"/>
        <v>#VALUE!</v>
      </c>
      <c r="P550" s="30"/>
      <c r="Q550" s="31">
        <v>1040</v>
      </c>
    </row>
    <row r="551" spans="1:17" s="8" customFormat="1">
      <c r="A551" s="37"/>
      <c r="B551" s="37"/>
      <c r="C551" s="28" t="s">
        <v>3566</v>
      </c>
      <c r="D551" s="76"/>
      <c r="E551" s="30"/>
      <c r="F551" s="30"/>
      <c r="G551" s="30"/>
      <c r="H551" s="47"/>
      <c r="I551" s="53"/>
      <c r="J551" s="47"/>
      <c r="K551" s="47"/>
      <c r="L551" s="47"/>
      <c r="M551" s="47"/>
      <c r="N551" s="47"/>
      <c r="O551" s="47" t="e">
        <f t="shared" si="165"/>
        <v>#DIV/0!</v>
      </c>
      <c r="P551" s="30"/>
      <c r="Q551" s="31"/>
    </row>
    <row r="552" spans="1:17" s="8" customFormat="1">
      <c r="A552" s="37">
        <v>493</v>
      </c>
      <c r="B552" s="37" t="s">
        <v>3567</v>
      </c>
      <c r="C552" s="33" t="s">
        <v>3568</v>
      </c>
      <c r="D552" s="76"/>
      <c r="E552" s="30"/>
      <c r="F552" s="30"/>
      <c r="G552" s="30"/>
      <c r="H552" s="47" t="s">
        <v>3161</v>
      </c>
      <c r="I552" s="53" t="s">
        <v>3161</v>
      </c>
      <c r="J552" s="47" t="s">
        <v>3161</v>
      </c>
      <c r="K552" s="47" t="s">
        <v>3161</v>
      </c>
      <c r="L552" s="561" t="s">
        <v>3569</v>
      </c>
      <c r="M552" s="561"/>
      <c r="N552" s="561"/>
      <c r="O552" s="47" t="e">
        <f t="shared" si="165"/>
        <v>#VALUE!</v>
      </c>
      <c r="P552" s="30"/>
      <c r="Q552" s="71" t="s">
        <v>3569</v>
      </c>
    </row>
    <row r="553" spans="1:17" s="8" customFormat="1">
      <c r="A553" s="37">
        <f>A552+1</f>
        <v>494</v>
      </c>
      <c r="B553" s="37" t="s">
        <v>3570</v>
      </c>
      <c r="C553" s="33" t="s">
        <v>3571</v>
      </c>
      <c r="D553" s="76"/>
      <c r="E553" s="30"/>
      <c r="F553" s="30"/>
      <c r="G553" s="30"/>
      <c r="H553" s="47" t="s">
        <v>3161</v>
      </c>
      <c r="I553" s="53" t="s">
        <v>3161</v>
      </c>
      <c r="J553" s="47" t="s">
        <v>3161</v>
      </c>
      <c r="K553" s="47" t="s">
        <v>3161</v>
      </c>
      <c r="L553" s="561" t="s">
        <v>3569</v>
      </c>
      <c r="M553" s="561"/>
      <c r="N553" s="561"/>
      <c r="O553" s="47" t="e">
        <f t="shared" si="165"/>
        <v>#VALUE!</v>
      </c>
      <c r="P553" s="30"/>
      <c r="Q553" s="71" t="s">
        <v>3569</v>
      </c>
    </row>
    <row r="554" spans="1:17" s="8" customFormat="1">
      <c r="A554" s="37">
        <f>A553+1</f>
        <v>495</v>
      </c>
      <c r="B554" s="37" t="s">
        <v>3572</v>
      </c>
      <c r="C554" s="33" t="s">
        <v>3573</v>
      </c>
      <c r="D554" s="76"/>
      <c r="E554" s="30"/>
      <c r="F554" s="30"/>
      <c r="G554" s="30"/>
      <c r="H554" s="47" t="s">
        <v>3161</v>
      </c>
      <c r="I554" s="53" t="s">
        <v>3161</v>
      </c>
      <c r="J554" s="47" t="s">
        <v>3161</v>
      </c>
      <c r="K554" s="47" t="s">
        <v>3161</v>
      </c>
      <c r="L554" s="47">
        <v>80</v>
      </c>
      <c r="M554" s="47">
        <v>50</v>
      </c>
      <c r="N554" s="47">
        <v>100</v>
      </c>
      <c r="O554" s="47" t="e">
        <f t="shared" si="165"/>
        <v>#VALUE!</v>
      </c>
      <c r="P554" s="30"/>
      <c r="Q554" s="31">
        <v>90</v>
      </c>
    </row>
    <row r="555" spans="1:17">
      <c r="A555" s="32"/>
      <c r="B555" s="32"/>
      <c r="C555" s="28" t="s">
        <v>2255</v>
      </c>
      <c r="D555" s="76"/>
      <c r="E555" s="30"/>
      <c r="F555" s="30"/>
      <c r="G555" s="30"/>
      <c r="H555" s="47"/>
      <c r="I555" s="53"/>
      <c r="J555" s="47"/>
      <c r="K555" s="47"/>
      <c r="L555" s="47"/>
      <c r="M555" s="47"/>
      <c r="N555" s="47"/>
      <c r="O555" s="47" t="e">
        <f t="shared" si="165"/>
        <v>#DIV/0!</v>
      </c>
      <c r="P555" s="30"/>
      <c r="Q555" s="31"/>
    </row>
    <row r="556" spans="1:17" s="8" customFormat="1">
      <c r="A556" s="32" t="s">
        <v>3574</v>
      </c>
      <c r="B556" s="32" t="s">
        <v>531</v>
      </c>
      <c r="C556" s="33" t="s">
        <v>2257</v>
      </c>
      <c r="D556" s="76"/>
      <c r="E556" s="30"/>
      <c r="F556" s="30"/>
      <c r="G556" s="30"/>
      <c r="H556" s="47" t="s">
        <v>3161</v>
      </c>
      <c r="I556" s="53" t="s">
        <v>3161</v>
      </c>
      <c r="J556" s="47" t="s">
        <v>3161</v>
      </c>
      <c r="K556" s="47" t="s">
        <v>3161</v>
      </c>
      <c r="L556" s="47">
        <v>0</v>
      </c>
      <c r="M556" s="47">
        <v>1735</v>
      </c>
      <c r="N556" s="47">
        <v>3560</v>
      </c>
      <c r="O556" s="47" t="e">
        <f t="shared" si="165"/>
        <v>#VALUE!</v>
      </c>
      <c r="P556" s="30"/>
      <c r="Q556" s="31">
        <v>3340</v>
      </c>
    </row>
    <row r="557" spans="1:17" s="8" customFormat="1" ht="30">
      <c r="A557" s="32" t="s">
        <v>3575</v>
      </c>
      <c r="B557" s="32" t="s">
        <v>3576</v>
      </c>
      <c r="C557" s="72" t="s">
        <v>3577</v>
      </c>
      <c r="D557" s="76"/>
      <c r="E557" s="30"/>
      <c r="F557" s="30"/>
      <c r="G557" s="30"/>
      <c r="H557" s="47" t="s">
        <v>3161</v>
      </c>
      <c r="I557" s="53" t="s">
        <v>3161</v>
      </c>
      <c r="J557" s="47" t="s">
        <v>3161</v>
      </c>
      <c r="K557" s="47" t="s">
        <v>3161</v>
      </c>
      <c r="L557" s="47">
        <v>0</v>
      </c>
      <c r="M557" s="47">
        <v>3975</v>
      </c>
      <c r="N557" s="47">
        <v>5930</v>
      </c>
      <c r="O557" s="47" t="e">
        <f t="shared" si="165"/>
        <v>#VALUE!</v>
      </c>
      <c r="P557" s="30"/>
      <c r="Q557" s="31">
        <v>5140</v>
      </c>
    </row>
    <row r="558" spans="1:17" s="9" customFormat="1" ht="14.25" customHeight="1">
      <c r="A558" s="32" t="s">
        <v>3578</v>
      </c>
      <c r="B558" s="32" t="s">
        <v>3232</v>
      </c>
      <c r="C558" s="33" t="s">
        <v>3579</v>
      </c>
      <c r="D558" s="76"/>
      <c r="E558" s="30"/>
      <c r="F558" s="30"/>
      <c r="G558" s="30"/>
      <c r="H558" s="30">
        <v>700</v>
      </c>
      <c r="I558" s="31">
        <v>800</v>
      </c>
      <c r="J558" s="45">
        <f>I558-H558</f>
        <v>100</v>
      </c>
      <c r="K558" s="46">
        <f>I558/H558</f>
        <v>1.1428571428571399</v>
      </c>
      <c r="L558" s="47">
        <v>970</v>
      </c>
      <c r="M558" s="47">
        <v>755</v>
      </c>
      <c r="N558" s="47">
        <v>960</v>
      </c>
      <c r="O558" s="47">
        <f t="shared" si="165"/>
        <v>1.2</v>
      </c>
      <c r="P558" s="30"/>
      <c r="Q558" s="31">
        <f>I558-10</f>
        <v>790</v>
      </c>
    </row>
    <row r="559" spans="1:17" s="9" customFormat="1">
      <c r="A559" s="77" t="s">
        <v>3580</v>
      </c>
      <c r="B559" s="32" t="s">
        <v>468</v>
      </c>
      <c r="C559" s="33" t="s">
        <v>469</v>
      </c>
      <c r="D559" s="31">
        <v>239</v>
      </c>
      <c r="E559" s="30">
        <v>240</v>
      </c>
      <c r="F559" s="30">
        <f>E559-D559</f>
        <v>1</v>
      </c>
      <c r="G559" s="30">
        <f>E559+10</f>
        <v>250</v>
      </c>
      <c r="H559" s="30">
        <v>250</v>
      </c>
      <c r="I559" s="31">
        <v>300</v>
      </c>
      <c r="J559" s="45">
        <f>I559-H559</f>
        <v>50</v>
      </c>
      <c r="K559" s="46">
        <f>I559/H559</f>
        <v>1.2</v>
      </c>
      <c r="L559" s="47">
        <v>350</v>
      </c>
      <c r="M559" s="47">
        <v>300</v>
      </c>
      <c r="N559" s="47">
        <v>360</v>
      </c>
      <c r="O559" s="47">
        <f t="shared" si="165"/>
        <v>1.2</v>
      </c>
      <c r="P559" s="30">
        <f>I559*1.2</f>
        <v>360</v>
      </c>
      <c r="Q559" s="31">
        <f>I559-10</f>
        <v>290</v>
      </c>
    </row>
    <row r="560" spans="1:17" s="9" customFormat="1">
      <c r="A560" s="77" t="s">
        <v>3581</v>
      </c>
      <c r="B560" s="32" t="s">
        <v>471</v>
      </c>
      <c r="C560" s="33" t="s">
        <v>472</v>
      </c>
      <c r="D560" s="31">
        <v>239</v>
      </c>
      <c r="E560" s="30">
        <v>240</v>
      </c>
      <c r="F560" s="30">
        <f>E560-D560</f>
        <v>1</v>
      </c>
      <c r="G560" s="30">
        <f>E560+10</f>
        <v>250</v>
      </c>
      <c r="H560" s="30">
        <v>250</v>
      </c>
      <c r="I560" s="31">
        <v>300</v>
      </c>
      <c r="J560" s="45">
        <f>I560-H560</f>
        <v>50</v>
      </c>
      <c r="K560" s="46">
        <f>I560/H560</f>
        <v>1.2</v>
      </c>
      <c r="L560" s="47">
        <v>350</v>
      </c>
      <c r="M560" s="47">
        <v>300</v>
      </c>
      <c r="N560" s="47">
        <v>360</v>
      </c>
      <c r="O560" s="47">
        <f t="shared" si="165"/>
        <v>1.2</v>
      </c>
      <c r="P560" s="30">
        <f>I560*1.2</f>
        <v>360</v>
      </c>
      <c r="Q560" s="31">
        <f>I560-10</f>
        <v>290</v>
      </c>
    </row>
    <row r="561" spans="1:17" s="9" customFormat="1" ht="30">
      <c r="A561" s="32" t="s">
        <v>3582</v>
      </c>
      <c r="B561" s="32" t="s">
        <v>3583</v>
      </c>
      <c r="C561" s="72" t="s">
        <v>3584</v>
      </c>
      <c r="D561" s="76"/>
      <c r="E561" s="30"/>
      <c r="F561" s="30"/>
      <c r="G561" s="30"/>
      <c r="H561" s="47" t="s">
        <v>3161</v>
      </c>
      <c r="I561" s="53" t="s">
        <v>3161</v>
      </c>
      <c r="J561" s="47" t="s">
        <v>3161</v>
      </c>
      <c r="K561" s="47" t="s">
        <v>3161</v>
      </c>
      <c r="L561" s="47">
        <v>0</v>
      </c>
      <c r="M561" s="47">
        <v>880</v>
      </c>
      <c r="N561" s="47">
        <v>1340</v>
      </c>
      <c r="O561" s="47" t="e">
        <f t="shared" si="165"/>
        <v>#VALUE!</v>
      </c>
      <c r="P561" s="30"/>
      <c r="Q561" s="31">
        <v>1140</v>
      </c>
    </row>
    <row r="562" spans="1:17" s="9" customFormat="1">
      <c r="A562" s="32" t="s">
        <v>3585</v>
      </c>
      <c r="B562" s="32" t="s">
        <v>2131</v>
      </c>
      <c r="C562" s="33" t="s">
        <v>3586</v>
      </c>
      <c r="D562" s="76"/>
      <c r="E562" s="30"/>
      <c r="F562" s="30"/>
      <c r="G562" s="30"/>
      <c r="H562" s="47" t="s">
        <v>3161</v>
      </c>
      <c r="I562" s="53" t="s">
        <v>3161</v>
      </c>
      <c r="J562" s="47" t="s">
        <v>3161</v>
      </c>
      <c r="K562" s="47" t="s">
        <v>3161</v>
      </c>
      <c r="L562" s="47">
        <v>0</v>
      </c>
      <c r="M562" s="47">
        <v>7735</v>
      </c>
      <c r="N562" s="47">
        <v>13820</v>
      </c>
      <c r="O562" s="47" t="e">
        <f t="shared" si="165"/>
        <v>#VALUE!</v>
      </c>
      <c r="P562" s="30"/>
      <c r="Q562" s="31">
        <v>13740</v>
      </c>
    </row>
    <row r="563" spans="1:17">
      <c r="A563" s="32"/>
      <c r="B563" s="32"/>
      <c r="C563" s="28" t="s">
        <v>2272</v>
      </c>
      <c r="D563" s="76"/>
      <c r="E563" s="30"/>
      <c r="F563" s="30"/>
      <c r="G563" s="30"/>
      <c r="H563" s="30"/>
      <c r="I563" s="31"/>
      <c r="J563" s="45"/>
      <c r="K563" s="46"/>
      <c r="L563" s="47"/>
      <c r="M563" s="47"/>
      <c r="N563" s="47"/>
      <c r="O563" s="47" t="e">
        <f t="shared" si="165"/>
        <v>#DIV/0!</v>
      </c>
      <c r="P563" s="30"/>
      <c r="Q563" s="31"/>
    </row>
    <row r="564" spans="1:17" s="8" customFormat="1">
      <c r="A564" s="32" t="s">
        <v>3587</v>
      </c>
      <c r="B564" s="32" t="s">
        <v>2323</v>
      </c>
      <c r="C564" s="33" t="s">
        <v>3588</v>
      </c>
      <c r="D564" s="76"/>
      <c r="E564" s="30"/>
      <c r="F564" s="30"/>
      <c r="G564" s="30"/>
      <c r="H564" s="47" t="s">
        <v>3161</v>
      </c>
      <c r="I564" s="53" t="s">
        <v>3161</v>
      </c>
      <c r="J564" s="47" t="s">
        <v>3161</v>
      </c>
      <c r="K564" s="47" t="s">
        <v>3161</v>
      </c>
      <c r="L564" s="47">
        <v>7000</v>
      </c>
      <c r="M564" s="47">
        <v>6460</v>
      </c>
      <c r="N564" s="47">
        <v>8250</v>
      </c>
      <c r="O564" s="47" t="e">
        <f t="shared" si="165"/>
        <v>#VALUE!</v>
      </c>
      <c r="P564" s="30"/>
      <c r="Q564" s="31">
        <v>8240</v>
      </c>
    </row>
    <row r="565" spans="1:17" s="8" customFormat="1" ht="30">
      <c r="A565" s="32" t="s">
        <v>3589</v>
      </c>
      <c r="B565" s="32" t="s">
        <v>3590</v>
      </c>
      <c r="C565" s="72" t="s">
        <v>3591</v>
      </c>
      <c r="D565" s="76"/>
      <c r="E565" s="30"/>
      <c r="F565" s="30"/>
      <c r="G565" s="30"/>
      <c r="H565" s="47" t="s">
        <v>3161</v>
      </c>
      <c r="I565" s="53" t="s">
        <v>3161</v>
      </c>
      <c r="J565" s="47" t="s">
        <v>3161</v>
      </c>
      <c r="K565" s="47" t="s">
        <v>3161</v>
      </c>
      <c r="L565" s="47">
        <v>0</v>
      </c>
      <c r="M565" s="47">
        <v>8820</v>
      </c>
      <c r="N565" s="47">
        <v>12000</v>
      </c>
      <c r="O565" s="47" t="e">
        <f t="shared" si="165"/>
        <v>#VALUE!</v>
      </c>
      <c r="P565" s="30"/>
      <c r="Q565" s="31">
        <v>10390</v>
      </c>
    </row>
    <row r="566" spans="1:17" s="8" customFormat="1" ht="14.25" customHeight="1">
      <c r="A566" s="32"/>
      <c r="B566" s="32"/>
      <c r="C566" s="82" t="s">
        <v>2359</v>
      </c>
      <c r="D566" s="76"/>
      <c r="E566" s="30"/>
      <c r="F566" s="30"/>
      <c r="G566" s="30"/>
      <c r="H566" s="47"/>
      <c r="I566" s="53"/>
      <c r="J566" s="47"/>
      <c r="K566" s="47"/>
      <c r="L566" s="47"/>
      <c r="M566" s="47"/>
      <c r="N566" s="47"/>
      <c r="O566" s="47"/>
      <c r="P566" s="30"/>
      <c r="Q566" s="31"/>
    </row>
    <row r="567" spans="1:17" ht="14.25" customHeight="1">
      <c r="A567" s="32"/>
      <c r="B567" s="32"/>
      <c r="C567" s="82" t="s">
        <v>3592</v>
      </c>
      <c r="D567" s="76"/>
      <c r="E567" s="30"/>
      <c r="F567" s="30"/>
      <c r="G567" s="30"/>
      <c r="H567" s="47"/>
      <c r="I567" s="53"/>
      <c r="J567" s="47"/>
      <c r="K567" s="47"/>
      <c r="L567" s="47"/>
      <c r="M567" s="47"/>
      <c r="N567" s="47"/>
      <c r="O567" s="47" t="e">
        <f t="shared" si="165"/>
        <v>#DIV/0!</v>
      </c>
      <c r="P567" s="30"/>
      <c r="Q567" s="31"/>
    </row>
    <row r="568" spans="1:17" s="9" customFormat="1" ht="14.25" customHeight="1">
      <c r="A568" s="32" t="s">
        <v>3593</v>
      </c>
      <c r="B568" s="32" t="s">
        <v>3594</v>
      </c>
      <c r="C568" s="72" t="s">
        <v>3595</v>
      </c>
      <c r="D568" s="76"/>
      <c r="E568" s="30"/>
      <c r="F568" s="30"/>
      <c r="G568" s="30"/>
      <c r="H568" s="47" t="s">
        <v>3161</v>
      </c>
      <c r="I568" s="53" t="s">
        <v>3161</v>
      </c>
      <c r="J568" s="47" t="s">
        <v>3161</v>
      </c>
      <c r="K568" s="47" t="s">
        <v>3161</v>
      </c>
      <c r="L568" s="47">
        <v>0</v>
      </c>
      <c r="M568" s="47">
        <v>5680</v>
      </c>
      <c r="N568" s="47">
        <v>6980</v>
      </c>
      <c r="O568" s="47" t="e">
        <f t="shared" si="165"/>
        <v>#VALUE!</v>
      </c>
      <c r="P568" s="30"/>
      <c r="Q568" s="31">
        <v>5690</v>
      </c>
    </row>
    <row r="569" spans="1:17" s="8" customFormat="1" ht="30">
      <c r="A569" s="32" t="s">
        <v>3596</v>
      </c>
      <c r="B569" s="32" t="s">
        <v>3597</v>
      </c>
      <c r="C569" s="72" t="s">
        <v>3598</v>
      </c>
      <c r="D569" s="76"/>
      <c r="E569" s="30"/>
      <c r="F569" s="30"/>
      <c r="G569" s="30"/>
      <c r="H569" s="47" t="s">
        <v>3161</v>
      </c>
      <c r="I569" s="53" t="s">
        <v>3161</v>
      </c>
      <c r="J569" s="47" t="s">
        <v>3161</v>
      </c>
      <c r="K569" s="47" t="s">
        <v>3161</v>
      </c>
      <c r="L569" s="47">
        <v>0</v>
      </c>
      <c r="M569" s="47">
        <v>3650</v>
      </c>
      <c r="N569" s="47">
        <v>6500</v>
      </c>
      <c r="O569" s="47" t="e">
        <f t="shared" si="165"/>
        <v>#VALUE!</v>
      </c>
      <c r="P569" s="30"/>
      <c r="Q569" s="31">
        <v>4950</v>
      </c>
    </row>
    <row r="570" spans="1:17" s="8" customFormat="1" ht="14.25" customHeight="1">
      <c r="A570" s="32" t="s">
        <v>3599</v>
      </c>
      <c r="B570" s="32" t="s">
        <v>3600</v>
      </c>
      <c r="C570" s="72" t="s">
        <v>3601</v>
      </c>
      <c r="D570" s="76"/>
      <c r="E570" s="30"/>
      <c r="F570" s="30"/>
      <c r="G570" s="30"/>
      <c r="H570" s="47" t="s">
        <v>3161</v>
      </c>
      <c r="I570" s="53" t="s">
        <v>3161</v>
      </c>
      <c r="J570" s="47" t="s">
        <v>3161</v>
      </c>
      <c r="K570" s="47" t="s">
        <v>3161</v>
      </c>
      <c r="L570" s="47">
        <v>0</v>
      </c>
      <c r="M570" s="47">
        <v>4500</v>
      </c>
      <c r="N570" s="47">
        <v>7500</v>
      </c>
      <c r="O570" s="47" t="e">
        <f t="shared" si="165"/>
        <v>#VALUE!</v>
      </c>
      <c r="P570" s="30"/>
      <c r="Q570" s="31">
        <v>6490</v>
      </c>
    </row>
    <row r="571" spans="1:17" s="8" customFormat="1" ht="28.5">
      <c r="A571" s="32"/>
      <c r="B571" s="32"/>
      <c r="C571" s="82" t="s">
        <v>3602</v>
      </c>
      <c r="D571" s="76"/>
      <c r="E571" s="30"/>
      <c r="F571" s="30"/>
      <c r="G571" s="30"/>
      <c r="H571" s="47"/>
      <c r="I571" s="53"/>
      <c r="J571" s="47"/>
      <c r="K571" s="47"/>
      <c r="L571" s="47"/>
      <c r="M571" s="47"/>
      <c r="N571" s="47"/>
      <c r="O571" s="47"/>
      <c r="P571" s="30"/>
      <c r="Q571" s="31"/>
    </row>
    <row r="572" spans="1:17" s="8" customFormat="1" ht="14.25" customHeight="1">
      <c r="A572" s="32" t="s">
        <v>3603</v>
      </c>
      <c r="B572" s="32" t="s">
        <v>3604</v>
      </c>
      <c r="C572" s="72" t="s">
        <v>3605</v>
      </c>
      <c r="D572" s="76"/>
      <c r="E572" s="30"/>
      <c r="F572" s="30"/>
      <c r="G572" s="30"/>
      <c r="H572" s="47"/>
      <c r="I572" s="53"/>
      <c r="J572" s="47"/>
      <c r="K572" s="47"/>
      <c r="L572" s="47"/>
      <c r="M572" s="47"/>
      <c r="N572" s="47"/>
      <c r="O572" s="47"/>
      <c r="P572" s="30"/>
      <c r="Q572" s="31">
        <v>42290</v>
      </c>
    </row>
    <row r="573" spans="1:17" s="8" customFormat="1" ht="30">
      <c r="A573" s="32" t="s">
        <v>3606</v>
      </c>
      <c r="B573" s="32" t="s">
        <v>3607</v>
      </c>
      <c r="C573" s="72" t="s">
        <v>3608</v>
      </c>
      <c r="D573" s="76"/>
      <c r="E573" s="30"/>
      <c r="F573" s="30"/>
      <c r="G573" s="30"/>
      <c r="H573" s="47"/>
      <c r="I573" s="53"/>
      <c r="J573" s="47"/>
      <c r="K573" s="47"/>
      <c r="L573" s="47"/>
      <c r="M573" s="47"/>
      <c r="N573" s="47"/>
      <c r="O573" s="47"/>
      <c r="P573" s="30"/>
      <c r="Q573" s="31">
        <v>4990</v>
      </c>
    </row>
    <row r="574" spans="1:17" s="8" customFormat="1" ht="30">
      <c r="A574" s="32" t="s">
        <v>3609</v>
      </c>
      <c r="B574" s="32" t="s">
        <v>3610</v>
      </c>
      <c r="C574" s="72" t="s">
        <v>3611</v>
      </c>
      <c r="D574" s="76"/>
      <c r="E574" s="30"/>
      <c r="F574" s="30"/>
      <c r="G574" s="30"/>
      <c r="H574" s="47"/>
      <c r="I574" s="53"/>
      <c r="J574" s="47"/>
      <c r="K574" s="47"/>
      <c r="L574" s="47"/>
      <c r="M574" s="47"/>
      <c r="N574" s="47"/>
      <c r="O574" s="47"/>
      <c r="P574" s="30"/>
      <c r="Q574" s="31">
        <v>6490</v>
      </c>
    </row>
    <row r="575" spans="1:17" s="8" customFormat="1">
      <c r="A575" s="32"/>
      <c r="B575" s="32"/>
      <c r="C575" s="82" t="s">
        <v>2961</v>
      </c>
      <c r="D575" s="76"/>
      <c r="E575" s="30"/>
      <c r="F575" s="30"/>
      <c r="G575" s="30"/>
      <c r="H575" s="47"/>
      <c r="I575" s="53"/>
      <c r="J575" s="47"/>
      <c r="K575" s="47"/>
      <c r="L575" s="47"/>
      <c r="M575" s="47"/>
      <c r="N575" s="47"/>
      <c r="O575" s="47"/>
      <c r="P575" s="30"/>
      <c r="Q575" s="31"/>
    </row>
    <row r="576" spans="1:17" s="8" customFormat="1" ht="14.25" customHeight="1">
      <c r="A576" s="32" t="s">
        <v>3612</v>
      </c>
      <c r="B576" s="32" t="s">
        <v>2311</v>
      </c>
      <c r="C576" s="72" t="s">
        <v>2312</v>
      </c>
      <c r="D576" s="76"/>
      <c r="E576" s="30"/>
      <c r="F576" s="30"/>
      <c r="G576" s="30"/>
      <c r="H576" s="47"/>
      <c r="I576" s="53"/>
      <c r="J576" s="47"/>
      <c r="K576" s="47"/>
      <c r="L576" s="47"/>
      <c r="M576" s="47"/>
      <c r="N576" s="47"/>
      <c r="O576" s="47"/>
      <c r="P576" s="30"/>
      <c r="Q576" s="31">
        <v>3090</v>
      </c>
    </row>
    <row r="577" spans="1:17" s="8" customFormat="1" ht="14.25" customHeight="1">
      <c r="A577" s="32">
        <f>A576+1</f>
        <v>512</v>
      </c>
      <c r="B577" s="32" t="s">
        <v>3613</v>
      </c>
      <c r="C577" s="72" t="s">
        <v>3614</v>
      </c>
      <c r="D577" s="76"/>
      <c r="E577" s="30"/>
      <c r="F577" s="30"/>
      <c r="G577" s="30"/>
      <c r="H577" s="47"/>
      <c r="I577" s="53"/>
      <c r="J577" s="47"/>
      <c r="K577" s="47"/>
      <c r="L577" s="47"/>
      <c r="M577" s="47"/>
      <c r="N577" s="47"/>
      <c r="O577" s="47"/>
      <c r="P577" s="30"/>
      <c r="Q577" s="31">
        <v>3490</v>
      </c>
    </row>
    <row r="578" spans="1:17" s="8" customFormat="1" ht="14.25" customHeight="1">
      <c r="A578" s="32">
        <f>A577+1</f>
        <v>513</v>
      </c>
      <c r="B578" s="32" t="s">
        <v>3615</v>
      </c>
      <c r="C578" s="72" t="s">
        <v>3616</v>
      </c>
      <c r="D578" s="76"/>
      <c r="E578" s="30"/>
      <c r="F578" s="30"/>
      <c r="G578" s="30"/>
      <c r="H578" s="47"/>
      <c r="I578" s="53"/>
      <c r="J578" s="47"/>
      <c r="K578" s="47"/>
      <c r="L578" s="47"/>
      <c r="M578" s="47"/>
      <c r="N578" s="47"/>
      <c r="O578" s="47"/>
      <c r="P578" s="30"/>
      <c r="Q578" s="31">
        <v>4540</v>
      </c>
    </row>
    <row r="579" spans="1:17" s="8" customFormat="1" ht="14.25" customHeight="1">
      <c r="A579" s="32">
        <f>A578+1</f>
        <v>514</v>
      </c>
      <c r="B579" s="32" t="s">
        <v>3617</v>
      </c>
      <c r="C579" s="72" t="s">
        <v>3618</v>
      </c>
      <c r="D579" s="76"/>
      <c r="E579" s="30"/>
      <c r="F579" s="30"/>
      <c r="G579" s="30"/>
      <c r="H579" s="47"/>
      <c r="I579" s="53"/>
      <c r="J579" s="47"/>
      <c r="K579" s="47"/>
      <c r="L579" s="47"/>
      <c r="M579" s="47"/>
      <c r="N579" s="47"/>
      <c r="O579" s="47"/>
      <c r="P579" s="30"/>
      <c r="Q579" s="31">
        <v>5390</v>
      </c>
    </row>
    <row r="580" spans="1:17" s="8" customFormat="1" ht="14.25" customHeight="1">
      <c r="A580" s="32">
        <f>A579+1</f>
        <v>515</v>
      </c>
      <c r="B580" s="32" t="s">
        <v>3619</v>
      </c>
      <c r="C580" s="72" t="s">
        <v>3620</v>
      </c>
      <c r="D580" s="76"/>
      <c r="E580" s="30"/>
      <c r="F580" s="30"/>
      <c r="G580" s="30"/>
      <c r="H580" s="47"/>
      <c r="I580" s="53"/>
      <c r="J580" s="47"/>
      <c r="K580" s="47"/>
      <c r="L580" s="47"/>
      <c r="M580" s="47"/>
      <c r="N580" s="47"/>
      <c r="O580" s="47"/>
      <c r="P580" s="30"/>
      <c r="Q580" s="31">
        <v>5790</v>
      </c>
    </row>
    <row r="581" spans="1:17" s="8" customFormat="1" ht="14.25" customHeight="1">
      <c r="A581" s="32">
        <f>A580+1</f>
        <v>516</v>
      </c>
      <c r="B581" s="32" t="s">
        <v>3621</v>
      </c>
      <c r="C581" s="72" t="s">
        <v>3622</v>
      </c>
      <c r="D581" s="76"/>
      <c r="E581" s="30"/>
      <c r="F581" s="30"/>
      <c r="G581" s="30"/>
      <c r="H581" s="47"/>
      <c r="I581" s="53"/>
      <c r="J581" s="47"/>
      <c r="K581" s="47"/>
      <c r="L581" s="47"/>
      <c r="M581" s="47"/>
      <c r="N581" s="47"/>
      <c r="O581" s="47"/>
      <c r="P581" s="30"/>
      <c r="Q581" s="31">
        <v>7540</v>
      </c>
    </row>
    <row r="582" spans="1:17" s="8" customFormat="1" ht="28.5">
      <c r="A582" s="32"/>
      <c r="B582" s="32"/>
      <c r="C582" s="82" t="s">
        <v>3623</v>
      </c>
      <c r="D582" s="76"/>
      <c r="E582" s="30"/>
      <c r="F582" s="30"/>
      <c r="G582" s="30"/>
      <c r="H582" s="47"/>
      <c r="I582" s="53"/>
      <c r="J582" s="47"/>
      <c r="K582" s="47"/>
      <c r="L582" s="47"/>
      <c r="M582" s="47"/>
      <c r="N582" s="47"/>
      <c r="O582" s="47"/>
      <c r="P582" s="30"/>
      <c r="Q582" s="31"/>
    </row>
    <row r="583" spans="1:17" s="8" customFormat="1">
      <c r="A583" s="31">
        <v>517</v>
      </c>
      <c r="B583" s="32" t="s">
        <v>2321</v>
      </c>
      <c r="C583" s="72" t="s">
        <v>3624</v>
      </c>
      <c r="D583" s="76"/>
      <c r="E583" s="30"/>
      <c r="F583" s="30"/>
      <c r="G583" s="30"/>
      <c r="H583" s="47"/>
      <c r="I583" s="53"/>
      <c r="J583" s="47"/>
      <c r="K583" s="47"/>
      <c r="L583" s="47"/>
      <c r="M583" s="47"/>
      <c r="N583" s="47"/>
      <c r="O583" s="47"/>
      <c r="P583" s="30"/>
      <c r="Q583" s="31">
        <v>21890</v>
      </c>
    </row>
    <row r="584" spans="1:17" s="8" customFormat="1" ht="18" customHeight="1">
      <c r="A584" s="31">
        <f>A583+1</f>
        <v>518</v>
      </c>
      <c r="B584" s="32" t="s">
        <v>3625</v>
      </c>
      <c r="C584" s="72" t="s">
        <v>3614</v>
      </c>
      <c r="D584" s="76"/>
      <c r="E584" s="30"/>
      <c r="F584" s="30"/>
      <c r="G584" s="30"/>
      <c r="H584" s="47"/>
      <c r="I584" s="53"/>
      <c r="J584" s="47"/>
      <c r="K584" s="47"/>
      <c r="L584" s="47"/>
      <c r="M584" s="47"/>
      <c r="N584" s="47"/>
      <c r="O584" s="47"/>
      <c r="P584" s="30"/>
      <c r="Q584" s="31">
        <v>3490</v>
      </c>
    </row>
    <row r="585" spans="1:17" s="8" customFormat="1" ht="18" customHeight="1">
      <c r="A585" s="31">
        <f>A584+1</f>
        <v>519</v>
      </c>
      <c r="B585" s="32" t="s">
        <v>3626</v>
      </c>
      <c r="C585" s="72" t="s">
        <v>3616</v>
      </c>
      <c r="D585" s="76"/>
      <c r="E585" s="30"/>
      <c r="F585" s="30"/>
      <c r="G585" s="30"/>
      <c r="H585" s="47"/>
      <c r="I585" s="53"/>
      <c r="J585" s="47"/>
      <c r="K585" s="47"/>
      <c r="L585" s="47"/>
      <c r="M585" s="47"/>
      <c r="N585" s="47"/>
      <c r="O585" s="47"/>
      <c r="P585" s="30"/>
      <c r="Q585" s="31">
        <v>4540</v>
      </c>
    </row>
    <row r="586" spans="1:17" s="8" customFormat="1" ht="18" customHeight="1">
      <c r="A586" s="31">
        <f>A585+1</f>
        <v>520</v>
      </c>
      <c r="B586" s="32" t="s">
        <v>3627</v>
      </c>
      <c r="C586" s="72" t="s">
        <v>3618</v>
      </c>
      <c r="D586" s="76"/>
      <c r="E586" s="30"/>
      <c r="F586" s="30"/>
      <c r="G586" s="30"/>
      <c r="H586" s="47"/>
      <c r="I586" s="53"/>
      <c r="J586" s="47"/>
      <c r="K586" s="47"/>
      <c r="L586" s="47"/>
      <c r="M586" s="47"/>
      <c r="N586" s="47"/>
      <c r="O586" s="47"/>
      <c r="P586" s="30"/>
      <c r="Q586" s="31">
        <v>5390</v>
      </c>
    </row>
    <row r="587" spans="1:17" s="8" customFormat="1" ht="18" customHeight="1">
      <c r="A587" s="31">
        <f>A586+1</f>
        <v>521</v>
      </c>
      <c r="B587" s="32" t="s">
        <v>3628</v>
      </c>
      <c r="C587" s="72" t="s">
        <v>3620</v>
      </c>
      <c r="D587" s="76"/>
      <c r="E587" s="30"/>
      <c r="F587" s="30"/>
      <c r="G587" s="30"/>
      <c r="H587" s="47"/>
      <c r="I587" s="53"/>
      <c r="J587" s="47"/>
      <c r="K587" s="47"/>
      <c r="L587" s="47"/>
      <c r="M587" s="47"/>
      <c r="N587" s="47"/>
      <c r="O587" s="47"/>
      <c r="P587" s="30"/>
      <c r="Q587" s="31">
        <v>5790</v>
      </c>
    </row>
    <row r="588" spans="1:17" s="8" customFormat="1">
      <c r="A588" s="31">
        <f>A587+1</f>
        <v>522</v>
      </c>
      <c r="B588" s="32" t="s">
        <v>3629</v>
      </c>
      <c r="C588" s="72" t="s">
        <v>3622</v>
      </c>
      <c r="D588" s="76"/>
      <c r="E588" s="30"/>
      <c r="F588" s="30"/>
      <c r="G588" s="30"/>
      <c r="H588" s="47"/>
      <c r="I588" s="53"/>
      <c r="J588" s="47"/>
      <c r="K588" s="47"/>
      <c r="L588" s="47"/>
      <c r="M588" s="47"/>
      <c r="N588" s="47"/>
      <c r="O588" s="47"/>
      <c r="P588" s="30"/>
      <c r="Q588" s="31">
        <v>7540</v>
      </c>
    </row>
    <row r="589" spans="1:17" s="8" customFormat="1" ht="12.75" customHeight="1">
      <c r="A589" s="31"/>
      <c r="B589" s="32"/>
      <c r="C589" s="82" t="s">
        <v>2962</v>
      </c>
      <c r="D589" s="76"/>
      <c r="E589" s="30"/>
      <c r="F589" s="30"/>
      <c r="G589" s="30"/>
      <c r="H589" s="47"/>
      <c r="I589" s="53"/>
      <c r="J589" s="47"/>
      <c r="K589" s="47"/>
      <c r="L589" s="47"/>
      <c r="M589" s="47"/>
      <c r="N589" s="47"/>
      <c r="O589" s="47"/>
      <c r="P589" s="30"/>
      <c r="Q589" s="31"/>
    </row>
    <row r="590" spans="1:17" s="8" customFormat="1">
      <c r="A590" s="31">
        <v>523</v>
      </c>
      <c r="B590" s="32" t="s">
        <v>2325</v>
      </c>
      <c r="C590" s="72" t="s">
        <v>2326</v>
      </c>
      <c r="D590" s="76"/>
      <c r="E590" s="30"/>
      <c r="F590" s="30"/>
      <c r="G590" s="30"/>
      <c r="H590" s="47"/>
      <c r="I590" s="53"/>
      <c r="J590" s="47"/>
      <c r="K590" s="47"/>
      <c r="L590" s="47"/>
      <c r="M590" s="47"/>
      <c r="N590" s="47"/>
      <c r="O590" s="47"/>
      <c r="P590" s="30"/>
      <c r="Q590" s="31">
        <v>4790</v>
      </c>
    </row>
    <row r="591" spans="1:17" s="8" customFormat="1" ht="15.75" customHeight="1">
      <c r="A591" s="31">
        <f>A590+1</f>
        <v>524</v>
      </c>
      <c r="B591" s="32" t="s">
        <v>3630</v>
      </c>
      <c r="C591" s="72" t="s">
        <v>3631</v>
      </c>
      <c r="D591" s="76"/>
      <c r="E591" s="30"/>
      <c r="F591" s="30"/>
      <c r="G591" s="30"/>
      <c r="H591" s="47"/>
      <c r="I591" s="53"/>
      <c r="J591" s="47"/>
      <c r="K591" s="47"/>
      <c r="L591" s="47"/>
      <c r="M591" s="47"/>
      <c r="N591" s="47"/>
      <c r="O591" s="47"/>
      <c r="P591" s="30"/>
      <c r="Q591" s="31">
        <v>4990</v>
      </c>
    </row>
    <row r="592" spans="1:17" s="8" customFormat="1" ht="15.75" customHeight="1">
      <c r="A592" s="31">
        <f>A591+1</f>
        <v>525</v>
      </c>
      <c r="B592" s="32" t="s">
        <v>3632</v>
      </c>
      <c r="C592" s="72" t="s">
        <v>3633</v>
      </c>
      <c r="D592" s="76"/>
      <c r="E592" s="30"/>
      <c r="F592" s="30"/>
      <c r="G592" s="30"/>
      <c r="H592" s="47"/>
      <c r="I592" s="53"/>
      <c r="J592" s="47"/>
      <c r="K592" s="47"/>
      <c r="L592" s="47"/>
      <c r="M592" s="47"/>
      <c r="N592" s="47"/>
      <c r="O592" s="47"/>
      <c r="P592" s="30"/>
      <c r="Q592" s="31">
        <v>6490</v>
      </c>
    </row>
    <row r="593" spans="1:17" s="8" customFormat="1" ht="15.75" customHeight="1">
      <c r="A593" s="31">
        <f>A592+1</f>
        <v>526</v>
      </c>
      <c r="B593" s="32" t="s">
        <v>3634</v>
      </c>
      <c r="C593" s="72" t="s">
        <v>3635</v>
      </c>
      <c r="D593" s="76"/>
      <c r="E593" s="30"/>
      <c r="F593" s="30"/>
      <c r="G593" s="30"/>
      <c r="H593" s="47"/>
      <c r="I593" s="53"/>
      <c r="J593" s="47"/>
      <c r="K593" s="47"/>
      <c r="L593" s="47"/>
      <c r="M593" s="47"/>
      <c r="N593" s="47"/>
      <c r="O593" s="47"/>
      <c r="P593" s="30"/>
      <c r="Q593" s="31">
        <v>7690</v>
      </c>
    </row>
    <row r="594" spans="1:17" s="8" customFormat="1" ht="15.75" customHeight="1">
      <c r="A594" s="31">
        <f>A593+1</f>
        <v>527</v>
      </c>
      <c r="B594" s="32" t="s">
        <v>3636</v>
      </c>
      <c r="C594" s="72" t="s">
        <v>3637</v>
      </c>
      <c r="D594" s="76"/>
      <c r="E594" s="30"/>
      <c r="F594" s="30"/>
      <c r="G594" s="30"/>
      <c r="H594" s="47"/>
      <c r="I594" s="53"/>
      <c r="J594" s="47"/>
      <c r="K594" s="47"/>
      <c r="L594" s="47"/>
      <c r="M594" s="47"/>
      <c r="N594" s="47"/>
      <c r="O594" s="47"/>
      <c r="P594" s="30"/>
      <c r="Q594" s="31">
        <v>8290</v>
      </c>
    </row>
    <row r="595" spans="1:17" s="8" customFormat="1">
      <c r="A595" s="31">
        <f>A594+1</f>
        <v>528</v>
      </c>
      <c r="B595" s="32" t="s">
        <v>3638</v>
      </c>
      <c r="C595" s="72" t="s">
        <v>3639</v>
      </c>
      <c r="D595" s="76"/>
      <c r="E595" s="30"/>
      <c r="F595" s="30"/>
      <c r="G595" s="30"/>
      <c r="H595" s="47"/>
      <c r="I595" s="53"/>
      <c r="J595" s="47"/>
      <c r="K595" s="47"/>
      <c r="L595" s="47"/>
      <c r="M595" s="47"/>
      <c r="N595" s="47"/>
      <c r="O595" s="47"/>
      <c r="P595" s="30"/>
      <c r="Q595" s="31">
        <v>10790</v>
      </c>
    </row>
    <row r="596" spans="1:17" s="8" customFormat="1" ht="28.5">
      <c r="A596" s="31"/>
      <c r="B596" s="32"/>
      <c r="C596" s="82" t="s">
        <v>3640</v>
      </c>
      <c r="D596" s="76"/>
      <c r="E596" s="30"/>
      <c r="F596" s="30"/>
      <c r="G596" s="30"/>
      <c r="H596" s="47"/>
      <c r="I596" s="53"/>
      <c r="J596" s="47"/>
      <c r="K596" s="47"/>
      <c r="L596" s="47"/>
      <c r="M596" s="47"/>
      <c r="N596" s="47"/>
      <c r="O596" s="47"/>
      <c r="P596" s="30"/>
      <c r="Q596" s="31"/>
    </row>
    <row r="597" spans="1:17" s="8" customFormat="1">
      <c r="A597" s="31">
        <v>529</v>
      </c>
      <c r="B597" s="32" t="s">
        <v>2357</v>
      </c>
      <c r="C597" s="72" t="s">
        <v>3641</v>
      </c>
      <c r="D597" s="76"/>
      <c r="E597" s="30"/>
      <c r="F597" s="30"/>
      <c r="G597" s="30"/>
      <c r="H597" s="47"/>
      <c r="I597" s="53"/>
      <c r="J597" s="47"/>
      <c r="K597" s="47"/>
      <c r="L597" s="47"/>
      <c r="M597" s="47"/>
      <c r="N597" s="47"/>
      <c r="O597" s="47"/>
      <c r="P597" s="30"/>
      <c r="Q597" s="31">
        <v>33340</v>
      </c>
    </row>
    <row r="598" spans="1:17" s="8" customFormat="1" ht="13.5" customHeight="1">
      <c r="A598" s="31">
        <v>530</v>
      </c>
      <c r="B598" s="32" t="s">
        <v>3642</v>
      </c>
      <c r="C598" s="72" t="s">
        <v>3631</v>
      </c>
      <c r="D598" s="76"/>
      <c r="E598" s="30"/>
      <c r="F598" s="30"/>
      <c r="G598" s="30"/>
      <c r="H598" s="47"/>
      <c r="I598" s="53"/>
      <c r="J598" s="47"/>
      <c r="K598" s="47"/>
      <c r="L598" s="47"/>
      <c r="M598" s="47"/>
      <c r="N598" s="47"/>
      <c r="O598" s="47"/>
      <c r="P598" s="30"/>
      <c r="Q598" s="31">
        <v>4990</v>
      </c>
    </row>
    <row r="599" spans="1:17" s="8" customFormat="1" ht="15" customHeight="1">
      <c r="A599" s="31">
        <v>531</v>
      </c>
      <c r="B599" s="32" t="s">
        <v>3643</v>
      </c>
      <c r="C599" s="72" t="s">
        <v>3633</v>
      </c>
      <c r="D599" s="76"/>
      <c r="E599" s="30"/>
      <c r="F599" s="30"/>
      <c r="G599" s="30"/>
      <c r="H599" s="47"/>
      <c r="I599" s="53"/>
      <c r="J599" s="47"/>
      <c r="K599" s="47"/>
      <c r="L599" s="47"/>
      <c r="M599" s="47"/>
      <c r="N599" s="47"/>
      <c r="O599" s="47"/>
      <c r="P599" s="30"/>
      <c r="Q599" s="31">
        <v>6490</v>
      </c>
    </row>
    <row r="600" spans="1:17" s="8" customFormat="1" ht="15" customHeight="1">
      <c r="A600" s="31">
        <v>532</v>
      </c>
      <c r="B600" s="32" t="s">
        <v>3644</v>
      </c>
      <c r="C600" s="72" t="s">
        <v>3635</v>
      </c>
      <c r="D600" s="76"/>
      <c r="E600" s="30"/>
      <c r="F600" s="30"/>
      <c r="G600" s="30"/>
      <c r="H600" s="47"/>
      <c r="I600" s="53"/>
      <c r="J600" s="47"/>
      <c r="K600" s="47"/>
      <c r="L600" s="47"/>
      <c r="M600" s="47"/>
      <c r="N600" s="47"/>
      <c r="O600" s="47"/>
      <c r="P600" s="30"/>
      <c r="Q600" s="31">
        <v>7690</v>
      </c>
    </row>
    <row r="601" spans="1:17" s="8" customFormat="1" ht="17.25" customHeight="1">
      <c r="A601" s="31">
        <v>533</v>
      </c>
      <c r="B601" s="32" t="s">
        <v>3645</v>
      </c>
      <c r="C601" s="72" t="s">
        <v>3637</v>
      </c>
      <c r="D601" s="76"/>
      <c r="E601" s="30"/>
      <c r="F601" s="30"/>
      <c r="G601" s="30"/>
      <c r="H601" s="47"/>
      <c r="I601" s="53"/>
      <c r="J601" s="47"/>
      <c r="K601" s="47"/>
      <c r="L601" s="47"/>
      <c r="M601" s="47"/>
      <c r="N601" s="47"/>
      <c r="O601" s="47"/>
      <c r="P601" s="30"/>
      <c r="Q601" s="31">
        <v>8290</v>
      </c>
    </row>
    <row r="602" spans="1:17" s="8" customFormat="1">
      <c r="A602" s="31">
        <v>534</v>
      </c>
      <c r="B602" s="32" t="s">
        <v>3646</v>
      </c>
      <c r="C602" s="72" t="s">
        <v>3639</v>
      </c>
      <c r="D602" s="76"/>
      <c r="E602" s="30"/>
      <c r="F602" s="30"/>
      <c r="G602" s="30"/>
      <c r="H602" s="47"/>
      <c r="I602" s="53"/>
      <c r="J602" s="47"/>
      <c r="K602" s="47"/>
      <c r="L602" s="47"/>
      <c r="M602" s="47"/>
      <c r="N602" s="47"/>
      <c r="O602" s="47"/>
      <c r="P602" s="30"/>
      <c r="Q602" s="31">
        <v>10790</v>
      </c>
    </row>
    <row r="603" spans="1:17" s="8" customFormat="1">
      <c r="A603" s="31"/>
      <c r="B603" s="32"/>
      <c r="C603" s="82" t="s">
        <v>3647</v>
      </c>
      <c r="D603" s="76"/>
      <c r="E603" s="30"/>
      <c r="F603" s="30"/>
      <c r="G603" s="30"/>
      <c r="H603" s="47"/>
      <c r="I603" s="53"/>
      <c r="J603" s="47"/>
      <c r="K603" s="47"/>
      <c r="L603" s="47"/>
      <c r="M603" s="47"/>
      <c r="N603" s="47"/>
      <c r="O603" s="47"/>
      <c r="P603" s="30"/>
      <c r="Q603" s="31"/>
    </row>
    <row r="604" spans="1:17" s="8" customFormat="1">
      <c r="A604" s="31">
        <v>535</v>
      </c>
      <c r="B604" s="32" t="s">
        <v>2360</v>
      </c>
      <c r="C604" s="72" t="s">
        <v>2361</v>
      </c>
      <c r="D604" s="76"/>
      <c r="E604" s="30"/>
      <c r="F604" s="30"/>
      <c r="G604" s="30"/>
      <c r="H604" s="47"/>
      <c r="I604" s="53"/>
      <c r="J604" s="47"/>
      <c r="K604" s="47"/>
      <c r="L604" s="47"/>
      <c r="M604" s="47"/>
      <c r="N604" s="47"/>
      <c r="O604" s="47"/>
      <c r="P604" s="30"/>
      <c r="Q604" s="31">
        <v>8640</v>
      </c>
    </row>
    <row r="605" spans="1:17" s="8" customFormat="1" ht="30">
      <c r="A605" s="31">
        <v>536</v>
      </c>
      <c r="B605" s="32" t="s">
        <v>3648</v>
      </c>
      <c r="C605" s="72" t="s">
        <v>3649</v>
      </c>
      <c r="D605" s="76"/>
      <c r="E605" s="30"/>
      <c r="F605" s="30"/>
      <c r="G605" s="30"/>
      <c r="H605" s="47"/>
      <c r="I605" s="53"/>
      <c r="J605" s="47"/>
      <c r="K605" s="47"/>
      <c r="L605" s="47"/>
      <c r="M605" s="47"/>
      <c r="N605" s="47"/>
      <c r="O605" s="47"/>
      <c r="P605" s="30"/>
      <c r="Q605" s="31">
        <v>29090</v>
      </c>
    </row>
    <row r="606" spans="1:17" s="8" customFormat="1" ht="30">
      <c r="A606" s="31">
        <v>537</v>
      </c>
      <c r="B606" s="32" t="s">
        <v>3650</v>
      </c>
      <c r="C606" s="72" t="s">
        <v>3651</v>
      </c>
      <c r="D606" s="76"/>
      <c r="E606" s="30"/>
      <c r="F606" s="30"/>
      <c r="G606" s="30"/>
      <c r="H606" s="47"/>
      <c r="I606" s="53"/>
      <c r="J606" s="47"/>
      <c r="K606" s="47"/>
      <c r="L606" s="47"/>
      <c r="M606" s="47"/>
      <c r="N606" s="47"/>
      <c r="O606" s="47"/>
      <c r="P606" s="30"/>
      <c r="Q606" s="31"/>
    </row>
    <row r="607" spans="1:17" s="8" customFormat="1" ht="14.25" customHeight="1">
      <c r="A607" s="31">
        <v>538</v>
      </c>
      <c r="B607" s="32" t="s">
        <v>3652</v>
      </c>
      <c r="C607" s="72" t="s">
        <v>3653</v>
      </c>
      <c r="D607" s="76"/>
      <c r="E607" s="30"/>
      <c r="F607" s="30"/>
      <c r="G607" s="30"/>
      <c r="H607" s="47"/>
      <c r="I607" s="53"/>
      <c r="J607" s="47"/>
      <c r="K607" s="47"/>
      <c r="L607" s="47"/>
      <c r="M607" s="47"/>
      <c r="N607" s="47"/>
      <c r="O607" s="47"/>
      <c r="P607" s="30"/>
      <c r="Q607" s="31">
        <v>42940</v>
      </c>
    </row>
    <row r="608" spans="1:17" s="8" customFormat="1" ht="30" customHeight="1">
      <c r="A608" s="31">
        <v>539</v>
      </c>
      <c r="B608" s="32" t="s">
        <v>3654</v>
      </c>
      <c r="C608" s="72" t="s">
        <v>3655</v>
      </c>
      <c r="D608" s="76"/>
      <c r="E608" s="30"/>
      <c r="F608" s="30"/>
      <c r="G608" s="30"/>
      <c r="H608" s="47"/>
      <c r="I608" s="53"/>
      <c r="J608" s="47"/>
      <c r="K608" s="47"/>
      <c r="L608" s="47"/>
      <c r="M608" s="47"/>
      <c r="N608" s="47"/>
      <c r="O608" s="47"/>
      <c r="P608" s="30"/>
      <c r="Q608" s="31"/>
    </row>
    <row r="609" spans="1:17" s="8" customFormat="1" ht="15" customHeight="1">
      <c r="A609" s="31">
        <v>540</v>
      </c>
      <c r="B609" s="32" t="s">
        <v>3656</v>
      </c>
      <c r="C609" s="72" t="s">
        <v>3657</v>
      </c>
      <c r="D609" s="76"/>
      <c r="E609" s="30"/>
      <c r="F609" s="30"/>
      <c r="G609" s="30"/>
      <c r="H609" s="47"/>
      <c r="I609" s="53"/>
      <c r="J609" s="47"/>
      <c r="K609" s="47"/>
      <c r="L609" s="47"/>
      <c r="M609" s="47"/>
      <c r="N609" s="47"/>
      <c r="O609" s="47"/>
      <c r="P609" s="30"/>
      <c r="Q609" s="31">
        <v>49940</v>
      </c>
    </row>
    <row r="610" spans="1:17" s="8" customFormat="1" ht="29.25" customHeight="1">
      <c r="A610" s="31">
        <v>541</v>
      </c>
      <c r="B610" s="32" t="s">
        <v>3658</v>
      </c>
      <c r="C610" s="72" t="s">
        <v>3659</v>
      </c>
      <c r="D610" s="76"/>
      <c r="E610" s="30"/>
      <c r="F610" s="30"/>
      <c r="G610" s="30"/>
      <c r="H610" s="47"/>
      <c r="I610" s="53"/>
      <c r="J610" s="47"/>
      <c r="K610" s="47"/>
      <c r="L610" s="47"/>
      <c r="M610" s="47"/>
      <c r="N610" s="47"/>
      <c r="O610" s="47"/>
      <c r="P610" s="30"/>
      <c r="Q610" s="31"/>
    </row>
    <row r="611" spans="1:17" s="8" customFormat="1">
      <c r="A611" s="31"/>
      <c r="B611" s="32"/>
      <c r="C611" s="82" t="s">
        <v>3660</v>
      </c>
      <c r="D611" s="76"/>
      <c r="E611" s="30"/>
      <c r="F611" s="30"/>
      <c r="G611" s="30"/>
      <c r="H611" s="47"/>
      <c r="I611" s="53"/>
      <c r="J611" s="47"/>
      <c r="K611" s="47"/>
      <c r="L611" s="47"/>
      <c r="M611" s="47"/>
      <c r="N611" s="47"/>
      <c r="O611" s="47"/>
      <c r="P611" s="30"/>
      <c r="Q611" s="31"/>
    </row>
    <row r="612" spans="1:17" s="8" customFormat="1" ht="13.5" customHeight="1">
      <c r="A612" s="31">
        <v>542</v>
      </c>
      <c r="B612" s="32" t="s">
        <v>2305</v>
      </c>
      <c r="C612" s="72" t="s">
        <v>3661</v>
      </c>
      <c r="D612" s="76"/>
      <c r="E612" s="30"/>
      <c r="F612" s="30"/>
      <c r="G612" s="30"/>
      <c r="H612" s="47"/>
      <c r="I612" s="53"/>
      <c r="J612" s="47"/>
      <c r="K612" s="47"/>
      <c r="L612" s="47"/>
      <c r="M612" s="47"/>
      <c r="N612" s="47"/>
      <c r="O612" s="47"/>
      <c r="P612" s="30"/>
      <c r="Q612" s="31">
        <v>440</v>
      </c>
    </row>
    <row r="613" spans="1:17" ht="13.5" customHeight="1">
      <c r="A613" s="27"/>
      <c r="B613" s="27"/>
      <c r="C613" s="28" t="s">
        <v>3662</v>
      </c>
      <c r="D613" s="74"/>
      <c r="E613" s="30"/>
      <c r="F613" s="30">
        <f>E613-D613</f>
        <v>0</v>
      </c>
      <c r="G613" s="30"/>
      <c r="H613" s="30"/>
      <c r="I613" s="31"/>
      <c r="J613" s="45"/>
      <c r="K613" s="46"/>
      <c r="L613" s="47"/>
      <c r="M613" s="47"/>
      <c r="N613" s="47"/>
      <c r="O613" s="47" t="e">
        <f>N613/I613</f>
        <v>#DIV/0!</v>
      </c>
      <c r="P613" s="30"/>
      <c r="Q613" s="31"/>
    </row>
    <row r="614" spans="1:17" s="10" customFormat="1" ht="15" customHeight="1">
      <c r="A614" s="31">
        <v>543</v>
      </c>
      <c r="B614" s="32" t="s">
        <v>2245</v>
      </c>
      <c r="C614" s="79" t="s">
        <v>3663</v>
      </c>
      <c r="D614" s="76"/>
      <c r="E614" s="30"/>
      <c r="F614" s="30"/>
      <c r="G614" s="30"/>
      <c r="H614" s="30"/>
      <c r="I614" s="31"/>
      <c r="J614" s="45"/>
      <c r="K614" s="46"/>
      <c r="L614" s="47"/>
      <c r="M614" s="47"/>
      <c r="N614" s="47"/>
      <c r="O614" s="47"/>
      <c r="P614" s="30"/>
      <c r="Q614" s="31"/>
    </row>
    <row r="615" spans="1:17" s="10" customFormat="1" ht="15" customHeight="1">
      <c r="A615" s="31">
        <f t="shared" ref="A615:A632" si="166">A614+1</f>
        <v>544</v>
      </c>
      <c r="B615" s="37" t="s">
        <v>291</v>
      </c>
      <c r="C615" s="79" t="s">
        <v>3664</v>
      </c>
      <c r="D615" s="76"/>
      <c r="E615" s="30"/>
      <c r="F615" s="30"/>
      <c r="G615" s="30"/>
      <c r="H615" s="30"/>
      <c r="I615" s="31"/>
      <c r="J615" s="45"/>
      <c r="K615" s="46"/>
      <c r="L615" s="47"/>
      <c r="M615" s="47"/>
      <c r="N615" s="47"/>
      <c r="O615" s="47"/>
      <c r="P615" s="30"/>
      <c r="Q615" s="31"/>
    </row>
    <row r="616" spans="1:17" s="10" customFormat="1" ht="15" customHeight="1">
      <c r="A616" s="31">
        <f t="shared" si="166"/>
        <v>545</v>
      </c>
      <c r="B616" s="37" t="s">
        <v>3665</v>
      </c>
      <c r="C616" s="79" t="s">
        <v>3666</v>
      </c>
      <c r="D616" s="76"/>
      <c r="E616" s="30"/>
      <c r="F616" s="30"/>
      <c r="G616" s="30"/>
      <c r="H616" s="30"/>
      <c r="I616" s="31"/>
      <c r="J616" s="45"/>
      <c r="K616" s="46"/>
      <c r="L616" s="47"/>
      <c r="M616" s="47"/>
      <c r="N616" s="47"/>
      <c r="O616" s="47"/>
      <c r="P616" s="30"/>
      <c r="Q616" s="31"/>
    </row>
    <row r="617" spans="1:17" s="10" customFormat="1" ht="15" customHeight="1">
      <c r="A617" s="31">
        <f t="shared" si="166"/>
        <v>546</v>
      </c>
      <c r="B617" s="37" t="s">
        <v>3667</v>
      </c>
      <c r="C617" s="79" t="s">
        <v>3668</v>
      </c>
      <c r="D617" s="76"/>
      <c r="E617" s="30"/>
      <c r="F617" s="30"/>
      <c r="G617" s="30"/>
      <c r="H617" s="30"/>
      <c r="I617" s="31"/>
      <c r="J617" s="45"/>
      <c r="K617" s="46"/>
      <c r="L617" s="47"/>
      <c r="M617" s="47"/>
      <c r="N617" s="47"/>
      <c r="O617" s="47"/>
      <c r="P617" s="30"/>
      <c r="Q617" s="31"/>
    </row>
    <row r="618" spans="1:17" s="10" customFormat="1" ht="15" customHeight="1">
      <c r="A618" s="31">
        <f t="shared" si="166"/>
        <v>547</v>
      </c>
      <c r="B618" s="37" t="s">
        <v>265</v>
      </c>
      <c r="C618" s="79" t="s">
        <v>2626</v>
      </c>
      <c r="D618" s="76"/>
      <c r="E618" s="30"/>
      <c r="F618" s="30"/>
      <c r="G618" s="30"/>
      <c r="H618" s="30"/>
      <c r="I618" s="31"/>
      <c r="J618" s="45"/>
      <c r="K618" s="46"/>
      <c r="L618" s="47"/>
      <c r="M618" s="47"/>
      <c r="N618" s="47"/>
      <c r="O618" s="47"/>
      <c r="P618" s="30"/>
      <c r="Q618" s="31"/>
    </row>
    <row r="619" spans="1:17" s="10" customFormat="1" ht="15" customHeight="1">
      <c r="A619" s="31">
        <f t="shared" si="166"/>
        <v>548</v>
      </c>
      <c r="B619" s="37" t="s">
        <v>3669</v>
      </c>
      <c r="C619" s="79" t="s">
        <v>3670</v>
      </c>
      <c r="D619" s="76"/>
      <c r="E619" s="30"/>
      <c r="F619" s="30"/>
      <c r="G619" s="30"/>
      <c r="H619" s="30"/>
      <c r="I619" s="31"/>
      <c r="J619" s="45"/>
      <c r="K619" s="46"/>
      <c r="L619" s="47"/>
      <c r="M619" s="47"/>
      <c r="N619" s="47"/>
      <c r="O619" s="47"/>
      <c r="P619" s="30"/>
      <c r="Q619" s="31"/>
    </row>
    <row r="620" spans="1:17" s="10" customFormat="1" ht="15" customHeight="1">
      <c r="A620" s="31">
        <f t="shared" si="166"/>
        <v>549</v>
      </c>
      <c r="B620" s="37" t="s">
        <v>2245</v>
      </c>
      <c r="C620" s="79" t="s">
        <v>3671</v>
      </c>
      <c r="D620" s="76"/>
      <c r="E620" s="30"/>
      <c r="F620" s="30"/>
      <c r="G620" s="30"/>
      <c r="H620" s="30"/>
      <c r="I620" s="31"/>
      <c r="J620" s="45"/>
      <c r="K620" s="46"/>
      <c r="L620" s="47"/>
      <c r="M620" s="47"/>
      <c r="N620" s="47"/>
      <c r="O620" s="47"/>
      <c r="P620" s="30"/>
      <c r="Q620" s="31"/>
    </row>
    <row r="621" spans="1:17" s="10" customFormat="1" ht="15" customHeight="1">
      <c r="A621" s="31">
        <f t="shared" si="166"/>
        <v>550</v>
      </c>
      <c r="B621" s="37" t="s">
        <v>3672</v>
      </c>
      <c r="C621" s="79" t="s">
        <v>2654</v>
      </c>
      <c r="D621" s="76"/>
      <c r="E621" s="30"/>
      <c r="F621" s="30"/>
      <c r="G621" s="30"/>
      <c r="H621" s="30"/>
      <c r="I621" s="31"/>
      <c r="J621" s="45"/>
      <c r="K621" s="46"/>
      <c r="L621" s="47"/>
      <c r="M621" s="47"/>
      <c r="N621" s="47"/>
      <c r="O621" s="47"/>
      <c r="P621" s="30"/>
      <c r="Q621" s="31"/>
    </row>
    <row r="622" spans="1:17" s="10" customFormat="1" ht="15" customHeight="1">
      <c r="A622" s="31">
        <f t="shared" si="166"/>
        <v>551</v>
      </c>
      <c r="B622" s="37" t="s">
        <v>3673</v>
      </c>
      <c r="C622" s="79" t="s">
        <v>2662</v>
      </c>
      <c r="D622" s="76"/>
      <c r="E622" s="30"/>
      <c r="F622" s="30"/>
      <c r="G622" s="30"/>
      <c r="H622" s="30"/>
      <c r="I622" s="31"/>
      <c r="J622" s="45"/>
      <c r="K622" s="46"/>
      <c r="L622" s="47"/>
      <c r="M622" s="47"/>
      <c r="N622" s="47"/>
      <c r="O622" s="47"/>
      <c r="P622" s="30"/>
      <c r="Q622" s="31"/>
    </row>
    <row r="623" spans="1:17" s="10" customFormat="1" ht="15" customHeight="1">
      <c r="A623" s="31">
        <f t="shared" si="166"/>
        <v>552</v>
      </c>
      <c r="B623" s="37" t="s">
        <v>3674</v>
      </c>
      <c r="C623" s="79" t="s">
        <v>2660</v>
      </c>
      <c r="D623" s="76"/>
      <c r="E623" s="30"/>
      <c r="F623" s="30"/>
      <c r="G623" s="30"/>
      <c r="H623" s="30"/>
      <c r="I623" s="31"/>
      <c r="J623" s="45"/>
      <c r="K623" s="46"/>
      <c r="L623" s="47"/>
      <c r="M623" s="47"/>
      <c r="N623" s="47"/>
      <c r="O623" s="47"/>
      <c r="P623" s="30"/>
      <c r="Q623" s="31"/>
    </row>
    <row r="624" spans="1:17" s="10" customFormat="1" ht="15" customHeight="1">
      <c r="A624" s="31">
        <f t="shared" si="166"/>
        <v>553</v>
      </c>
      <c r="B624" s="37" t="s">
        <v>3675</v>
      </c>
      <c r="C624" s="79" t="s">
        <v>3676</v>
      </c>
      <c r="D624" s="76"/>
      <c r="E624" s="30"/>
      <c r="F624" s="30"/>
      <c r="G624" s="30"/>
      <c r="H624" s="30"/>
      <c r="I624" s="31"/>
      <c r="J624" s="45"/>
      <c r="K624" s="46"/>
      <c r="L624" s="47"/>
      <c r="M624" s="47"/>
      <c r="N624" s="47"/>
      <c r="O624" s="47"/>
      <c r="P624" s="30"/>
      <c r="Q624" s="31"/>
    </row>
    <row r="625" spans="1:17" s="10" customFormat="1" ht="15" customHeight="1">
      <c r="A625" s="31">
        <f t="shared" si="166"/>
        <v>554</v>
      </c>
      <c r="B625" s="37" t="s">
        <v>3677</v>
      </c>
      <c r="C625" s="79" t="s">
        <v>3678</v>
      </c>
      <c r="D625" s="76"/>
      <c r="E625" s="30"/>
      <c r="F625" s="30"/>
      <c r="G625" s="30"/>
      <c r="H625" s="30"/>
      <c r="I625" s="31"/>
      <c r="J625" s="45"/>
      <c r="K625" s="46"/>
      <c r="L625" s="47"/>
      <c r="M625" s="47"/>
      <c r="N625" s="47"/>
      <c r="O625" s="47"/>
      <c r="P625" s="30"/>
      <c r="Q625" s="31"/>
    </row>
    <row r="626" spans="1:17" s="10" customFormat="1" ht="15" customHeight="1">
      <c r="A626" s="31">
        <f t="shared" si="166"/>
        <v>555</v>
      </c>
      <c r="B626" s="37" t="s">
        <v>2321</v>
      </c>
      <c r="C626" s="79" t="s">
        <v>2663</v>
      </c>
      <c r="D626" s="76"/>
      <c r="E626" s="30"/>
      <c r="F626" s="30"/>
      <c r="G626" s="30"/>
      <c r="H626" s="30"/>
      <c r="I626" s="31"/>
      <c r="J626" s="45"/>
      <c r="K626" s="46"/>
      <c r="L626" s="47"/>
      <c r="M626" s="47"/>
      <c r="N626" s="47"/>
      <c r="O626" s="47"/>
      <c r="P626" s="30"/>
      <c r="Q626" s="31"/>
    </row>
    <row r="627" spans="1:17" s="10" customFormat="1" ht="15" customHeight="1">
      <c r="A627" s="31">
        <f t="shared" si="166"/>
        <v>556</v>
      </c>
      <c r="B627" s="37" t="s">
        <v>3679</v>
      </c>
      <c r="C627" s="79" t="s">
        <v>3680</v>
      </c>
      <c r="D627" s="76"/>
      <c r="E627" s="30"/>
      <c r="F627" s="30"/>
      <c r="G627" s="30"/>
      <c r="H627" s="30"/>
      <c r="I627" s="31"/>
      <c r="J627" s="45"/>
      <c r="K627" s="46"/>
      <c r="L627" s="47"/>
      <c r="M627" s="47"/>
      <c r="N627" s="47"/>
      <c r="O627" s="47"/>
      <c r="P627" s="30"/>
      <c r="Q627" s="31"/>
    </row>
    <row r="628" spans="1:17" s="10" customFormat="1" ht="15" customHeight="1">
      <c r="A628" s="31">
        <f t="shared" si="166"/>
        <v>557</v>
      </c>
      <c r="B628" s="37" t="s">
        <v>2629</v>
      </c>
      <c r="C628" s="79" t="s">
        <v>2630</v>
      </c>
      <c r="D628" s="76"/>
      <c r="E628" s="30"/>
      <c r="F628" s="30"/>
      <c r="G628" s="30"/>
      <c r="H628" s="30"/>
      <c r="I628" s="31"/>
      <c r="J628" s="45"/>
      <c r="K628" s="46"/>
      <c r="L628" s="47"/>
      <c r="M628" s="47"/>
      <c r="N628" s="47"/>
      <c r="O628" s="47"/>
      <c r="P628" s="30"/>
      <c r="Q628" s="31"/>
    </row>
    <row r="629" spans="1:17" s="10" customFormat="1" ht="15" customHeight="1">
      <c r="A629" s="31">
        <f t="shared" si="166"/>
        <v>558</v>
      </c>
      <c r="B629" s="37" t="s">
        <v>3681</v>
      </c>
      <c r="C629" s="79" t="s">
        <v>3682</v>
      </c>
      <c r="D629" s="76"/>
      <c r="E629" s="30"/>
      <c r="F629" s="30"/>
      <c r="G629" s="30"/>
      <c r="H629" s="30"/>
      <c r="I629" s="31"/>
      <c r="J629" s="45"/>
      <c r="K629" s="46"/>
      <c r="L629" s="47"/>
      <c r="M629" s="47"/>
      <c r="N629" s="47"/>
      <c r="O629" s="47"/>
      <c r="P629" s="30"/>
      <c r="Q629" s="31"/>
    </row>
    <row r="630" spans="1:17" s="10" customFormat="1" ht="15" customHeight="1">
      <c r="A630" s="31">
        <f t="shared" si="166"/>
        <v>559</v>
      </c>
      <c r="B630" s="37" t="s">
        <v>3683</v>
      </c>
      <c r="C630" s="79" t="s">
        <v>3684</v>
      </c>
      <c r="D630" s="76"/>
      <c r="E630" s="30"/>
      <c r="F630" s="30"/>
      <c r="G630" s="30"/>
      <c r="H630" s="30"/>
      <c r="I630" s="31"/>
      <c r="J630" s="45"/>
      <c r="K630" s="46"/>
      <c r="L630" s="47"/>
      <c r="M630" s="47"/>
      <c r="N630" s="47"/>
      <c r="O630" s="47"/>
      <c r="P630" s="30"/>
      <c r="Q630" s="31"/>
    </row>
    <row r="631" spans="1:17" s="10" customFormat="1" ht="15" customHeight="1">
      <c r="A631" s="31">
        <f t="shared" si="166"/>
        <v>560</v>
      </c>
      <c r="B631" s="37" t="s">
        <v>3672</v>
      </c>
      <c r="C631" s="79" t="s">
        <v>2656</v>
      </c>
      <c r="D631" s="76"/>
      <c r="E631" s="30"/>
      <c r="F631" s="30"/>
      <c r="G631" s="30"/>
      <c r="H631" s="30"/>
      <c r="I631" s="31"/>
      <c r="J631" s="45"/>
      <c r="K631" s="46"/>
      <c r="L631" s="47"/>
      <c r="M631" s="47"/>
      <c r="N631" s="47"/>
      <c r="O631" s="47"/>
      <c r="P631" s="30"/>
      <c r="Q631" s="31"/>
    </row>
    <row r="632" spans="1:17" s="10" customFormat="1" ht="15" customHeight="1">
      <c r="A632" s="31">
        <f t="shared" si="166"/>
        <v>561</v>
      </c>
      <c r="B632" s="37" t="s">
        <v>3685</v>
      </c>
      <c r="C632" s="83" t="s">
        <v>3686</v>
      </c>
      <c r="D632" s="76"/>
      <c r="E632" s="30"/>
      <c r="F632" s="30"/>
      <c r="G632" s="30"/>
      <c r="H632" s="30"/>
      <c r="I632" s="31"/>
      <c r="J632" s="45"/>
      <c r="K632" s="46"/>
      <c r="L632" s="47"/>
      <c r="M632" s="47"/>
      <c r="N632" s="47"/>
      <c r="O632" s="47"/>
      <c r="P632" s="30"/>
      <c r="Q632" s="31"/>
    </row>
    <row r="633" spans="1:17">
      <c r="A633" s="27"/>
      <c r="B633" s="35"/>
      <c r="C633" s="28" t="s">
        <v>2372</v>
      </c>
      <c r="D633" s="76"/>
      <c r="E633" s="30"/>
      <c r="F633" s="30">
        <f>E633-D633</f>
        <v>0</v>
      </c>
      <c r="G633" s="30"/>
      <c r="H633" s="30"/>
      <c r="I633" s="31"/>
      <c r="J633" s="45"/>
      <c r="K633" s="46"/>
      <c r="L633" s="47"/>
      <c r="M633" s="47"/>
      <c r="N633" s="47"/>
      <c r="O633" s="47" t="e">
        <f t="shared" ref="O633:O638" si="167">N633/I633</f>
        <v>#DIV/0!</v>
      </c>
      <c r="P633" s="30"/>
      <c r="Q633" s="31"/>
    </row>
    <row r="634" spans="1:17" s="10" customFormat="1">
      <c r="A634" s="31">
        <v>562</v>
      </c>
      <c r="B634" s="37" t="s">
        <v>2374</v>
      </c>
      <c r="C634" s="33" t="s">
        <v>2375</v>
      </c>
      <c r="D634" s="37">
        <v>52</v>
      </c>
      <c r="E634" s="30">
        <v>50</v>
      </c>
      <c r="F634" s="30">
        <f>E634-D634</f>
        <v>-2</v>
      </c>
      <c r="G634" s="30">
        <f>E634+10</f>
        <v>60</v>
      </c>
      <c r="H634" s="30">
        <v>50</v>
      </c>
      <c r="I634" s="31">
        <v>100</v>
      </c>
      <c r="J634" s="45">
        <f>I634-H634</f>
        <v>50</v>
      </c>
      <c r="K634" s="46">
        <f>I634/H634</f>
        <v>2</v>
      </c>
      <c r="L634" s="47" t="s">
        <v>3161</v>
      </c>
      <c r="M634" s="47" t="s">
        <v>3161</v>
      </c>
      <c r="N634" s="47" t="s">
        <v>3161</v>
      </c>
      <c r="O634" s="47" t="e">
        <f t="shared" si="167"/>
        <v>#VALUE!</v>
      </c>
      <c r="P634" s="30"/>
      <c r="Q634" s="31">
        <f>I634-10</f>
        <v>90</v>
      </c>
    </row>
    <row r="635" spans="1:17" s="10" customFormat="1">
      <c r="A635" s="31">
        <f t="shared" ref="A635:A640" si="168">A634+1</f>
        <v>563</v>
      </c>
      <c r="B635" s="37" t="s">
        <v>2537</v>
      </c>
      <c r="C635" s="33" t="s">
        <v>2538</v>
      </c>
      <c r="D635" s="31">
        <v>290</v>
      </c>
      <c r="E635" s="30">
        <v>290</v>
      </c>
      <c r="F635" s="30">
        <f>E635-D635</f>
        <v>0</v>
      </c>
      <c r="G635" s="30">
        <f>E635+10</f>
        <v>300</v>
      </c>
      <c r="H635" s="30">
        <v>300</v>
      </c>
      <c r="I635" s="31">
        <v>350</v>
      </c>
      <c r="J635" s="45">
        <f>I635-H635</f>
        <v>50</v>
      </c>
      <c r="K635" s="46">
        <f>I635/H635</f>
        <v>1.1666666666666701</v>
      </c>
      <c r="L635" s="47">
        <v>400</v>
      </c>
      <c r="M635" s="47">
        <v>375</v>
      </c>
      <c r="N635" s="47">
        <v>420</v>
      </c>
      <c r="O635" s="47">
        <f t="shared" si="167"/>
        <v>1.2</v>
      </c>
      <c r="P635" s="30"/>
      <c r="Q635" s="31">
        <f>I635-10</f>
        <v>340</v>
      </c>
    </row>
    <row r="636" spans="1:17" s="10" customFormat="1">
      <c r="A636" s="31">
        <f t="shared" si="168"/>
        <v>564</v>
      </c>
      <c r="B636" s="37" t="s">
        <v>2540</v>
      </c>
      <c r="C636" s="33" t="s">
        <v>2541</v>
      </c>
      <c r="D636" s="31">
        <v>13</v>
      </c>
      <c r="E636" s="30">
        <v>10</v>
      </c>
      <c r="F636" s="30">
        <f>E636-D636</f>
        <v>-3</v>
      </c>
      <c r="G636" s="30">
        <v>10</v>
      </c>
      <c r="H636" s="30">
        <v>10</v>
      </c>
      <c r="I636" s="31">
        <v>10</v>
      </c>
      <c r="J636" s="45">
        <v>10</v>
      </c>
      <c r="K636" s="46">
        <f>I636/H636</f>
        <v>1</v>
      </c>
      <c r="L636" s="47" t="s">
        <v>3161</v>
      </c>
      <c r="M636" s="47" t="s">
        <v>3161</v>
      </c>
      <c r="N636" s="47" t="s">
        <v>3161</v>
      </c>
      <c r="O636" s="47" t="e">
        <f t="shared" si="167"/>
        <v>#VALUE!</v>
      </c>
      <c r="P636" s="30"/>
      <c r="Q636" s="31">
        <v>10</v>
      </c>
    </row>
    <row r="637" spans="1:17" s="8" customFormat="1">
      <c r="A637" s="31">
        <f t="shared" si="168"/>
        <v>565</v>
      </c>
      <c r="B637" s="37" t="s">
        <v>26</v>
      </c>
      <c r="C637" s="33" t="s">
        <v>3687</v>
      </c>
      <c r="D637" s="31"/>
      <c r="E637" s="30"/>
      <c r="F637" s="30"/>
      <c r="G637" s="30"/>
      <c r="H637" s="30"/>
      <c r="I637" s="31"/>
      <c r="J637" s="45"/>
      <c r="K637" s="46"/>
      <c r="L637" s="47">
        <v>35</v>
      </c>
      <c r="M637" s="47">
        <v>150</v>
      </c>
      <c r="N637" s="47">
        <v>160</v>
      </c>
      <c r="O637" s="47" t="e">
        <f t="shared" si="167"/>
        <v>#DIV/0!</v>
      </c>
      <c r="P637" s="30"/>
      <c r="Q637" s="31">
        <v>140</v>
      </c>
    </row>
    <row r="638" spans="1:17" s="8" customFormat="1">
      <c r="A638" s="31">
        <f t="shared" si="168"/>
        <v>566</v>
      </c>
      <c r="B638" s="37" t="s">
        <v>2543</v>
      </c>
      <c r="C638" s="33" t="s">
        <v>3688</v>
      </c>
      <c r="D638" s="31"/>
      <c r="E638" s="30"/>
      <c r="F638" s="30"/>
      <c r="G638" s="30"/>
      <c r="H638" s="30"/>
      <c r="I638" s="31"/>
      <c r="J638" s="45"/>
      <c r="K638" s="46"/>
      <c r="L638" s="47">
        <v>0</v>
      </c>
      <c r="M638" s="47">
        <v>20</v>
      </c>
      <c r="N638" s="47">
        <v>100</v>
      </c>
      <c r="O638" s="47" t="e">
        <f t="shared" si="167"/>
        <v>#DIV/0!</v>
      </c>
      <c r="P638" s="30"/>
      <c r="Q638" s="31">
        <v>90</v>
      </c>
    </row>
    <row r="639" spans="1:17" s="8" customFormat="1">
      <c r="A639" s="31">
        <f t="shared" si="168"/>
        <v>567</v>
      </c>
      <c r="B639" s="37" t="s">
        <v>3689</v>
      </c>
      <c r="C639" s="33" t="s">
        <v>3690</v>
      </c>
      <c r="D639" s="31"/>
      <c r="E639" s="30"/>
      <c r="F639" s="30"/>
      <c r="G639" s="30"/>
      <c r="H639" s="30"/>
      <c r="I639" s="31"/>
      <c r="J639" s="45"/>
      <c r="K639" s="46"/>
      <c r="L639" s="47"/>
      <c r="M639" s="47"/>
      <c r="N639" s="47"/>
      <c r="O639" s="47"/>
      <c r="P639" s="30"/>
      <c r="Q639" s="31"/>
    </row>
    <row r="640" spans="1:17" s="8" customFormat="1">
      <c r="A640" s="31">
        <f t="shared" si="168"/>
        <v>568</v>
      </c>
      <c r="B640" s="37" t="s">
        <v>3691</v>
      </c>
      <c r="C640" s="33" t="s">
        <v>3471</v>
      </c>
      <c r="D640" s="31"/>
      <c r="E640" s="30"/>
      <c r="F640" s="30"/>
      <c r="G640" s="30"/>
      <c r="H640" s="30"/>
      <c r="I640" s="31"/>
      <c r="J640" s="45"/>
      <c r="K640" s="46"/>
      <c r="L640" s="47">
        <v>0</v>
      </c>
      <c r="M640" s="47">
        <v>20</v>
      </c>
      <c r="N640" s="47">
        <v>100</v>
      </c>
      <c r="O640" s="47" t="e">
        <f t="shared" ref="O640:O654" si="169">N640/I640</f>
        <v>#DIV/0!</v>
      </c>
      <c r="P640" s="30"/>
      <c r="Q640" s="31">
        <v>90</v>
      </c>
    </row>
    <row r="641" spans="1:17" s="10" customFormat="1">
      <c r="A641" s="31"/>
      <c r="B641" s="32"/>
      <c r="C641" s="66" t="s">
        <v>3692</v>
      </c>
      <c r="D641" s="37"/>
      <c r="E641" s="30"/>
      <c r="F641" s="30">
        <f t="shared" ref="F641:F654" si="170">E641-D641</f>
        <v>0</v>
      </c>
      <c r="G641" s="30"/>
      <c r="H641" s="30"/>
      <c r="I641" s="31"/>
      <c r="J641" s="45"/>
      <c r="K641" s="46"/>
      <c r="L641" s="47"/>
      <c r="M641" s="47"/>
      <c r="N641" s="47"/>
      <c r="O641" s="47" t="e">
        <f t="shared" si="169"/>
        <v>#DIV/0!</v>
      </c>
      <c r="P641" s="30"/>
      <c r="Q641" s="31"/>
    </row>
    <row r="642" spans="1:17" s="10" customFormat="1">
      <c r="A642" s="31">
        <v>569</v>
      </c>
      <c r="B642" s="32" t="s">
        <v>3693</v>
      </c>
      <c r="C642" s="33" t="s">
        <v>3694</v>
      </c>
      <c r="D642" s="31">
        <v>7</v>
      </c>
      <c r="E642" s="30">
        <v>10</v>
      </c>
      <c r="F642" s="30">
        <f t="shared" si="170"/>
        <v>3</v>
      </c>
      <c r="G642" s="30">
        <v>10</v>
      </c>
      <c r="H642" s="30">
        <v>10</v>
      </c>
      <c r="I642" s="31">
        <v>10</v>
      </c>
      <c r="J642" s="45">
        <f>I642-H642</f>
        <v>0</v>
      </c>
      <c r="K642" s="46">
        <f>I642/H642</f>
        <v>1</v>
      </c>
      <c r="L642" s="47" t="s">
        <v>3161</v>
      </c>
      <c r="M642" s="47" t="s">
        <v>3161</v>
      </c>
      <c r="N642" s="47" t="s">
        <v>3161</v>
      </c>
      <c r="O642" s="47" t="e">
        <f t="shared" si="169"/>
        <v>#VALUE!</v>
      </c>
      <c r="P642" s="30"/>
      <c r="Q642" s="31">
        <v>10</v>
      </c>
    </row>
    <row r="643" spans="1:17" s="10" customFormat="1">
      <c r="A643" s="31">
        <v>570</v>
      </c>
      <c r="B643" s="32" t="s">
        <v>3695</v>
      </c>
      <c r="C643" s="33" t="s">
        <v>3696</v>
      </c>
      <c r="D643" s="31">
        <v>6</v>
      </c>
      <c r="E643" s="30">
        <v>10</v>
      </c>
      <c r="F643" s="30">
        <f t="shared" si="170"/>
        <v>4</v>
      </c>
      <c r="G643" s="30">
        <v>10</v>
      </c>
      <c r="H643" s="30">
        <v>10</v>
      </c>
      <c r="I643" s="31">
        <v>10</v>
      </c>
      <c r="J643" s="45">
        <f>I643-H643</f>
        <v>0</v>
      </c>
      <c r="K643" s="46">
        <f>I643/H643</f>
        <v>1</v>
      </c>
      <c r="L643" s="47" t="s">
        <v>3161</v>
      </c>
      <c r="M643" s="47" t="s">
        <v>3161</v>
      </c>
      <c r="N643" s="47" t="s">
        <v>3161</v>
      </c>
      <c r="O643" s="47" t="e">
        <f t="shared" si="169"/>
        <v>#VALUE!</v>
      </c>
      <c r="P643" s="30"/>
      <c r="Q643" s="31">
        <v>10</v>
      </c>
    </row>
    <row r="644" spans="1:17" s="10" customFormat="1">
      <c r="A644" s="31"/>
      <c r="B644" s="32"/>
      <c r="C644" s="66" t="s">
        <v>3697</v>
      </c>
      <c r="D644" s="37"/>
      <c r="E644" s="30"/>
      <c r="F644" s="30">
        <f t="shared" si="170"/>
        <v>0</v>
      </c>
      <c r="G644" s="30"/>
      <c r="H644" s="30"/>
      <c r="I644" s="31"/>
      <c r="J644" s="45"/>
      <c r="K644" s="46"/>
      <c r="L644" s="47"/>
      <c r="M644" s="47"/>
      <c r="N644" s="47"/>
      <c r="O644" s="47" t="e">
        <f t="shared" si="169"/>
        <v>#DIV/0!</v>
      </c>
      <c r="P644" s="30"/>
      <c r="Q644" s="31"/>
    </row>
    <row r="645" spans="1:17" s="10" customFormat="1">
      <c r="A645" s="31">
        <v>571</v>
      </c>
      <c r="B645" s="32" t="s">
        <v>3698</v>
      </c>
      <c r="C645" s="33" t="s">
        <v>3694</v>
      </c>
      <c r="D645" s="31">
        <v>8</v>
      </c>
      <c r="E645" s="30">
        <v>10</v>
      </c>
      <c r="F645" s="30">
        <f t="shared" si="170"/>
        <v>2</v>
      </c>
      <c r="G645" s="30">
        <v>10</v>
      </c>
      <c r="H645" s="30">
        <v>10</v>
      </c>
      <c r="I645" s="31">
        <v>10</v>
      </c>
      <c r="J645" s="45">
        <f>I645-H645</f>
        <v>0</v>
      </c>
      <c r="K645" s="46">
        <f>I645/H645</f>
        <v>1</v>
      </c>
      <c r="L645" s="47" t="s">
        <v>3161</v>
      </c>
      <c r="M645" s="47" t="s">
        <v>3161</v>
      </c>
      <c r="N645" s="47" t="s">
        <v>3161</v>
      </c>
      <c r="O645" s="47" t="e">
        <f t="shared" si="169"/>
        <v>#VALUE!</v>
      </c>
      <c r="P645" s="30"/>
      <c r="Q645" s="31">
        <v>10</v>
      </c>
    </row>
    <row r="646" spans="1:17" s="10" customFormat="1">
      <c r="A646" s="31">
        <v>572</v>
      </c>
      <c r="B646" s="32" t="s">
        <v>3699</v>
      </c>
      <c r="C646" s="33" t="s">
        <v>3696</v>
      </c>
      <c r="D646" s="31">
        <v>7</v>
      </c>
      <c r="E646" s="30">
        <v>10</v>
      </c>
      <c r="F646" s="30">
        <f t="shared" si="170"/>
        <v>3</v>
      </c>
      <c r="G646" s="30">
        <v>10</v>
      </c>
      <c r="H646" s="30">
        <v>10</v>
      </c>
      <c r="I646" s="31">
        <v>10</v>
      </c>
      <c r="J646" s="45">
        <f>I646-H646</f>
        <v>0</v>
      </c>
      <c r="K646" s="46">
        <f>I646/H646</f>
        <v>1</v>
      </c>
      <c r="L646" s="47" t="s">
        <v>3161</v>
      </c>
      <c r="M646" s="47" t="s">
        <v>3161</v>
      </c>
      <c r="N646" s="47" t="s">
        <v>3161</v>
      </c>
      <c r="O646" s="47" t="e">
        <f t="shared" si="169"/>
        <v>#VALUE!</v>
      </c>
      <c r="P646" s="30"/>
      <c r="Q646" s="31">
        <v>10</v>
      </c>
    </row>
    <row r="647" spans="1:17" s="10" customFormat="1">
      <c r="A647" s="31"/>
      <c r="B647" s="32"/>
      <c r="C647" s="66" t="s">
        <v>3700</v>
      </c>
      <c r="D647" s="37"/>
      <c r="E647" s="30"/>
      <c r="F647" s="30">
        <f t="shared" si="170"/>
        <v>0</v>
      </c>
      <c r="G647" s="30"/>
      <c r="H647" s="30"/>
      <c r="I647" s="31"/>
      <c r="J647" s="45"/>
      <c r="K647" s="46"/>
      <c r="L647" s="47"/>
      <c r="M647" s="47"/>
      <c r="N647" s="47"/>
      <c r="O647" s="47" t="e">
        <f t="shared" si="169"/>
        <v>#DIV/0!</v>
      </c>
      <c r="P647" s="30"/>
      <c r="Q647" s="31"/>
    </row>
    <row r="648" spans="1:17" s="10" customFormat="1">
      <c r="A648" s="31">
        <v>573</v>
      </c>
      <c r="B648" s="32" t="s">
        <v>3701</v>
      </c>
      <c r="C648" s="33" t="s">
        <v>3694</v>
      </c>
      <c r="D648" s="31">
        <v>8</v>
      </c>
      <c r="E648" s="30">
        <v>10</v>
      </c>
      <c r="F648" s="30">
        <f t="shared" si="170"/>
        <v>2</v>
      </c>
      <c r="G648" s="30">
        <v>10</v>
      </c>
      <c r="H648" s="30">
        <v>10</v>
      </c>
      <c r="I648" s="31">
        <v>10</v>
      </c>
      <c r="J648" s="45">
        <f t="shared" ref="J648:J654" si="171">I648-H648</f>
        <v>0</v>
      </c>
      <c r="K648" s="46">
        <f t="shared" ref="K648:K654" si="172">I648/H648</f>
        <v>1</v>
      </c>
      <c r="L648" s="47" t="s">
        <v>3161</v>
      </c>
      <c r="M648" s="47" t="s">
        <v>3161</v>
      </c>
      <c r="N648" s="47" t="s">
        <v>3161</v>
      </c>
      <c r="O648" s="47" t="e">
        <f t="shared" si="169"/>
        <v>#VALUE!</v>
      </c>
      <c r="P648" s="30"/>
      <c r="Q648" s="31">
        <v>10</v>
      </c>
    </row>
    <row r="649" spans="1:17" s="10" customFormat="1">
      <c r="A649" s="31">
        <f t="shared" ref="A649:A655" si="173">A648+1</f>
        <v>574</v>
      </c>
      <c r="B649" s="32" t="s">
        <v>3702</v>
      </c>
      <c r="C649" s="33" t="s">
        <v>3696</v>
      </c>
      <c r="D649" s="31">
        <v>7</v>
      </c>
      <c r="E649" s="30">
        <v>10</v>
      </c>
      <c r="F649" s="30">
        <f t="shared" si="170"/>
        <v>3</v>
      </c>
      <c r="G649" s="30">
        <v>10</v>
      </c>
      <c r="H649" s="30">
        <v>10</v>
      </c>
      <c r="I649" s="31">
        <v>10</v>
      </c>
      <c r="J649" s="45">
        <f t="shared" si="171"/>
        <v>0</v>
      </c>
      <c r="K649" s="46">
        <f t="shared" si="172"/>
        <v>1</v>
      </c>
      <c r="L649" s="47" t="s">
        <v>3161</v>
      </c>
      <c r="M649" s="47" t="s">
        <v>3161</v>
      </c>
      <c r="N649" s="47" t="s">
        <v>3161</v>
      </c>
      <c r="O649" s="47" t="e">
        <f t="shared" si="169"/>
        <v>#VALUE!</v>
      </c>
      <c r="P649" s="30"/>
      <c r="Q649" s="31">
        <v>10</v>
      </c>
    </row>
    <row r="650" spans="1:17" s="10" customFormat="1">
      <c r="A650" s="31">
        <f t="shared" si="173"/>
        <v>575</v>
      </c>
      <c r="B650" s="32" t="s">
        <v>3703</v>
      </c>
      <c r="C650" s="33" t="s">
        <v>3704</v>
      </c>
      <c r="D650" s="29" t="s">
        <v>3593</v>
      </c>
      <c r="E650" s="30">
        <v>510</v>
      </c>
      <c r="F650" s="30">
        <f t="shared" si="170"/>
        <v>5</v>
      </c>
      <c r="G650" s="30">
        <f>E650+10</f>
        <v>520</v>
      </c>
      <c r="H650" s="30">
        <v>500</v>
      </c>
      <c r="I650" s="31">
        <v>550</v>
      </c>
      <c r="J650" s="45">
        <f t="shared" si="171"/>
        <v>50</v>
      </c>
      <c r="K650" s="46">
        <f t="shared" si="172"/>
        <v>1.1000000000000001</v>
      </c>
      <c r="L650" s="47" t="s">
        <v>3161</v>
      </c>
      <c r="M650" s="47" t="s">
        <v>3161</v>
      </c>
      <c r="N650" s="47" t="s">
        <v>3161</v>
      </c>
      <c r="O650" s="47" t="e">
        <f t="shared" si="169"/>
        <v>#VALUE!</v>
      </c>
      <c r="P650" s="30"/>
      <c r="Q650" s="31">
        <f t="shared" ref="Q650:Q655" si="174">I650-10</f>
        <v>540</v>
      </c>
    </row>
    <row r="651" spans="1:17" s="10" customFormat="1">
      <c r="A651" s="31">
        <f t="shared" si="173"/>
        <v>576</v>
      </c>
      <c r="B651" s="32" t="s">
        <v>3705</v>
      </c>
      <c r="C651" s="33" t="s">
        <v>3706</v>
      </c>
      <c r="D651" s="29" t="s">
        <v>3707</v>
      </c>
      <c r="E651" s="30">
        <v>760</v>
      </c>
      <c r="F651" s="30">
        <f t="shared" si="170"/>
        <v>0</v>
      </c>
      <c r="G651" s="30">
        <f>E651+10</f>
        <v>770</v>
      </c>
      <c r="H651" s="30">
        <v>750</v>
      </c>
      <c r="I651" s="31">
        <v>800</v>
      </c>
      <c r="J651" s="45">
        <f t="shared" si="171"/>
        <v>50</v>
      </c>
      <c r="K651" s="46">
        <f t="shared" si="172"/>
        <v>1.06666666666667</v>
      </c>
      <c r="L651" s="47" t="s">
        <v>3161</v>
      </c>
      <c r="M651" s="47" t="s">
        <v>3161</v>
      </c>
      <c r="N651" s="47" t="s">
        <v>3161</v>
      </c>
      <c r="O651" s="47" t="e">
        <f t="shared" si="169"/>
        <v>#VALUE!</v>
      </c>
      <c r="P651" s="30"/>
      <c r="Q651" s="31">
        <f t="shared" si="174"/>
        <v>790</v>
      </c>
    </row>
    <row r="652" spans="1:17" s="10" customFormat="1">
      <c r="A652" s="31">
        <f t="shared" si="173"/>
        <v>577</v>
      </c>
      <c r="B652" s="32" t="s">
        <v>3708</v>
      </c>
      <c r="C652" s="33" t="s">
        <v>3709</v>
      </c>
      <c r="D652" s="29" t="s">
        <v>3710</v>
      </c>
      <c r="E652" s="30">
        <v>540</v>
      </c>
      <c r="F652" s="30">
        <f t="shared" si="170"/>
        <v>5</v>
      </c>
      <c r="G652" s="30">
        <f>E652+10</f>
        <v>550</v>
      </c>
      <c r="H652" s="30">
        <v>550</v>
      </c>
      <c r="I652" s="31">
        <v>600</v>
      </c>
      <c r="J652" s="45">
        <f t="shared" si="171"/>
        <v>50</v>
      </c>
      <c r="K652" s="46">
        <f t="shared" si="172"/>
        <v>1.0909090909090899</v>
      </c>
      <c r="L652" s="47" t="s">
        <v>3161</v>
      </c>
      <c r="M652" s="47" t="s">
        <v>3161</v>
      </c>
      <c r="N652" s="47" t="s">
        <v>3161</v>
      </c>
      <c r="O652" s="47" t="e">
        <f t="shared" si="169"/>
        <v>#VALUE!</v>
      </c>
      <c r="P652" s="30"/>
      <c r="Q652" s="31">
        <f t="shared" si="174"/>
        <v>590</v>
      </c>
    </row>
    <row r="653" spans="1:17" s="10" customFormat="1">
      <c r="A653" s="31">
        <f t="shared" si="173"/>
        <v>578</v>
      </c>
      <c r="B653" s="32" t="s">
        <v>3711</v>
      </c>
      <c r="C653" s="33" t="s">
        <v>3712</v>
      </c>
      <c r="D653" s="29" t="s">
        <v>3713</v>
      </c>
      <c r="E653" s="30">
        <v>480</v>
      </c>
      <c r="F653" s="30">
        <f t="shared" si="170"/>
        <v>5</v>
      </c>
      <c r="G653" s="30">
        <f>E653+10</f>
        <v>490</v>
      </c>
      <c r="H653" s="30">
        <v>500</v>
      </c>
      <c r="I653" s="31">
        <v>550</v>
      </c>
      <c r="J653" s="45">
        <f t="shared" si="171"/>
        <v>50</v>
      </c>
      <c r="K653" s="46">
        <f t="shared" si="172"/>
        <v>1.1000000000000001</v>
      </c>
      <c r="L653" s="47" t="s">
        <v>3161</v>
      </c>
      <c r="M653" s="47" t="s">
        <v>3161</v>
      </c>
      <c r="N653" s="47" t="s">
        <v>3161</v>
      </c>
      <c r="O653" s="47" t="e">
        <f t="shared" si="169"/>
        <v>#VALUE!</v>
      </c>
      <c r="P653" s="30"/>
      <c r="Q653" s="31">
        <f t="shared" si="174"/>
        <v>540</v>
      </c>
    </row>
    <row r="654" spans="1:17" s="10" customFormat="1">
      <c r="A654" s="31">
        <f t="shared" si="173"/>
        <v>579</v>
      </c>
      <c r="B654" s="32" t="s">
        <v>3714</v>
      </c>
      <c r="C654" s="33" t="s">
        <v>3715</v>
      </c>
      <c r="D654" s="29" t="s">
        <v>3716</v>
      </c>
      <c r="E654" s="30">
        <v>140</v>
      </c>
      <c r="F654" s="30">
        <f t="shared" si="170"/>
        <v>5</v>
      </c>
      <c r="G654" s="30">
        <f>E654+10</f>
        <v>150</v>
      </c>
      <c r="H654" s="30">
        <v>150</v>
      </c>
      <c r="I654" s="31">
        <v>200</v>
      </c>
      <c r="J654" s="45">
        <f t="shared" si="171"/>
        <v>50</v>
      </c>
      <c r="K654" s="46">
        <f t="shared" si="172"/>
        <v>1.3333333333333299</v>
      </c>
      <c r="L654" s="47" t="s">
        <v>3161</v>
      </c>
      <c r="M654" s="47" t="s">
        <v>3161</v>
      </c>
      <c r="N654" s="47" t="s">
        <v>3161</v>
      </c>
      <c r="O654" s="47" t="e">
        <f t="shared" si="169"/>
        <v>#VALUE!</v>
      </c>
      <c r="P654" s="30"/>
      <c r="Q654" s="31">
        <f t="shared" si="174"/>
        <v>190</v>
      </c>
    </row>
    <row r="655" spans="1:17">
      <c r="A655" s="31">
        <f t="shared" si="173"/>
        <v>580</v>
      </c>
      <c r="B655" s="31" t="s">
        <v>2551</v>
      </c>
      <c r="C655" s="60" t="s">
        <v>2552</v>
      </c>
      <c r="D655" s="30"/>
      <c r="E655" s="30"/>
      <c r="F655" s="30"/>
      <c r="G655" s="30"/>
      <c r="H655" s="30"/>
      <c r="I655" s="31">
        <v>200</v>
      </c>
      <c r="J655" s="45"/>
      <c r="K655" s="31"/>
      <c r="L655" s="47"/>
      <c r="M655" s="47"/>
      <c r="N655" s="47"/>
      <c r="O655" s="47"/>
      <c r="P655" s="30"/>
      <c r="Q655" s="31">
        <f t="shared" si="174"/>
        <v>190</v>
      </c>
    </row>
  </sheetData>
  <mergeCells count="11">
    <mergeCell ref="L553:N553"/>
    <mergeCell ref="A10:Q10"/>
    <mergeCell ref="A11:Q11"/>
    <mergeCell ref="A13:D13"/>
    <mergeCell ref="A505:D505"/>
    <mergeCell ref="L552:N552"/>
    <mergeCell ref="C1:Q1"/>
    <mergeCell ref="C2:Q2"/>
    <mergeCell ref="C3:Q3"/>
    <mergeCell ref="C4:R4"/>
    <mergeCell ref="A9:Q9"/>
  </mergeCells>
  <printOptions horizontalCentered="1"/>
  <pageMargins left="0.69" right="0.16" top="0.196850393700787" bottom="0.196850393700787" header="0.511811023622047" footer="0.23622047244094499"/>
  <pageSetup paperSize="9" scale="71" orientation="portrait" r:id="rId1"/>
  <headerFooter alignWithMargins="0"/>
  <rowBreaks count="6" manualBreakCount="6">
    <brk id="147" max="5" man="1"/>
    <brk id="292" max="5" man="1"/>
    <brk id="366" max="5" man="1"/>
    <brk id="440" max="5" man="1"/>
    <brk id="514" max="5" man="1"/>
    <brk id="58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"/>
  <sheetViews>
    <sheetView workbookViewId="0">
      <selection activeCell="B24" sqref="B24"/>
    </sheetView>
  </sheetViews>
  <sheetFormatPr defaultColWidth="9" defaultRowHeight="12.75"/>
  <cols>
    <col min="1" max="1" width="14.28515625" customWidth="1"/>
    <col min="2" max="2" width="77.5703125" customWidth="1"/>
    <col min="3" max="3" width="9.140625" customWidth="1"/>
  </cols>
  <sheetData>
    <row r="1" spans="1:3" ht="30.75" customHeight="1">
      <c r="A1" s="1" t="s">
        <v>452</v>
      </c>
      <c r="B1" s="2" t="s">
        <v>453</v>
      </c>
      <c r="C1" s="3">
        <v>250</v>
      </c>
    </row>
    <row r="2" spans="1:3" ht="15">
      <c r="A2" s="4" t="s">
        <v>1380</v>
      </c>
      <c r="B2" s="5" t="s">
        <v>3096</v>
      </c>
      <c r="C2" s="3">
        <v>560</v>
      </c>
    </row>
    <row r="3" spans="1:3" ht="30">
      <c r="A3" s="6"/>
      <c r="B3" s="5" t="s">
        <v>2615</v>
      </c>
      <c r="C3" s="3">
        <v>40</v>
      </c>
    </row>
  </sheetData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прейскурант(с 01.06.2023г.)</vt:lpstr>
      <vt:lpstr>прейскурант(с 01.02.2026г.)</vt:lpstr>
      <vt:lpstr>перечень(с 01.02.2026г.)</vt:lpstr>
      <vt:lpstr>перечень(с 10.06.2020)г.</vt:lpstr>
      <vt:lpstr>перечень(с 13.03.2020г)</vt:lpstr>
      <vt:lpstr>перечень (с 10.07.2015 г.)</vt:lpstr>
      <vt:lpstr>Лист1</vt:lpstr>
      <vt:lpstr>Лист2</vt:lpstr>
      <vt:lpstr>'перечень (с 10.07.2015 г.)'!Область_печати</vt:lpstr>
      <vt:lpstr>'перечень(с 01.02.2026г.)'!Область_печати</vt:lpstr>
      <vt:lpstr>'перечень(с 10.06.2020)г.'!Область_печати</vt:lpstr>
      <vt:lpstr>'перечень(с 13.03.2020г)'!Область_печати</vt:lpstr>
      <vt:lpstr>'прейскурант(с 01.02.2026г.)'!Область_печати</vt:lpstr>
      <vt:lpstr>'прейскурант(с 01.06.2023г.)'!Область_печати</vt:lpstr>
    </vt:vector>
  </TitlesOfParts>
  <Company>MultiDVD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Ломова</dc:creator>
  <cp:lastModifiedBy>Наталья Чернова Сергеевна</cp:lastModifiedBy>
  <cp:lastPrinted>2025-12-26T10:25:56Z</cp:lastPrinted>
  <dcterms:created xsi:type="dcterms:W3CDTF">2013-12-04T10:42:00Z</dcterms:created>
  <dcterms:modified xsi:type="dcterms:W3CDTF">2025-12-26T10:29:49Z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C242177EF4284784ACC125390C29E0E5_12</vt:lpwstr>
  </property>
  <property fmtid="{D5CDD505-2E9C-101B-9397-08002B2CF9AE}" pid="3" name="KSOProductBuildVer">
    <vt:lpwstr>1049-12.2.0.20326</vt:lpwstr>
  </property>
</Properties>
</file>